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charts/chart6.xml" ContentType="application/vnd.openxmlformats-officedocument.drawingml.chart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70" windowHeight="10290" tabRatio="619" activeTab="1"/>
  </bookViews>
  <sheets>
    <sheet name="Données initiales" sheetId="1" r:id="rId1"/>
    <sheet name="Données gardées" sheetId="3" r:id="rId2"/>
    <sheet name="Coordonnées" sheetId="7" r:id="rId3"/>
    <sheet name="Cd riv" sheetId="13" r:id="rId4"/>
    <sheet name="Ni riv" sheetId="15" r:id="rId5"/>
    <sheet name="Pb riv" sheetId="16" r:id="rId6"/>
    <sheet name="Cd biote" sheetId="17" r:id="rId7"/>
    <sheet name="Ni biote" sheetId="18" r:id="rId8"/>
    <sheet name="Pb biote" sheetId="19" r:id="rId9"/>
    <sheet name="Données initiales (2)" sheetId="14" r:id="rId10"/>
    <sheet name="Feuil1" sheetId="9" r:id="rId11"/>
  </sheets>
  <definedNames>
    <definedName name="_xlnm._FilterDatabase" localSheetId="2" hidden="1">Coordonnées!$A$1:$G$219</definedName>
    <definedName name="_xlnm._FilterDatabase" localSheetId="1" hidden="1">'Données gardées'!$A$1:$C$219</definedName>
    <definedName name="_xlnm._FilterDatabase" localSheetId="0" hidden="1">'Données initiales'!$A$1:$J$315</definedName>
    <definedName name="_xlnm._FilterDatabase" localSheetId="9" hidden="1">'Données initiales (2)'!$A$1:$J$315</definedName>
    <definedName name="_xlnm.Criteria" localSheetId="1">'Données gardées'!#REF!</definedName>
    <definedName name="_xlnm.Extract" localSheetId="1">'Données gardées'!#REF!</definedName>
  </definedNames>
  <calcPr calcId="162913"/>
</workbook>
</file>

<file path=xl/calcChain.xml><?xml version="1.0" encoding="utf-8"?>
<calcChain xmlns="http://schemas.openxmlformats.org/spreadsheetml/2006/main">
  <c r="C2" i="3" l="1"/>
  <c r="C124" i="3" l="1"/>
  <c r="C149" i="3"/>
  <c r="C47" i="3"/>
  <c r="C60" i="3"/>
  <c r="C193" i="3"/>
  <c r="C84" i="3"/>
  <c r="C118" i="3"/>
  <c r="C57" i="3"/>
  <c r="C36" i="3"/>
  <c r="C205" i="3"/>
  <c r="C107" i="3"/>
  <c r="C61" i="3"/>
  <c r="C29" i="3"/>
  <c r="C120" i="3"/>
  <c r="C109" i="3"/>
  <c r="C72" i="3"/>
  <c r="C22" i="3"/>
  <c r="C48" i="3"/>
  <c r="C114" i="3"/>
  <c r="C6" i="3"/>
  <c r="C152" i="3"/>
  <c r="C87" i="3"/>
  <c r="C137" i="3"/>
  <c r="C191" i="3"/>
  <c r="C198" i="3"/>
  <c r="C111" i="3"/>
  <c r="C90" i="3"/>
  <c r="C148" i="3"/>
  <c r="C117" i="3"/>
  <c r="C46" i="3"/>
  <c r="C115" i="3"/>
  <c r="C11" i="3"/>
  <c r="C56" i="3"/>
  <c r="C156" i="3"/>
  <c r="C3" i="3"/>
  <c r="C26" i="3"/>
  <c r="C197" i="3"/>
  <c r="C151" i="3"/>
  <c r="C155" i="3"/>
  <c r="C206" i="3"/>
  <c r="C138" i="3"/>
  <c r="C80" i="3"/>
  <c r="C116" i="3"/>
  <c r="C217" i="3"/>
  <c r="C81" i="3"/>
  <c r="C77" i="3"/>
  <c r="C195" i="3"/>
  <c r="C78" i="3"/>
  <c r="C168" i="3"/>
  <c r="C102" i="3"/>
  <c r="C83" i="3"/>
  <c r="C133" i="3"/>
  <c r="C88" i="3"/>
  <c r="C166" i="3"/>
  <c r="C192" i="3"/>
  <c r="C79" i="3"/>
  <c r="C16" i="3"/>
  <c r="C44" i="3"/>
  <c r="C196" i="3"/>
  <c r="C37" i="3"/>
  <c r="C27" i="3"/>
  <c r="C143" i="3"/>
  <c r="C160" i="3"/>
  <c r="C95" i="3"/>
  <c r="C208" i="3"/>
  <c r="C167" i="3"/>
  <c r="C129" i="3"/>
  <c r="C62" i="3"/>
  <c r="C164" i="3"/>
  <c r="C108" i="3"/>
  <c r="C94" i="3"/>
  <c r="C63" i="3"/>
  <c r="C98" i="3"/>
  <c r="C99" i="3"/>
  <c r="C74" i="3"/>
  <c r="C154" i="3"/>
  <c r="C162" i="3"/>
  <c r="C104" i="3"/>
  <c r="C145" i="3"/>
  <c r="C30" i="3"/>
  <c r="C178" i="3"/>
  <c r="C170" i="3"/>
  <c r="C139" i="3"/>
  <c r="C209" i="3"/>
  <c r="C165" i="3"/>
  <c r="C92" i="3"/>
  <c r="C25" i="3"/>
  <c r="C20" i="3"/>
  <c r="C215" i="3"/>
  <c r="C147" i="3"/>
  <c r="C172" i="3"/>
  <c r="C134" i="3"/>
  <c r="C33" i="3"/>
  <c r="C159" i="3"/>
  <c r="C150" i="3"/>
  <c r="C75" i="3"/>
  <c r="C121" i="3"/>
  <c r="C214" i="3"/>
  <c r="C186" i="3"/>
  <c r="C10" i="3"/>
  <c r="C31" i="3"/>
  <c r="C59" i="3"/>
  <c r="C146" i="3"/>
  <c r="C161" i="3"/>
  <c r="C163" i="3"/>
  <c r="C66" i="3"/>
  <c r="C86" i="3"/>
  <c r="C201" i="3"/>
  <c r="C69" i="3"/>
  <c r="C85" i="3"/>
  <c r="C97" i="3"/>
  <c r="C14" i="3"/>
  <c r="C58" i="3"/>
  <c r="C96" i="3"/>
  <c r="C207" i="3"/>
  <c r="C179" i="3"/>
  <c r="C123" i="3"/>
  <c r="C184" i="3"/>
  <c r="C189" i="3"/>
  <c r="C5" i="3"/>
  <c r="C177" i="3"/>
  <c r="C187" i="3"/>
  <c r="C125" i="3"/>
  <c r="C211" i="3"/>
  <c r="C158" i="3"/>
  <c r="C82" i="3"/>
  <c r="C100" i="3"/>
  <c r="C126" i="3"/>
  <c r="C65" i="3"/>
  <c r="C17" i="3"/>
  <c r="C157" i="3"/>
  <c r="C68" i="3"/>
  <c r="C136" i="3"/>
  <c r="C42" i="3"/>
  <c r="C200" i="3"/>
  <c r="C180" i="3"/>
  <c r="C51" i="3"/>
  <c r="C41" i="3"/>
  <c r="C8" i="3"/>
  <c r="C43" i="3"/>
  <c r="C142" i="3"/>
  <c r="C182" i="3"/>
  <c r="C19" i="3"/>
  <c r="C76" i="3"/>
  <c r="C34" i="3"/>
  <c r="C64" i="3"/>
  <c r="C110" i="3"/>
  <c r="C52" i="3"/>
  <c r="C50" i="3"/>
  <c r="C171" i="3"/>
  <c r="C183" i="3"/>
  <c r="C7" i="3"/>
  <c r="C4" i="3"/>
  <c r="C54" i="3"/>
  <c r="C203" i="3"/>
  <c r="C213" i="3"/>
  <c r="C173" i="3"/>
  <c r="C199" i="3"/>
  <c r="C93" i="3"/>
  <c r="C128" i="3"/>
  <c r="C119" i="3"/>
  <c r="C219" i="3"/>
  <c r="C70" i="3"/>
  <c r="C174" i="3"/>
  <c r="C176" i="3"/>
  <c r="C210" i="3"/>
  <c r="C45" i="3"/>
  <c r="C141" i="3"/>
  <c r="C140" i="3"/>
  <c r="C204" i="3"/>
  <c r="C113" i="3"/>
  <c r="C53" i="3"/>
  <c r="C89" i="3"/>
  <c r="C131" i="3"/>
  <c r="C21" i="3"/>
  <c r="C73" i="3"/>
  <c r="C212" i="3"/>
  <c r="C38" i="3"/>
  <c r="C9" i="3"/>
  <c r="C103" i="3"/>
  <c r="C39" i="3"/>
  <c r="C55" i="3"/>
  <c r="C112" i="3"/>
  <c r="C218" i="3"/>
  <c r="C71" i="3"/>
  <c r="C175" i="3"/>
  <c r="C49" i="3"/>
  <c r="C122" i="3"/>
  <c r="C105" i="3"/>
  <c r="C185" i="3"/>
  <c r="C216" i="3"/>
  <c r="C127" i="3"/>
  <c r="C190" i="3"/>
  <c r="C188" i="3"/>
  <c r="C18" i="3"/>
  <c r="C15" i="3"/>
  <c r="C23" i="3"/>
  <c r="C135" i="3"/>
  <c r="C32" i="3"/>
  <c r="C24" i="3"/>
  <c r="C130" i="3"/>
  <c r="C13" i="3"/>
  <c r="C194" i="3"/>
  <c r="C12" i="3"/>
  <c r="C40" i="3"/>
  <c r="C202" i="3"/>
  <c r="C181" i="3"/>
  <c r="C106" i="3"/>
  <c r="C153" i="3"/>
  <c r="C101" i="3"/>
  <c r="C28" i="3"/>
  <c r="C35" i="3"/>
  <c r="C144" i="3"/>
  <c r="C91" i="3"/>
  <c r="C169" i="3"/>
  <c r="C67" i="3"/>
  <c r="C132" i="3"/>
  <c r="Q24" i="13" l="1"/>
  <c r="Q13" i="13"/>
  <c r="Q8" i="13"/>
  <c r="Q2" i="13"/>
  <c r="S26" i="13"/>
  <c r="S27" i="13"/>
  <c r="S28" i="13"/>
  <c r="S29" i="13"/>
  <c r="S30" i="13"/>
  <c r="S31" i="13"/>
  <c r="S32" i="13"/>
  <c r="S33" i="13"/>
  <c r="S34" i="13"/>
  <c r="S35" i="13"/>
  <c r="S36" i="13"/>
  <c r="S37" i="13"/>
  <c r="S38" i="13"/>
  <c r="S39" i="13"/>
  <c r="S40" i="13"/>
  <c r="S25" i="13"/>
  <c r="S15" i="13"/>
  <c r="S16" i="13"/>
  <c r="S17" i="13"/>
  <c r="S18" i="13"/>
  <c r="S19" i="13"/>
  <c r="S20" i="13"/>
  <c r="S21" i="13"/>
  <c r="S22" i="13"/>
  <c r="S23" i="13"/>
  <c r="S24" i="13"/>
  <c r="S14" i="13"/>
  <c r="S9" i="13"/>
  <c r="S10" i="13"/>
  <c r="S11" i="13"/>
  <c r="S12" i="13"/>
  <c r="S13" i="13"/>
  <c r="S8" i="13"/>
  <c r="S3" i="13"/>
  <c r="S4" i="13"/>
  <c r="S5" i="13"/>
  <c r="S6" i="13"/>
  <c r="S7" i="13"/>
  <c r="S2" i="13"/>
  <c r="Q2" i="19"/>
  <c r="S2" i="19"/>
  <c r="Q3" i="19"/>
  <c r="R3" i="19"/>
  <c r="S3" i="19"/>
  <c r="Q4" i="19"/>
  <c r="R4" i="19"/>
  <c r="S4" i="19" s="1"/>
  <c r="Q5" i="19"/>
  <c r="Q6" i="19"/>
  <c r="Q7" i="19"/>
  <c r="Q8" i="19"/>
  <c r="Q9" i="19"/>
  <c r="Q10" i="19"/>
  <c r="Q11" i="19"/>
  <c r="Q12" i="19"/>
  <c r="Q13" i="19"/>
  <c r="Q14" i="19"/>
  <c r="Q15" i="19"/>
  <c r="Q16" i="19"/>
  <c r="Q17" i="19"/>
  <c r="Q18" i="19"/>
  <c r="Q19" i="19"/>
  <c r="Q20" i="19"/>
  <c r="Q21" i="19"/>
  <c r="Q22" i="19"/>
  <c r="Q23" i="19"/>
  <c r="Q24" i="19"/>
  <c r="Q25" i="19"/>
  <c r="Q26" i="19"/>
  <c r="Q27" i="19"/>
  <c r="Q28" i="19"/>
  <c r="Q29" i="19"/>
  <c r="Q30" i="19"/>
  <c r="Q31" i="19"/>
  <c r="Q32" i="19"/>
  <c r="Q33" i="19"/>
  <c r="Q34" i="19"/>
  <c r="Q35" i="19"/>
  <c r="Q36" i="19"/>
  <c r="Q37" i="19"/>
  <c r="P2" i="18"/>
  <c r="R2" i="18"/>
  <c r="P3" i="18"/>
  <c r="Q3" i="18"/>
  <c r="R3" i="18"/>
  <c r="P4" i="18"/>
  <c r="Q4" i="18"/>
  <c r="R4" i="18" s="1"/>
  <c r="P5" i="18"/>
  <c r="P6" i="18"/>
  <c r="P7" i="18"/>
  <c r="P8" i="18"/>
  <c r="P9" i="18"/>
  <c r="P10" i="18"/>
  <c r="P11" i="18"/>
  <c r="P12" i="18"/>
  <c r="P13" i="18"/>
  <c r="P14" i="18"/>
  <c r="P15" i="18"/>
  <c r="P16" i="18"/>
  <c r="P17" i="18"/>
  <c r="P18" i="18"/>
  <c r="P19" i="18"/>
  <c r="P20" i="18"/>
  <c r="P21" i="18"/>
  <c r="P22" i="18"/>
  <c r="P23" i="18"/>
  <c r="P24" i="18"/>
  <c r="P25" i="18"/>
  <c r="P26" i="18"/>
  <c r="P27" i="18"/>
  <c r="P28" i="18"/>
  <c r="P29" i="18"/>
  <c r="P30" i="18"/>
  <c r="P31" i="18"/>
  <c r="P32" i="18"/>
  <c r="P33" i="18"/>
  <c r="P34" i="18"/>
  <c r="P35" i="18"/>
  <c r="P36" i="18"/>
  <c r="P37" i="18"/>
  <c r="Q2" i="17"/>
  <c r="S2" i="17"/>
  <c r="Q3" i="17"/>
  <c r="R3" i="17"/>
  <c r="S3" i="17"/>
  <c r="Q4" i="17"/>
  <c r="R4" i="17"/>
  <c r="S4" i="17" s="1"/>
  <c r="Q5" i="17"/>
  <c r="Q6" i="17"/>
  <c r="Q7" i="17"/>
  <c r="Q8" i="17"/>
  <c r="S8" i="17"/>
  <c r="Q9" i="17"/>
  <c r="Q10" i="17"/>
  <c r="Q11" i="17"/>
  <c r="Q12" i="17"/>
  <c r="Q13" i="17"/>
  <c r="S13" i="17"/>
  <c r="Q14" i="17"/>
  <c r="Q15" i="17"/>
  <c r="Q16" i="17"/>
  <c r="Q17" i="17"/>
  <c r="Q18" i="17"/>
  <c r="Q19" i="17"/>
  <c r="Q20" i="17"/>
  <c r="Q21" i="17"/>
  <c r="Q22" i="17"/>
  <c r="Q23" i="17"/>
  <c r="Q24" i="17"/>
  <c r="S24" i="17"/>
  <c r="Q25" i="17"/>
  <c r="Q26" i="17"/>
  <c r="Q27" i="17"/>
  <c r="Q28" i="17"/>
  <c r="Q29" i="17"/>
  <c r="Q30" i="17"/>
  <c r="Q31" i="17"/>
  <c r="Q32" i="17"/>
  <c r="Q33" i="17"/>
  <c r="Q34" i="17"/>
  <c r="Q35" i="17"/>
  <c r="Q36" i="17"/>
  <c r="Q37" i="17"/>
  <c r="Q38" i="17"/>
  <c r="Q39" i="17"/>
  <c r="Q40" i="17"/>
  <c r="Q2" i="16"/>
  <c r="S2" i="16"/>
  <c r="Q3" i="16"/>
  <c r="R3" i="16"/>
  <c r="S3" i="16"/>
  <c r="R4" i="16"/>
  <c r="Q4" i="16" s="1"/>
  <c r="S4" i="16"/>
  <c r="S5" i="16"/>
  <c r="S6" i="16"/>
  <c r="S7" i="16"/>
  <c r="S8" i="16"/>
  <c r="S9" i="16"/>
  <c r="S10" i="16"/>
  <c r="S11" i="16"/>
  <c r="S12" i="16"/>
  <c r="S13" i="16"/>
  <c r="S14" i="16"/>
  <c r="S15" i="16"/>
  <c r="S16" i="16"/>
  <c r="S17" i="16"/>
  <c r="S18" i="16"/>
  <c r="S19" i="16"/>
  <c r="S20" i="16"/>
  <c r="S21" i="16"/>
  <c r="S22" i="16"/>
  <c r="S23" i="16"/>
  <c r="S24" i="16"/>
  <c r="S25" i="16"/>
  <c r="S26" i="16"/>
  <c r="S27" i="16"/>
  <c r="S28" i="16"/>
  <c r="S29" i="16"/>
  <c r="S30" i="16"/>
  <c r="S31" i="16"/>
  <c r="S32" i="16"/>
  <c r="S33" i="16"/>
  <c r="S34" i="16"/>
  <c r="S35" i="16"/>
  <c r="S36" i="16"/>
  <c r="S37" i="16"/>
  <c r="P2" i="15"/>
  <c r="R2" i="15"/>
  <c r="P3" i="15"/>
  <c r="Q3" i="15"/>
  <c r="R3" i="15"/>
  <c r="Q4" i="15"/>
  <c r="P4" i="15" s="1"/>
  <c r="R4" i="15"/>
  <c r="R5" i="15"/>
  <c r="R6" i="15"/>
  <c r="R7" i="15"/>
  <c r="R8" i="15"/>
  <c r="R9" i="15"/>
  <c r="R10" i="15"/>
  <c r="R11" i="15"/>
  <c r="R12" i="15"/>
  <c r="R13" i="15"/>
  <c r="R14" i="15"/>
  <c r="R15" i="15"/>
  <c r="R16" i="15"/>
  <c r="R17" i="15"/>
  <c r="R18" i="15"/>
  <c r="R19" i="15"/>
  <c r="R20" i="15"/>
  <c r="R21" i="15"/>
  <c r="R22" i="15"/>
  <c r="R23" i="15"/>
  <c r="R24" i="15"/>
  <c r="R25" i="15"/>
  <c r="R26" i="15"/>
  <c r="R27" i="15"/>
  <c r="R28" i="15"/>
  <c r="R29" i="15"/>
  <c r="R30" i="15"/>
  <c r="R31" i="15"/>
  <c r="R32" i="15"/>
  <c r="R33" i="15"/>
  <c r="R34" i="15"/>
  <c r="R35" i="15"/>
  <c r="R36" i="15"/>
  <c r="R37" i="15"/>
  <c r="N340" i="14"/>
  <c r="M340" i="14"/>
  <c r="L340" i="14"/>
  <c r="N339" i="14"/>
  <c r="M339" i="14"/>
  <c r="L339" i="14"/>
  <c r="N338" i="14"/>
  <c r="M338" i="14"/>
  <c r="L338" i="14"/>
  <c r="N337" i="14"/>
  <c r="M337" i="14"/>
  <c r="L337" i="14"/>
  <c r="N336" i="14"/>
  <c r="M336" i="14"/>
  <c r="L336" i="14"/>
  <c r="N335" i="14"/>
  <c r="M335" i="14"/>
  <c r="L335" i="14"/>
  <c r="N334" i="14"/>
  <c r="M334" i="14"/>
  <c r="L334" i="14"/>
  <c r="N333" i="14"/>
  <c r="M333" i="14"/>
  <c r="L333" i="14"/>
  <c r="N332" i="14"/>
  <c r="M332" i="14"/>
  <c r="L332" i="14"/>
  <c r="N331" i="14"/>
  <c r="M331" i="14"/>
  <c r="L331" i="14"/>
  <c r="N330" i="14"/>
  <c r="M330" i="14"/>
  <c r="L330" i="14"/>
  <c r="N329" i="14"/>
  <c r="M329" i="14"/>
  <c r="L329" i="14"/>
  <c r="N328" i="14"/>
  <c r="M328" i="14"/>
  <c r="L328" i="14"/>
  <c r="N327" i="14"/>
  <c r="M327" i="14"/>
  <c r="L327" i="14"/>
  <c r="N326" i="14"/>
  <c r="M326" i="14"/>
  <c r="L326" i="14"/>
  <c r="N325" i="14"/>
  <c r="M325" i="14"/>
  <c r="L325" i="14"/>
  <c r="N324" i="14"/>
  <c r="M324" i="14"/>
  <c r="L324" i="14"/>
  <c r="N323" i="14"/>
  <c r="M323" i="14"/>
  <c r="L323" i="14"/>
  <c r="N322" i="14"/>
  <c r="M322" i="14"/>
  <c r="L322" i="14"/>
  <c r="N321" i="14"/>
  <c r="M321" i="14"/>
  <c r="L321" i="14"/>
  <c r="N320" i="14"/>
  <c r="M320" i="14"/>
  <c r="L320" i="14"/>
  <c r="N319" i="14"/>
  <c r="M319" i="14"/>
  <c r="L319" i="14"/>
  <c r="N318" i="14"/>
  <c r="M318" i="14"/>
  <c r="L318" i="14"/>
  <c r="R3" i="13"/>
  <c r="R4" i="13" s="1"/>
  <c r="Q4" i="13" s="1"/>
  <c r="Q3" i="13" l="1"/>
  <c r="R5" i="19"/>
  <c r="Q5" i="18"/>
  <c r="R5" i="17"/>
  <c r="R5" i="16"/>
  <c r="Q5" i="15"/>
  <c r="R5" i="13"/>
  <c r="Q5" i="13" s="1"/>
  <c r="S5" i="19" l="1"/>
  <c r="R6" i="19"/>
  <c r="R5" i="18"/>
  <c r="Q6" i="18"/>
  <c r="S5" i="17"/>
  <c r="R6" i="17"/>
  <c r="Q5" i="16"/>
  <c r="R6" i="16"/>
  <c r="P5" i="15"/>
  <c r="Q6" i="15"/>
  <c r="R6" i="13"/>
  <c r="Q6" i="13" s="1"/>
  <c r="E191" i="9"/>
  <c r="E211" i="9"/>
  <c r="E87" i="9"/>
  <c r="E190" i="9"/>
  <c r="E213" i="9"/>
  <c r="E100" i="9"/>
  <c r="E121" i="9"/>
  <c r="E168" i="9"/>
  <c r="E149" i="9"/>
  <c r="E72" i="9"/>
  <c r="E57" i="9"/>
  <c r="E118" i="9"/>
  <c r="E131" i="9"/>
  <c r="E214" i="9"/>
  <c r="E208" i="9"/>
  <c r="E196" i="9"/>
  <c r="E195" i="9"/>
  <c r="E201" i="9"/>
  <c r="E69" i="9"/>
  <c r="E86" i="9"/>
  <c r="E46" i="9"/>
  <c r="E26" i="9"/>
  <c r="E171" i="9"/>
  <c r="E99" i="9"/>
  <c r="E136" i="9"/>
  <c r="E187" i="9"/>
  <c r="E51" i="9"/>
  <c r="E160" i="9"/>
  <c r="E104" i="9"/>
  <c r="E84" i="9"/>
  <c r="E123" i="9"/>
  <c r="E179" i="9"/>
  <c r="E188" i="9"/>
  <c r="E194" i="9"/>
  <c r="E79" i="9"/>
  <c r="E170" i="9"/>
  <c r="E45" i="9"/>
  <c r="E34" i="9"/>
  <c r="E207" i="9"/>
  <c r="E206" i="9"/>
  <c r="E174" i="9"/>
  <c r="E153" i="9"/>
  <c r="E159" i="9"/>
  <c r="E127" i="9"/>
  <c r="E76" i="9"/>
  <c r="E169" i="9"/>
  <c r="E54" i="9"/>
  <c r="E155" i="9"/>
  <c r="E150" i="9"/>
  <c r="E164" i="9"/>
  <c r="E106" i="9"/>
  <c r="E98" i="9"/>
  <c r="E197" i="9"/>
  <c r="E173" i="9"/>
  <c r="E71" i="9"/>
  <c r="E163" i="9"/>
  <c r="E66" i="9"/>
  <c r="E119" i="9"/>
  <c r="E111" i="9"/>
  <c r="E192" i="9"/>
  <c r="E6" i="9"/>
  <c r="E27" i="9"/>
  <c r="E82" i="9"/>
  <c r="E128" i="9"/>
  <c r="E64" i="9"/>
  <c r="E14" i="9"/>
  <c r="E167" i="9"/>
  <c r="E40" i="9"/>
  <c r="E156" i="9"/>
  <c r="E77" i="9"/>
  <c r="E209" i="9"/>
  <c r="E137" i="9"/>
  <c r="E95" i="9"/>
  <c r="E210" i="9"/>
  <c r="E83" i="9"/>
  <c r="E116" i="9"/>
  <c r="E74" i="9"/>
  <c r="E186" i="9"/>
  <c r="E184" i="9"/>
  <c r="E47" i="9"/>
  <c r="E142" i="9"/>
  <c r="E176" i="9"/>
  <c r="E203" i="9"/>
  <c r="E67" i="9"/>
  <c r="E124" i="9"/>
  <c r="E36" i="9"/>
  <c r="E91" i="9"/>
  <c r="E62" i="9"/>
  <c r="E68" i="9"/>
  <c r="E8" i="9"/>
  <c r="E141" i="9"/>
  <c r="E75" i="9"/>
  <c r="E135" i="9"/>
  <c r="E16" i="9"/>
  <c r="E152" i="9"/>
  <c r="E55" i="9"/>
  <c r="E204" i="9"/>
  <c r="E138" i="9"/>
  <c r="E15" i="9"/>
  <c r="E161" i="9"/>
  <c r="E32" i="9"/>
  <c r="E30" i="9"/>
  <c r="E107" i="9"/>
  <c r="E200" i="9"/>
  <c r="E17" i="9"/>
  <c r="E162" i="9"/>
  <c r="E114" i="9"/>
  <c r="E134" i="9"/>
  <c r="E44" i="9"/>
  <c r="E37" i="9"/>
  <c r="E25" i="9"/>
  <c r="E175" i="9"/>
  <c r="E158" i="9"/>
  <c r="E24" i="9"/>
  <c r="E22" i="9"/>
  <c r="E88" i="9"/>
  <c r="E212" i="9"/>
  <c r="E61" i="9"/>
  <c r="E180" i="9"/>
  <c r="E10" i="9"/>
  <c r="E140" i="9"/>
  <c r="E93" i="9"/>
  <c r="E199" i="9"/>
  <c r="E50" i="9"/>
  <c r="E92" i="9"/>
  <c r="E42" i="9"/>
  <c r="E189" i="9"/>
  <c r="E43" i="9"/>
  <c r="E129" i="9"/>
  <c r="E5" i="9"/>
  <c r="E139" i="9"/>
  <c r="E108" i="9"/>
  <c r="E28" i="9"/>
  <c r="E59" i="9"/>
  <c r="E132" i="9"/>
  <c r="E101" i="9"/>
  <c r="E49" i="9"/>
  <c r="E102" i="9"/>
  <c r="E126" i="9"/>
  <c r="E198" i="9"/>
  <c r="E130" i="9"/>
  <c r="E96" i="9"/>
  <c r="E177" i="9"/>
  <c r="E29" i="9"/>
  <c r="E120" i="9"/>
  <c r="E157" i="9"/>
  <c r="E73" i="9"/>
  <c r="E145" i="9"/>
  <c r="E4" i="9"/>
  <c r="E56" i="9"/>
  <c r="E9" i="9"/>
  <c r="E35" i="9"/>
  <c r="E85" i="9"/>
  <c r="E58" i="9"/>
  <c r="E185" i="9"/>
  <c r="E18" i="9"/>
  <c r="E65" i="9"/>
  <c r="E12" i="9"/>
  <c r="E78" i="9"/>
  <c r="E205" i="9"/>
  <c r="E110" i="9"/>
  <c r="E144" i="9"/>
  <c r="E182" i="9"/>
  <c r="E7" i="9"/>
  <c r="E33" i="9"/>
  <c r="E81" i="9"/>
  <c r="E80" i="9"/>
  <c r="E178" i="9"/>
  <c r="E202" i="9"/>
  <c r="E151" i="9"/>
  <c r="E133" i="9"/>
  <c r="E103" i="9"/>
  <c r="E94" i="9"/>
  <c r="E183" i="9"/>
  <c r="E146" i="9"/>
  <c r="E147" i="9"/>
  <c r="E20" i="9"/>
  <c r="I3" i="9" s="1"/>
  <c r="E19" i="9"/>
  <c r="E148" i="9"/>
  <c r="E70" i="9"/>
  <c r="E89" i="9"/>
  <c r="E97" i="9"/>
  <c r="E11" i="9"/>
  <c r="E105" i="9"/>
  <c r="E13" i="9"/>
  <c r="E165" i="9"/>
  <c r="E115" i="9"/>
  <c r="E154" i="9"/>
  <c r="E48" i="9"/>
  <c r="E122" i="9"/>
  <c r="E38" i="9"/>
  <c r="E60" i="9"/>
  <c r="E193" i="9"/>
  <c r="E3" i="9"/>
  <c r="E31" i="9"/>
  <c r="E125" i="9"/>
  <c r="E112" i="9"/>
  <c r="E117" i="9"/>
  <c r="E63" i="9"/>
  <c r="E53" i="9"/>
  <c r="E181" i="9"/>
  <c r="E143" i="9"/>
  <c r="E21" i="9"/>
  <c r="E23" i="9"/>
  <c r="E39" i="9"/>
  <c r="E41" i="9"/>
  <c r="E52" i="9"/>
  <c r="E90" i="9"/>
  <c r="E109" i="9"/>
  <c r="E113" i="9"/>
  <c r="E166" i="9"/>
  <c r="E172" i="9"/>
  <c r="E215" i="9"/>
  <c r="E216" i="9"/>
  <c r="F191" i="9"/>
  <c r="F211" i="9"/>
  <c r="F87" i="9"/>
  <c r="F190" i="9"/>
  <c r="F213" i="9"/>
  <c r="F100" i="9"/>
  <c r="F121" i="9"/>
  <c r="F168" i="9"/>
  <c r="F149" i="9"/>
  <c r="F72" i="9"/>
  <c r="F57" i="9"/>
  <c r="F118" i="9"/>
  <c r="F131" i="9"/>
  <c r="F214" i="9"/>
  <c r="F208" i="9"/>
  <c r="F196" i="9"/>
  <c r="F195" i="9"/>
  <c r="F201" i="9"/>
  <c r="F69" i="9"/>
  <c r="F86" i="9"/>
  <c r="F46" i="9"/>
  <c r="F26" i="9"/>
  <c r="F171" i="9"/>
  <c r="F99" i="9"/>
  <c r="F136" i="9"/>
  <c r="F187" i="9"/>
  <c r="F51" i="9"/>
  <c r="F160" i="9"/>
  <c r="F104" i="9"/>
  <c r="F84" i="9"/>
  <c r="F123" i="9"/>
  <c r="F179" i="9"/>
  <c r="F188" i="9"/>
  <c r="F194" i="9"/>
  <c r="F79" i="9"/>
  <c r="F170" i="9"/>
  <c r="F45" i="9"/>
  <c r="F34" i="9"/>
  <c r="F207" i="9"/>
  <c r="F206" i="9"/>
  <c r="F174" i="9"/>
  <c r="F153" i="9"/>
  <c r="F159" i="9"/>
  <c r="F127" i="9"/>
  <c r="F76" i="9"/>
  <c r="F169" i="9"/>
  <c r="F54" i="9"/>
  <c r="F155" i="9"/>
  <c r="F150" i="9"/>
  <c r="F164" i="9"/>
  <c r="F106" i="9"/>
  <c r="F98" i="9"/>
  <c r="F197" i="9"/>
  <c r="F173" i="9"/>
  <c r="F71" i="9"/>
  <c r="F163" i="9"/>
  <c r="F66" i="9"/>
  <c r="F119" i="9"/>
  <c r="F111" i="9"/>
  <c r="F192" i="9"/>
  <c r="F6" i="9"/>
  <c r="F27" i="9"/>
  <c r="F82" i="9"/>
  <c r="F128" i="9"/>
  <c r="F64" i="9"/>
  <c r="F14" i="9"/>
  <c r="F167" i="9"/>
  <c r="F40" i="9"/>
  <c r="F156" i="9"/>
  <c r="F77" i="9"/>
  <c r="F209" i="9"/>
  <c r="F137" i="9"/>
  <c r="F95" i="9"/>
  <c r="F210" i="9"/>
  <c r="F83" i="9"/>
  <c r="F116" i="9"/>
  <c r="F74" i="9"/>
  <c r="F186" i="9"/>
  <c r="F184" i="9"/>
  <c r="F47" i="9"/>
  <c r="F142" i="9"/>
  <c r="F176" i="9"/>
  <c r="F203" i="9"/>
  <c r="F67" i="9"/>
  <c r="F124" i="9"/>
  <c r="F36" i="9"/>
  <c r="F91" i="9"/>
  <c r="F62" i="9"/>
  <c r="F68" i="9"/>
  <c r="F8" i="9"/>
  <c r="F141" i="9"/>
  <c r="F75" i="9"/>
  <c r="F135" i="9"/>
  <c r="F16" i="9"/>
  <c r="F152" i="9"/>
  <c r="F55" i="9"/>
  <c r="F204" i="9"/>
  <c r="F138" i="9"/>
  <c r="F15" i="9"/>
  <c r="F161" i="9"/>
  <c r="F32" i="9"/>
  <c r="F30" i="9"/>
  <c r="F107" i="9"/>
  <c r="F200" i="9"/>
  <c r="F17" i="9"/>
  <c r="F162" i="9"/>
  <c r="F114" i="9"/>
  <c r="F134" i="9"/>
  <c r="F44" i="9"/>
  <c r="F37" i="9"/>
  <c r="F25" i="9"/>
  <c r="F175" i="9"/>
  <c r="F158" i="9"/>
  <c r="F24" i="9"/>
  <c r="F22" i="9"/>
  <c r="F88" i="9"/>
  <c r="F212" i="9"/>
  <c r="F61" i="9"/>
  <c r="F180" i="9"/>
  <c r="F10" i="9"/>
  <c r="F140" i="9"/>
  <c r="F93" i="9"/>
  <c r="F199" i="9"/>
  <c r="F50" i="9"/>
  <c r="F92" i="9"/>
  <c r="F42" i="9"/>
  <c r="F189" i="9"/>
  <c r="F43" i="9"/>
  <c r="F129" i="9"/>
  <c r="F5" i="9"/>
  <c r="F139" i="9"/>
  <c r="F108" i="9"/>
  <c r="F28" i="9"/>
  <c r="F59" i="9"/>
  <c r="F132" i="9"/>
  <c r="F101" i="9"/>
  <c r="F49" i="9"/>
  <c r="F102" i="9"/>
  <c r="F126" i="9"/>
  <c r="F198" i="9"/>
  <c r="F130" i="9"/>
  <c r="F96" i="9"/>
  <c r="F177" i="9"/>
  <c r="F29" i="9"/>
  <c r="F120" i="9"/>
  <c r="F157" i="9"/>
  <c r="F73" i="9"/>
  <c r="F145" i="9"/>
  <c r="F4" i="9"/>
  <c r="F56" i="9"/>
  <c r="F9" i="9"/>
  <c r="F35" i="9"/>
  <c r="F85" i="9"/>
  <c r="F58" i="9"/>
  <c r="F185" i="9"/>
  <c r="F18" i="9"/>
  <c r="F65" i="9"/>
  <c r="F12" i="9"/>
  <c r="F78" i="9"/>
  <c r="F205" i="9"/>
  <c r="F110" i="9"/>
  <c r="F144" i="9"/>
  <c r="F182" i="9"/>
  <c r="F7" i="9"/>
  <c r="F33" i="9"/>
  <c r="F81" i="9"/>
  <c r="F80" i="9"/>
  <c r="F178" i="9"/>
  <c r="F202" i="9"/>
  <c r="F151" i="9"/>
  <c r="F133" i="9"/>
  <c r="F103" i="9"/>
  <c r="F94" i="9"/>
  <c r="F183" i="9"/>
  <c r="F146" i="9"/>
  <c r="F147" i="9"/>
  <c r="F20" i="9"/>
  <c r="J3" i="9" s="1"/>
  <c r="F19" i="9"/>
  <c r="F148" i="9"/>
  <c r="F70" i="9"/>
  <c r="F89" i="9"/>
  <c r="F97" i="9"/>
  <c r="F11" i="9"/>
  <c r="F105" i="9"/>
  <c r="F13" i="9"/>
  <c r="F165" i="9"/>
  <c r="F115" i="9"/>
  <c r="F154" i="9"/>
  <c r="F48" i="9"/>
  <c r="F122" i="9"/>
  <c r="F38" i="9"/>
  <c r="F60" i="9"/>
  <c r="F193" i="9"/>
  <c r="F3" i="9"/>
  <c r="F31" i="9"/>
  <c r="F125" i="9"/>
  <c r="F112" i="9"/>
  <c r="F117" i="9"/>
  <c r="F63" i="9"/>
  <c r="F53" i="9"/>
  <c r="F181" i="9"/>
  <c r="F143" i="9"/>
  <c r="F21" i="9"/>
  <c r="F23" i="9"/>
  <c r="F39" i="9"/>
  <c r="F41" i="9"/>
  <c r="F52" i="9"/>
  <c r="F90" i="9"/>
  <c r="F109" i="9"/>
  <c r="F113" i="9"/>
  <c r="F166" i="9"/>
  <c r="F172" i="9"/>
  <c r="F215" i="9"/>
  <c r="F216" i="9"/>
  <c r="D216" i="9"/>
  <c r="D215" i="9"/>
  <c r="D172" i="9"/>
  <c r="D166" i="9"/>
  <c r="D113" i="9"/>
  <c r="D109" i="9"/>
  <c r="D90" i="9"/>
  <c r="D52" i="9"/>
  <c r="D41" i="9"/>
  <c r="D39" i="9"/>
  <c r="D23" i="9"/>
  <c r="D21" i="9"/>
  <c r="D143" i="9"/>
  <c r="D181" i="9"/>
  <c r="D53" i="9"/>
  <c r="D63" i="9"/>
  <c r="D117" i="9"/>
  <c r="D112" i="9"/>
  <c r="D125" i="9"/>
  <c r="D31" i="9"/>
  <c r="D3" i="9"/>
  <c r="H2" i="9" s="1"/>
  <c r="D193" i="9"/>
  <c r="D60" i="9"/>
  <c r="D38" i="9"/>
  <c r="D122" i="9"/>
  <c r="D48" i="9"/>
  <c r="D154" i="9"/>
  <c r="D115" i="9"/>
  <c r="D165" i="9"/>
  <c r="D13" i="9"/>
  <c r="D105" i="9"/>
  <c r="D11" i="9"/>
  <c r="D97" i="9"/>
  <c r="D89" i="9"/>
  <c r="D70" i="9"/>
  <c r="D148" i="9"/>
  <c r="D19" i="9"/>
  <c r="D20" i="9"/>
  <c r="I2" i="9" s="1"/>
  <c r="D147" i="9"/>
  <c r="D146" i="9"/>
  <c r="D183" i="9"/>
  <c r="D94" i="9"/>
  <c r="D103" i="9"/>
  <c r="D133" i="9"/>
  <c r="D151" i="9"/>
  <c r="D202" i="9"/>
  <c r="D178" i="9"/>
  <c r="D80" i="9"/>
  <c r="D81" i="9"/>
  <c r="D33" i="9"/>
  <c r="D7" i="9"/>
  <c r="D182" i="9"/>
  <c r="D144" i="9"/>
  <c r="D110" i="9"/>
  <c r="D205" i="9"/>
  <c r="D78" i="9"/>
  <c r="D12" i="9"/>
  <c r="D65" i="9"/>
  <c r="D18" i="9"/>
  <c r="D185" i="9"/>
  <c r="D58" i="9"/>
  <c r="D85" i="9"/>
  <c r="D35" i="9"/>
  <c r="D9" i="9"/>
  <c r="D56" i="9"/>
  <c r="D4" i="9"/>
  <c r="D145" i="9"/>
  <c r="D73" i="9"/>
  <c r="D157" i="9"/>
  <c r="D120" i="9"/>
  <c r="D29" i="9"/>
  <c r="D177" i="9"/>
  <c r="D96" i="9"/>
  <c r="D130" i="9"/>
  <c r="D198" i="9"/>
  <c r="D126" i="9"/>
  <c r="D102" i="9"/>
  <c r="D49" i="9"/>
  <c r="D101" i="9"/>
  <c r="D132" i="9"/>
  <c r="D59" i="9"/>
  <c r="D28" i="9"/>
  <c r="D108" i="9"/>
  <c r="D139" i="9"/>
  <c r="D5" i="9"/>
  <c r="D129" i="9"/>
  <c r="D43" i="9"/>
  <c r="D189" i="9"/>
  <c r="D42" i="9"/>
  <c r="D92" i="9"/>
  <c r="D50" i="9"/>
  <c r="D199" i="9"/>
  <c r="D93" i="9"/>
  <c r="D140" i="9"/>
  <c r="D10" i="9"/>
  <c r="D180" i="9"/>
  <c r="D61" i="9"/>
  <c r="D212" i="9"/>
  <c r="D88" i="9"/>
  <c r="D22" i="9"/>
  <c r="D24" i="9"/>
  <c r="D158" i="9"/>
  <c r="D175" i="9"/>
  <c r="D25" i="9"/>
  <c r="D37" i="9"/>
  <c r="D44" i="9"/>
  <c r="D134" i="9"/>
  <c r="D114" i="9"/>
  <c r="D162" i="9"/>
  <c r="D17" i="9"/>
  <c r="D200" i="9"/>
  <c r="D107" i="9"/>
  <c r="D30" i="9"/>
  <c r="D32" i="9"/>
  <c r="D161" i="9"/>
  <c r="D15" i="9"/>
  <c r="D138" i="9"/>
  <c r="D204" i="9"/>
  <c r="D55" i="9"/>
  <c r="D152" i="9"/>
  <c r="D16" i="9"/>
  <c r="D135" i="9"/>
  <c r="D75" i="9"/>
  <c r="D141" i="9"/>
  <c r="D8" i="9"/>
  <c r="D68" i="9"/>
  <c r="D62" i="9"/>
  <c r="D91" i="9"/>
  <c r="D36" i="9"/>
  <c r="D124" i="9"/>
  <c r="D67" i="9"/>
  <c r="D203" i="9"/>
  <c r="D176" i="9"/>
  <c r="D142" i="9"/>
  <c r="D47" i="9"/>
  <c r="D184" i="9"/>
  <c r="D186" i="9"/>
  <c r="D74" i="9"/>
  <c r="D116" i="9"/>
  <c r="D83" i="9"/>
  <c r="D210" i="9"/>
  <c r="D95" i="9"/>
  <c r="D137" i="9"/>
  <c r="D209" i="9"/>
  <c r="D77" i="9"/>
  <c r="D156" i="9"/>
  <c r="D40" i="9"/>
  <c r="D167" i="9"/>
  <c r="D14" i="9"/>
  <c r="D64" i="9"/>
  <c r="D128" i="9"/>
  <c r="D82" i="9"/>
  <c r="D27" i="9"/>
  <c r="D6" i="9"/>
  <c r="D192" i="9"/>
  <c r="D111" i="9"/>
  <c r="D119" i="9"/>
  <c r="D66" i="9"/>
  <c r="D163" i="9"/>
  <c r="D71" i="9"/>
  <c r="D173" i="9"/>
  <c r="D197" i="9"/>
  <c r="D98" i="9"/>
  <c r="D106" i="9"/>
  <c r="D164" i="9"/>
  <c r="D150" i="9"/>
  <c r="D155" i="9"/>
  <c r="D54" i="9"/>
  <c r="D169" i="9"/>
  <c r="D76" i="9"/>
  <c r="D127" i="9"/>
  <c r="D159" i="9"/>
  <c r="D153" i="9"/>
  <c r="D174" i="9"/>
  <c r="D206" i="9"/>
  <c r="D207" i="9"/>
  <c r="D34" i="9"/>
  <c r="D45" i="9"/>
  <c r="D170" i="9"/>
  <c r="D79" i="9"/>
  <c r="D194" i="9"/>
  <c r="D188" i="9"/>
  <c r="D179" i="9"/>
  <c r="D123" i="9"/>
  <c r="D84" i="9"/>
  <c r="D104" i="9"/>
  <c r="D160" i="9"/>
  <c r="D51" i="9"/>
  <c r="D187" i="9"/>
  <c r="D136" i="9"/>
  <c r="D99" i="9"/>
  <c r="D171" i="9"/>
  <c r="D26" i="9"/>
  <c r="D46" i="9"/>
  <c r="D86" i="9"/>
  <c r="D69" i="9"/>
  <c r="D201" i="9"/>
  <c r="D195" i="9"/>
  <c r="D196" i="9"/>
  <c r="D208" i="9"/>
  <c r="D214" i="9"/>
  <c r="D131" i="9"/>
  <c r="D118" i="9"/>
  <c r="D57" i="9"/>
  <c r="D72" i="9"/>
  <c r="D149" i="9"/>
  <c r="D168" i="9"/>
  <c r="D121" i="9"/>
  <c r="D100" i="9"/>
  <c r="D213" i="9"/>
  <c r="D190" i="9"/>
  <c r="D87" i="9"/>
  <c r="D211" i="9"/>
  <c r="D191" i="9"/>
  <c r="J2" i="9" l="1"/>
  <c r="S6" i="19"/>
  <c r="R7" i="19"/>
  <c r="R6" i="18"/>
  <c r="Q7" i="18"/>
  <c r="S6" i="17"/>
  <c r="R7" i="17"/>
  <c r="Q6" i="16"/>
  <c r="R7" i="16"/>
  <c r="P6" i="15"/>
  <c r="Q7" i="15"/>
  <c r="R7" i="13"/>
  <c r="Q7" i="13" s="1"/>
  <c r="J9" i="9"/>
  <c r="I9" i="9"/>
  <c r="H9" i="9"/>
  <c r="S7" i="19" l="1"/>
  <c r="R8" i="19"/>
  <c r="Q8" i="18"/>
  <c r="R7" i="18"/>
  <c r="S7" i="17"/>
  <c r="R9" i="17"/>
  <c r="Q7" i="16"/>
  <c r="R8" i="16"/>
  <c r="P7" i="15"/>
  <c r="Q8" i="15"/>
  <c r="R9" i="13"/>
  <c r="Q9" i="13" s="1"/>
  <c r="S8" i="19" l="1"/>
  <c r="R9" i="19"/>
  <c r="R8" i="18"/>
  <c r="Q9" i="18"/>
  <c r="S9" i="17"/>
  <c r="R10" i="17"/>
  <c r="Q8" i="16"/>
  <c r="R9" i="16"/>
  <c r="P8" i="15"/>
  <c r="Q9" i="15"/>
  <c r="R10" i="13"/>
  <c r="Q10" i="13" s="1"/>
  <c r="S9" i="19" l="1"/>
  <c r="R10" i="19"/>
  <c r="R9" i="18"/>
  <c r="Q10" i="18"/>
  <c r="R11" i="17"/>
  <c r="S10" i="17"/>
  <c r="Q9" i="16"/>
  <c r="R10" i="16"/>
  <c r="P9" i="15"/>
  <c r="Q10" i="15"/>
  <c r="R11" i="13"/>
  <c r="Q11" i="13" s="1"/>
  <c r="G16" i="3"/>
  <c r="S10" i="19" l="1"/>
  <c r="R11" i="19"/>
  <c r="R10" i="18"/>
  <c r="Q11" i="18"/>
  <c r="S11" i="17"/>
  <c r="R12" i="17"/>
  <c r="Q10" i="16"/>
  <c r="R11" i="16"/>
  <c r="P10" i="15"/>
  <c r="Q11" i="15"/>
  <c r="R12" i="13"/>
  <c r="Q12" i="13" s="1"/>
  <c r="S11" i="19" l="1"/>
  <c r="R12" i="19"/>
  <c r="R11" i="18"/>
  <c r="Q12" i="18"/>
  <c r="S12" i="17"/>
  <c r="R14" i="17"/>
  <c r="R12" i="16"/>
  <c r="Q11" i="16"/>
  <c r="P11" i="15"/>
  <c r="Q12" i="15"/>
  <c r="R14" i="13"/>
  <c r="Q14" i="13" s="1"/>
  <c r="S12" i="19" l="1"/>
  <c r="R13" i="19"/>
  <c r="R12" i="18"/>
  <c r="Q13" i="18"/>
  <c r="S14" i="17"/>
  <c r="R15" i="17"/>
  <c r="Q12" i="16"/>
  <c r="R13" i="16"/>
  <c r="P12" i="15"/>
  <c r="Q13" i="15"/>
  <c r="R15" i="13"/>
  <c r="Q15" i="13" s="1"/>
  <c r="S13" i="19" l="1"/>
  <c r="R14" i="19"/>
  <c r="R13" i="18"/>
  <c r="Q14" i="18"/>
  <c r="R16" i="17"/>
  <c r="S15" i="17"/>
  <c r="R14" i="16"/>
  <c r="Q13" i="16"/>
  <c r="P13" i="15"/>
  <c r="Q14" i="15"/>
  <c r="R16" i="13"/>
  <c r="Q16" i="13" s="1"/>
  <c r="S14" i="19" l="1"/>
  <c r="R15" i="19"/>
  <c r="R14" i="18"/>
  <c r="Q15" i="18"/>
  <c r="S16" i="17"/>
  <c r="R17" i="17"/>
  <c r="Q14" i="16"/>
  <c r="R15" i="16"/>
  <c r="P14" i="15"/>
  <c r="Q15" i="15"/>
  <c r="R17" i="13"/>
  <c r="Q17" i="13" s="1"/>
  <c r="G12" i="3"/>
  <c r="H12" i="3" s="1"/>
  <c r="L318" i="1"/>
  <c r="M318" i="1"/>
  <c r="N318" i="1"/>
  <c r="L319" i="1"/>
  <c r="M319" i="1"/>
  <c r="N319" i="1"/>
  <c r="L320" i="1"/>
  <c r="M320" i="1"/>
  <c r="N320" i="1"/>
  <c r="L321" i="1"/>
  <c r="M321" i="1"/>
  <c r="N321" i="1"/>
  <c r="L322" i="1"/>
  <c r="M322" i="1"/>
  <c r="N322" i="1"/>
  <c r="L323" i="1"/>
  <c r="M323" i="1"/>
  <c r="N323" i="1"/>
  <c r="L324" i="1"/>
  <c r="M324" i="1"/>
  <c r="N324" i="1"/>
  <c r="L325" i="1"/>
  <c r="M325" i="1"/>
  <c r="N325" i="1"/>
  <c r="L326" i="1"/>
  <c r="M326" i="1"/>
  <c r="N326" i="1"/>
  <c r="L327" i="1"/>
  <c r="M327" i="1"/>
  <c r="N327" i="1"/>
  <c r="L328" i="1"/>
  <c r="M328" i="1"/>
  <c r="N328" i="1"/>
  <c r="L329" i="1"/>
  <c r="M329" i="1"/>
  <c r="N329" i="1"/>
  <c r="L330" i="1"/>
  <c r="M330" i="1"/>
  <c r="N330" i="1"/>
  <c r="L331" i="1"/>
  <c r="M331" i="1"/>
  <c r="N331" i="1"/>
  <c r="L332" i="1"/>
  <c r="M332" i="1"/>
  <c r="N332" i="1"/>
  <c r="L333" i="1"/>
  <c r="M333" i="1"/>
  <c r="N333" i="1"/>
  <c r="L334" i="1"/>
  <c r="M334" i="1"/>
  <c r="N334" i="1"/>
  <c r="L335" i="1"/>
  <c r="M335" i="1"/>
  <c r="N335" i="1"/>
  <c r="L336" i="1"/>
  <c r="M336" i="1"/>
  <c r="N336" i="1"/>
  <c r="L337" i="1"/>
  <c r="M337" i="1"/>
  <c r="N337" i="1"/>
  <c r="L338" i="1"/>
  <c r="M338" i="1"/>
  <c r="N338" i="1"/>
  <c r="L339" i="1"/>
  <c r="M339" i="1"/>
  <c r="N339" i="1"/>
  <c r="L340" i="1"/>
  <c r="M340" i="1"/>
  <c r="N340" i="1"/>
  <c r="S15" i="19" l="1"/>
  <c r="R16" i="19"/>
  <c r="R15" i="18"/>
  <c r="Q16" i="18"/>
  <c r="R18" i="17"/>
  <c r="S17" i="17"/>
  <c r="R16" i="16"/>
  <c r="Q15" i="16"/>
  <c r="P15" i="15"/>
  <c r="Q16" i="15"/>
  <c r="R18" i="13"/>
  <c r="Q18" i="13" s="1"/>
  <c r="S16" i="19" l="1"/>
  <c r="R17" i="19"/>
  <c r="R16" i="18"/>
  <c r="Q17" i="18"/>
  <c r="S18" i="17"/>
  <c r="R19" i="17"/>
  <c r="Q16" i="16"/>
  <c r="R17" i="16"/>
  <c r="P16" i="15"/>
  <c r="Q17" i="15"/>
  <c r="R19" i="13"/>
  <c r="Q19" i="13" s="1"/>
  <c r="S17" i="19" l="1"/>
  <c r="R18" i="19"/>
  <c r="R17" i="18"/>
  <c r="Q18" i="18"/>
  <c r="S19" i="17"/>
  <c r="R20" i="17"/>
  <c r="R18" i="16"/>
  <c r="Q17" i="16"/>
  <c r="P17" i="15"/>
  <c r="Q18" i="15"/>
  <c r="R20" i="13"/>
  <c r="Q20" i="13" s="1"/>
  <c r="S18" i="19" l="1"/>
  <c r="R19" i="19"/>
  <c r="R18" i="18"/>
  <c r="Q19" i="18"/>
  <c r="S20" i="17"/>
  <c r="R21" i="17"/>
  <c r="Q18" i="16"/>
  <c r="R19" i="16"/>
  <c r="P18" i="15"/>
  <c r="Q19" i="15"/>
  <c r="R21" i="13"/>
  <c r="Q21" i="13" s="1"/>
  <c r="S19" i="19" l="1"/>
  <c r="R20" i="19"/>
  <c r="Q20" i="18"/>
  <c r="R19" i="18"/>
  <c r="S21" i="17"/>
  <c r="R22" i="17"/>
  <c r="R20" i="16"/>
  <c r="Q19" i="16"/>
  <c r="P19" i="15"/>
  <c r="Q20" i="15"/>
  <c r="R22" i="13"/>
  <c r="Q22" i="13" s="1"/>
  <c r="S20" i="19" l="1"/>
  <c r="R21" i="19"/>
  <c r="R20" i="18"/>
  <c r="Q21" i="18"/>
  <c r="S22" i="17"/>
  <c r="R23" i="17"/>
  <c r="Q20" i="16"/>
  <c r="R21" i="16"/>
  <c r="P20" i="15"/>
  <c r="Q21" i="15"/>
  <c r="R23" i="13"/>
  <c r="Q23" i="13" s="1"/>
  <c r="S21" i="19" l="1"/>
  <c r="R22" i="19"/>
  <c r="R21" i="18"/>
  <c r="Q22" i="18"/>
  <c r="S23" i="17"/>
  <c r="R25" i="17"/>
  <c r="R22" i="16"/>
  <c r="Q21" i="16"/>
  <c r="P21" i="15"/>
  <c r="Q22" i="15"/>
  <c r="R25" i="13"/>
  <c r="Q25" i="13" s="1"/>
  <c r="S22" i="19" l="1"/>
  <c r="R23" i="19"/>
  <c r="R22" i="18"/>
  <c r="Q23" i="18"/>
  <c r="S25" i="17"/>
  <c r="R26" i="17"/>
  <c r="Q22" i="16"/>
  <c r="R23" i="16"/>
  <c r="P22" i="15"/>
  <c r="Q23" i="15"/>
  <c r="R26" i="13"/>
  <c r="Q26" i="13" s="1"/>
  <c r="S23" i="19" l="1"/>
  <c r="R24" i="19"/>
  <c r="Q24" i="18"/>
  <c r="R23" i="18"/>
  <c r="S26" i="17"/>
  <c r="R27" i="17"/>
  <c r="Q23" i="16"/>
  <c r="R24" i="16"/>
  <c r="P23" i="15"/>
  <c r="Q24" i="15"/>
  <c r="R27" i="13"/>
  <c r="Q27" i="13" s="1"/>
  <c r="S24" i="19" l="1"/>
  <c r="R25" i="19"/>
  <c r="R24" i="18"/>
  <c r="Q25" i="18"/>
  <c r="S27" i="17"/>
  <c r="R28" i="17"/>
  <c r="Q24" i="16"/>
  <c r="R25" i="16"/>
  <c r="P24" i="15"/>
  <c r="Q25" i="15"/>
  <c r="R28" i="13"/>
  <c r="Q28" i="13" s="1"/>
  <c r="S25" i="19" l="1"/>
  <c r="R26" i="19"/>
  <c r="R25" i="18"/>
  <c r="Q26" i="18"/>
  <c r="R29" i="17"/>
  <c r="S28" i="17"/>
  <c r="R26" i="16"/>
  <c r="Q25" i="16"/>
  <c r="P25" i="15"/>
  <c r="Q26" i="15"/>
  <c r="R29" i="13"/>
  <c r="Q29" i="13" s="1"/>
  <c r="S26" i="19" l="1"/>
  <c r="R27" i="19"/>
  <c r="R26" i="18"/>
  <c r="Q27" i="18"/>
  <c r="S29" i="17"/>
  <c r="R30" i="17"/>
  <c r="Q26" i="16"/>
  <c r="R27" i="16"/>
  <c r="P26" i="15"/>
  <c r="Q27" i="15"/>
  <c r="R30" i="13"/>
  <c r="Q30" i="13" s="1"/>
  <c r="S27" i="19" l="1"/>
  <c r="R28" i="19"/>
  <c r="R27" i="18"/>
  <c r="Q28" i="18"/>
  <c r="S30" i="17"/>
  <c r="R31" i="17"/>
  <c r="R28" i="16"/>
  <c r="Q27" i="16"/>
  <c r="P27" i="15"/>
  <c r="Q28" i="15"/>
  <c r="R31" i="13"/>
  <c r="Q31" i="13" s="1"/>
  <c r="S28" i="19" l="1"/>
  <c r="R29" i="19"/>
  <c r="R28" i="18"/>
  <c r="Q29" i="18"/>
  <c r="S31" i="17"/>
  <c r="R32" i="17"/>
  <c r="Q28" i="16"/>
  <c r="R29" i="16"/>
  <c r="P28" i="15"/>
  <c r="Q29" i="15"/>
  <c r="R32" i="13"/>
  <c r="Q32" i="13" s="1"/>
  <c r="S29" i="19" l="1"/>
  <c r="R30" i="19"/>
  <c r="R29" i="18"/>
  <c r="Q30" i="18"/>
  <c r="S32" i="17"/>
  <c r="R33" i="17"/>
  <c r="R30" i="16"/>
  <c r="Q29" i="16"/>
  <c r="P29" i="15"/>
  <c r="Q30" i="15"/>
  <c r="R33" i="13"/>
  <c r="Q33" i="13" s="1"/>
  <c r="S30" i="19" l="1"/>
  <c r="R31" i="19"/>
  <c r="R30" i="18"/>
  <c r="Q31" i="18"/>
  <c r="S33" i="17"/>
  <c r="R34" i="17"/>
  <c r="Q30" i="16"/>
  <c r="R31" i="16"/>
  <c r="P30" i="15"/>
  <c r="Q31" i="15"/>
  <c r="R34" i="13"/>
  <c r="Q34" i="13" s="1"/>
  <c r="S31" i="19" l="1"/>
  <c r="R32" i="19"/>
  <c r="R31" i="18"/>
  <c r="Q32" i="18"/>
  <c r="S34" i="17"/>
  <c r="R35" i="17"/>
  <c r="Q31" i="16"/>
  <c r="R32" i="16"/>
  <c r="P31" i="15"/>
  <c r="Q32" i="15"/>
  <c r="R35" i="13"/>
  <c r="Q35" i="13" s="1"/>
  <c r="S32" i="19" l="1"/>
  <c r="R33" i="19"/>
  <c r="R32" i="18"/>
  <c r="Q33" i="18"/>
  <c r="S35" i="17"/>
  <c r="R36" i="17"/>
  <c r="Q32" i="16"/>
  <c r="R33" i="16"/>
  <c r="P32" i="15"/>
  <c r="Q33" i="15"/>
  <c r="R36" i="13"/>
  <c r="Q36" i="13" s="1"/>
  <c r="S33" i="19" l="1"/>
  <c r="R34" i="19"/>
  <c r="Q34" i="18"/>
  <c r="R33" i="18"/>
  <c r="S36" i="17"/>
  <c r="R37" i="17"/>
  <c r="Q33" i="16"/>
  <c r="R34" i="16"/>
  <c r="P33" i="15"/>
  <c r="Q34" i="15"/>
  <c r="R37" i="13"/>
  <c r="Q37" i="13" s="1"/>
  <c r="S34" i="19" l="1"/>
  <c r="R35" i="19"/>
  <c r="R34" i="18"/>
  <c r="Q35" i="18"/>
  <c r="S37" i="17"/>
  <c r="R38" i="17"/>
  <c r="Q34" i="16"/>
  <c r="R35" i="16"/>
  <c r="P34" i="15"/>
  <c r="Q35" i="15"/>
  <c r="R38" i="13"/>
  <c r="Q38" i="13" s="1"/>
  <c r="S35" i="19" l="1"/>
  <c r="R36" i="19"/>
  <c r="Q36" i="18"/>
  <c r="R35" i="18"/>
  <c r="S38" i="17"/>
  <c r="R39" i="17"/>
  <c r="Q35" i="16"/>
  <c r="R36" i="16"/>
  <c r="P35" i="15"/>
  <c r="Q36" i="15"/>
  <c r="R39" i="13"/>
  <c r="Q39" i="13" s="1"/>
  <c r="S36" i="19" l="1"/>
  <c r="R37" i="19"/>
  <c r="S37" i="19" s="1"/>
  <c r="R36" i="18"/>
  <c r="Q37" i="18"/>
  <c r="R37" i="18" s="1"/>
  <c r="S39" i="17"/>
  <c r="R40" i="17"/>
  <c r="S40" i="17" s="1"/>
  <c r="Q36" i="16"/>
  <c r="R37" i="16"/>
  <c r="Q37" i="16" s="1"/>
  <c r="P36" i="15"/>
  <c r="Q37" i="15"/>
  <c r="P37" i="15" s="1"/>
  <c r="R40" i="13"/>
  <c r="Q40" i="13" s="1"/>
</calcChain>
</file>

<file path=xl/sharedStrings.xml><?xml version="1.0" encoding="utf-8"?>
<sst xmlns="http://schemas.openxmlformats.org/spreadsheetml/2006/main" count="10079" uniqueCount="834">
  <si>
    <t>dates</t>
  </si>
  <si>
    <t>projet</t>
  </si>
  <si>
    <t>01025000</t>
  </si>
  <si>
    <t>La Selle à Montay</t>
  </si>
  <si>
    <t>BIOMAE</t>
  </si>
  <si>
    <t>01078000</t>
  </si>
  <si>
    <t>La Deule Canal à Courrière</t>
  </si>
  <si>
    <t>01089000</t>
  </si>
  <si>
    <t>L'yser à Bambecque</t>
  </si>
  <si>
    <t>01097500</t>
  </si>
  <si>
    <t>La Créquoise à Beaurainville</t>
  </si>
  <si>
    <t>01138300</t>
  </si>
  <si>
    <t>Les Évoissons à Bergicour</t>
  </si>
  <si>
    <t>05008000</t>
  </si>
  <si>
    <t>La Seugne à St-Germain de Lusignan</t>
  </si>
  <si>
    <t>NA</t>
  </si>
  <si>
    <t>05013150</t>
  </si>
  <si>
    <t>Le Tourtrat au niveau de Reparsac</t>
  </si>
  <si>
    <t>05015320</t>
  </si>
  <si>
    <t>Les Eaux-Claires à Puymerle</t>
  </si>
  <si>
    <t>05023100</t>
  </si>
  <si>
    <t>La Lizonne en aval de Bioussac</t>
  </si>
  <si>
    <t>05030000</t>
  </si>
  <si>
    <t>La Dronne à Coutras</t>
  </si>
  <si>
    <t>05073800</t>
  </si>
  <si>
    <t>La Jalle de Blanquefort à Bordeaux</t>
  </si>
  <si>
    <t>05083300</t>
  </si>
  <si>
    <t>Le Trec à Longueville</t>
  </si>
  <si>
    <t>05093550</t>
  </si>
  <si>
    <t>Le Riou Mort en aval de Viviez</t>
  </si>
  <si>
    <t>05099170</t>
  </si>
  <si>
    <t>La Boralde Flaujaguèse en amont d'Espalion</t>
  </si>
  <si>
    <t>05106850</t>
  </si>
  <si>
    <t>La Gélise en amont du Rimbez</t>
  </si>
  <si>
    <t>05107000</t>
  </si>
  <si>
    <t>La Grande Baïse à Bapaume</t>
  </si>
  <si>
    <t>05129150</t>
  </si>
  <si>
    <t>Le Rieu Tort à Labastide St Pierre</t>
  </si>
  <si>
    <t>05134000</t>
  </si>
  <si>
    <t>L'Agout à Ambrès</t>
  </si>
  <si>
    <t>05156950</t>
  </si>
  <si>
    <t>L'Hers mort au niveau de St-Sauveur</t>
  </si>
  <si>
    <t>05157100</t>
  </si>
  <si>
    <t>La Sausse à Toulouse</t>
  </si>
  <si>
    <t>05158700</t>
  </si>
  <si>
    <t>L'Aussonnelle à Seilh</t>
  </si>
  <si>
    <t>05173380</t>
  </si>
  <si>
    <t>Ariège à Savignac les Ormeaux</t>
  </si>
  <si>
    <t>05173395</t>
  </si>
  <si>
    <t>Ariège à Luzenac</t>
  </si>
  <si>
    <t>05173410</t>
  </si>
  <si>
    <t>Lauze à Ax-les-Thermes (amont rue de Sorgeat)</t>
  </si>
  <si>
    <t>05173500</t>
  </si>
  <si>
    <t>Témoin amont Sarignier</t>
  </si>
  <si>
    <t>05191900</t>
  </si>
  <si>
    <t>La Leyre à Belin Beliet</t>
  </si>
  <si>
    <t>La Leyre à Belin-Béliet</t>
  </si>
  <si>
    <t>05211550</t>
  </si>
  <si>
    <t>Le Luzoué à Monein</t>
  </si>
  <si>
    <t>05224100</t>
  </si>
  <si>
    <t>Le Retjon à Tartas</t>
  </si>
  <si>
    <t>05226000</t>
  </si>
  <si>
    <t>La Midouze à Campagne</t>
  </si>
  <si>
    <t>05229100</t>
  </si>
  <si>
    <t>Le Midour à Lannemaignan</t>
  </si>
  <si>
    <t>06003600</t>
  </si>
  <si>
    <t>la Saône à Scey-sur-Saône-et-St-Albin</t>
  </si>
  <si>
    <t>06007000</t>
  </si>
  <si>
    <t>l'Ognon à Les-Aynans</t>
  </si>
  <si>
    <t>06010000</t>
  </si>
  <si>
    <t>l'Ognon à Pesmes</t>
  </si>
  <si>
    <t>06018500</t>
  </si>
  <si>
    <t>Le Doubs à Morteau</t>
  </si>
  <si>
    <t>06029100</t>
  </si>
  <si>
    <t>le Doubs à Thoraise</t>
  </si>
  <si>
    <t>06049010</t>
  </si>
  <si>
    <t>la Petite Veyle à Grieges</t>
  </si>
  <si>
    <t>06059500</t>
  </si>
  <si>
    <t>La Saône à Lyon</t>
  </si>
  <si>
    <t>06067845</t>
  </si>
  <si>
    <t>La Semine à Châtillon en Michaille</t>
  </si>
  <si>
    <t>06068900</t>
  </si>
  <si>
    <t>les Usses à Cruseilles</t>
  </si>
  <si>
    <t>06069550</t>
  </si>
  <si>
    <t>le Rhône à Massignieu-De-Rives</t>
  </si>
  <si>
    <t>06072400</t>
  </si>
  <si>
    <t>le Rhône à Ruffieux</t>
  </si>
  <si>
    <t>06079050</t>
  </si>
  <si>
    <t>le Rhône à Bregnier-Cordon</t>
  </si>
  <si>
    <t>06080000</t>
  </si>
  <si>
    <t>le Rhône à St-Sorlin-en-Bugey</t>
  </si>
  <si>
    <t>06085500</t>
  </si>
  <si>
    <t>la Bienne à Jeurre</t>
  </si>
  <si>
    <t>06092500</t>
  </si>
  <si>
    <t>le Rhône à Jons</t>
  </si>
  <si>
    <t>06098700</t>
  </si>
  <si>
    <t>la Sevenne à St-Just-Chaleyssin</t>
  </si>
  <si>
    <t>06104000</t>
  </si>
  <si>
    <t>le Rhône à St-Vallier</t>
  </si>
  <si>
    <t>06106100</t>
  </si>
  <si>
    <t>le Rhône à La-Roche-de-Glun</t>
  </si>
  <si>
    <t>06113500</t>
  </si>
  <si>
    <t>le Rhône à Pierrelatte</t>
  </si>
  <si>
    <t>06118000</t>
  </si>
  <si>
    <t>Meyne à Orange</t>
  </si>
  <si>
    <t>06118600</t>
  </si>
  <si>
    <t>la Cèze à Robiac-Rochessadoule</t>
  </si>
  <si>
    <t>06125500</t>
  </si>
  <si>
    <t>le Rhône à Avignon</t>
  </si>
  <si>
    <t>06127900</t>
  </si>
  <si>
    <t>l’Avène à St Privas des Vieux</t>
  </si>
  <si>
    <t>06131900</t>
  </si>
  <si>
    <t>le Petit Rhône à St-Gilles</t>
  </si>
  <si>
    <t>06131910</t>
  </si>
  <si>
    <t>le Canal du Rhône à Sète à St-Gilles</t>
  </si>
  <si>
    <t>06137200</t>
  </si>
  <si>
    <t>Isère à Gresy-sur-Isère</t>
  </si>
  <si>
    <t>06138870</t>
  </si>
  <si>
    <t>l'Arvan à St-Jean-de-Maurienne</t>
  </si>
  <si>
    <t>06144950</t>
  </si>
  <si>
    <t>Canal de la Romanche à Jarrie</t>
  </si>
  <si>
    <t>06147160</t>
  </si>
  <si>
    <t>Canal de la Fure Morge à Polienas</t>
  </si>
  <si>
    <t>06149500</t>
  </si>
  <si>
    <t>l'isère à Châteauneuf-sur-Isère</t>
  </si>
  <si>
    <t>06153900</t>
  </si>
  <si>
    <t>la Duance à Sisteron</t>
  </si>
  <si>
    <t>06156505</t>
  </si>
  <si>
    <t>la Durance à Salignac</t>
  </si>
  <si>
    <t>06158000</t>
  </si>
  <si>
    <t>la Bléone à Mallemoisson</t>
  </si>
  <si>
    <t>06159800</t>
  </si>
  <si>
    <t>la Durance à Vinon-sur-Verdon</t>
  </si>
  <si>
    <t>06175645</t>
  </si>
  <si>
    <t>Rebenty à Cailla</t>
  </si>
  <si>
    <t>06181210</t>
  </si>
  <si>
    <t>la Glèpe à Aveze</t>
  </si>
  <si>
    <t>06182050</t>
  </si>
  <si>
    <t>l'Hérault à Brissac</t>
  </si>
  <si>
    <t>06193800</t>
  </si>
  <si>
    <t>le Vieux Vistre à le Cailar</t>
  </si>
  <si>
    <t>06196950</t>
  </si>
  <si>
    <t>La Cadière à Marignane</t>
  </si>
  <si>
    <t>06468450</t>
  </si>
  <si>
    <t>la Cuisance à Souvans</t>
  </si>
  <si>
    <t>06580130</t>
  </si>
  <si>
    <t>Valserine à Montanges</t>
  </si>
  <si>
    <t>06580602</t>
  </si>
  <si>
    <t>le Reyssouze à Attignat</t>
  </si>
  <si>
    <t>06700415</t>
  </si>
  <si>
    <t>le Paillon à Drap</t>
  </si>
  <si>
    <t>06710043</t>
  </si>
  <si>
    <t>Bras des Armeniers à Sorgues</t>
  </si>
  <si>
    <t>06810010</t>
  </si>
  <si>
    <t>la Saône à St-Symphorien-d'Ancelles</t>
  </si>
  <si>
    <t>06820013</t>
  </si>
  <si>
    <t>l'Ouvèze à Rompon</t>
  </si>
  <si>
    <t>06830038</t>
  </si>
  <si>
    <t>la Fure à Apprieu</t>
  </si>
  <si>
    <t>06830055</t>
  </si>
  <si>
    <t>Fure à Tullins - Hurtieres</t>
  </si>
  <si>
    <t>06850166</t>
  </si>
  <si>
    <t>le Thiou à Cran-Gevrier</t>
  </si>
  <si>
    <t>03001000</t>
  </si>
  <si>
    <t>Seine à Nod-sur-Seine</t>
  </si>
  <si>
    <t>BIOMARQU'INDIC</t>
  </si>
  <si>
    <t>03006271</t>
  </si>
  <si>
    <t>Groème à Terrefondrée</t>
  </si>
  <si>
    <t>03006590</t>
  </si>
  <si>
    <t>Ource à Autricourt</t>
  </si>
  <si>
    <t>03013345</t>
  </si>
  <si>
    <t>Méances à Chalmaison</t>
  </si>
  <si>
    <t>03014130</t>
  </si>
  <si>
    <t>Aube à Auberive</t>
  </si>
  <si>
    <t>03016840</t>
  </si>
  <si>
    <t>Landion à Argançon</t>
  </si>
  <si>
    <t>03022000</t>
  </si>
  <si>
    <t>Aujon à Longchamp-sur-Aujon</t>
  </si>
  <si>
    <t>03022718</t>
  </si>
  <si>
    <t>Chavanges à Lentilles</t>
  </si>
  <si>
    <t>03052338</t>
  </si>
  <si>
    <t>Puiseaux à Nogent-sur-Vernisson</t>
  </si>
  <si>
    <t>Puiseaux à Nogent sur Vernisson</t>
  </si>
  <si>
    <t>03078110</t>
  </si>
  <si>
    <t>Yerres à Courtomer</t>
  </si>
  <si>
    <t>03093900</t>
  </si>
  <si>
    <t>Rognon à Bourdon-sur-Rognon</t>
  </si>
  <si>
    <t>03099490</t>
  </si>
  <si>
    <t>Ornain à Girauval</t>
  </si>
  <si>
    <t>03120800</t>
  </si>
  <si>
    <t>Beuvronne à Gressy</t>
  </si>
  <si>
    <t>03145880</t>
  </si>
  <si>
    <t>Auve à Sainte-Menehould</t>
  </si>
  <si>
    <t>03160000</t>
  </si>
  <si>
    <t>Vesle à Taissy</t>
  </si>
  <si>
    <t>03167350</t>
  </si>
  <si>
    <t>Launette à Ver-sur-Launette</t>
  </si>
  <si>
    <t>03168690</t>
  </si>
  <si>
    <t>Lieutel à Neauphle-le-Vieux</t>
  </si>
  <si>
    <t>03174695</t>
  </si>
  <si>
    <t>Mesangueville à Dampierre</t>
  </si>
  <si>
    <t>03174825</t>
  </si>
  <si>
    <t>Auchy à Ferrières-en-Bray</t>
  </si>
  <si>
    <t>03190735</t>
  </si>
  <si>
    <t>Vesgre à Saint-Lubin-de-la-Haye</t>
  </si>
  <si>
    <t>06053500</t>
  </si>
  <si>
    <t>Ergues à Poule-les-Echarmeaux</t>
  </si>
  <si>
    <t>GAMMA</t>
  </si>
  <si>
    <t>06069650</t>
  </si>
  <si>
    <t>Mandorne à Oncieu</t>
  </si>
  <si>
    <t>06820138</t>
  </si>
  <si>
    <t>Gier à La-Valla-en-Gier</t>
  </si>
  <si>
    <t>06051550</t>
  </si>
  <si>
    <t>Ardières à Pizay</t>
  </si>
  <si>
    <t>GAMMA_BV</t>
  </si>
  <si>
    <t>06082500</t>
  </si>
  <si>
    <t>Bourbre à Jameyzieu</t>
  </si>
  <si>
    <t>06083000</t>
  </si>
  <si>
    <t>Bourbre à Chavanoz</t>
  </si>
  <si>
    <t>Ardières à Saint-Jean-d'Ardières</t>
  </si>
  <si>
    <t>GAMMA-Remi</t>
  </si>
  <si>
    <t>06097000</t>
  </si>
  <si>
    <t>Gier à Givors</t>
  </si>
  <si>
    <t>06128860</t>
  </si>
  <si>
    <t>Amous à Générargues</t>
  </si>
  <si>
    <t>02010000</t>
  </si>
  <si>
    <t>Thur à Staffelfelden</t>
  </si>
  <si>
    <t>MULTISTRESS</t>
  </si>
  <si>
    <t>02011000</t>
  </si>
  <si>
    <t>Thur à Ensisheim</t>
  </si>
  <si>
    <t>02024000</t>
  </si>
  <si>
    <t>Liepvrette à Hurst</t>
  </si>
  <si>
    <t>06008000</t>
  </si>
  <si>
    <t>Au val de Gouhenans (Rahin)</t>
  </si>
  <si>
    <t>06039840</t>
  </si>
  <si>
    <t>Grosne occidentale à Trades</t>
  </si>
  <si>
    <t>06039960</t>
  </si>
  <si>
    <t>Grosne à Sainte Cécile</t>
  </si>
  <si>
    <t>06040400</t>
  </si>
  <si>
    <t>Guye à Angoin</t>
  </si>
  <si>
    <t>Ergues à Poule les écharmeaux</t>
  </si>
  <si>
    <t>06074500</t>
  </si>
  <si>
    <t>Tillet à Aix-les-Bains</t>
  </si>
  <si>
    <t>06101905</t>
  </si>
  <si>
    <t>Cance à St Julien de Vocance</t>
  </si>
  <si>
    <t>06105568</t>
  </si>
  <si>
    <t>Doux à Labathie d'Andorre</t>
  </si>
  <si>
    <t>06300000</t>
  </si>
  <si>
    <t>Séran à Béon</t>
  </si>
  <si>
    <t>06428800</t>
  </si>
  <si>
    <t>Reigne à Magny-Vernois</t>
  </si>
  <si>
    <t>06048570</t>
  </si>
  <si>
    <t>Veyle à Lent</t>
  </si>
  <si>
    <t>ONEMA_2009</t>
  </si>
  <si>
    <t>06049550</t>
  </si>
  <si>
    <t>Veyle à Servas</t>
  </si>
  <si>
    <t>06057200</t>
  </si>
  <si>
    <t>Turdine à l'Arbresle</t>
  </si>
  <si>
    <t>06057700</t>
  </si>
  <si>
    <t>Azergues à Lucenay</t>
  </si>
  <si>
    <t>Saône à l'Ile-Barbe</t>
  </si>
  <si>
    <t>06078200</t>
  </si>
  <si>
    <t>Guiers-Mort à Saint-Laurent-du-Pont</t>
  </si>
  <si>
    <t>06082850</t>
  </si>
  <si>
    <t>Bourbre à Pont-Cheruy</t>
  </si>
  <si>
    <t>06086100</t>
  </si>
  <si>
    <t>Ange à Brion</t>
  </si>
  <si>
    <t>06092000</t>
  </si>
  <si>
    <t>Ain à Saint-Maurice-de-Gourdans</t>
  </si>
  <si>
    <t>06098000</t>
  </si>
  <si>
    <t>Rhône à Chasse-sur-Rhône</t>
  </si>
  <si>
    <t>Cance à Saint-Julien-Vocance</t>
  </si>
  <si>
    <t>06103500</t>
  </si>
  <si>
    <t>Cance à Sarras</t>
  </si>
  <si>
    <t>06104900</t>
  </si>
  <si>
    <t>Galaveyson à Saint-Clair-sur-Galaure</t>
  </si>
  <si>
    <t>Doux à Labatie-d'Andaure</t>
  </si>
  <si>
    <t>06106030</t>
  </si>
  <si>
    <t>Doux à Saint-Jean-de-Muzols</t>
  </si>
  <si>
    <t>06146500</t>
  </si>
  <si>
    <t>Drac à Fontaine</t>
  </si>
  <si>
    <t>06147220</t>
  </si>
  <si>
    <t>Drevenne à Rovon</t>
  </si>
  <si>
    <t>06300001</t>
  </si>
  <si>
    <t>Albarine à Chaley</t>
  </si>
  <si>
    <t>06800009</t>
  </si>
  <si>
    <t>Azergues à Legny</t>
  </si>
  <si>
    <t>06820073</t>
  </si>
  <si>
    <t>Varèze à Cour-et-Buis</t>
  </si>
  <si>
    <t>01133000</t>
  </si>
  <si>
    <t>Ancre à Bonnay</t>
  </si>
  <si>
    <t>ONEMA_2013</t>
  </si>
  <si>
    <t>Les Evoissons à Bergicourt</t>
  </si>
  <si>
    <t>02005700</t>
  </si>
  <si>
    <t>Doller à Reiningue</t>
  </si>
  <si>
    <t>02018780</t>
  </si>
  <si>
    <t>Petite Fecht à Stosswihr</t>
  </si>
  <si>
    <t>02037500</t>
  </si>
  <si>
    <t>Souffel à Mundolsheim</t>
  </si>
  <si>
    <t>02058000</t>
  </si>
  <si>
    <t>Madon à Xeuilley</t>
  </si>
  <si>
    <t>02074000</t>
  </si>
  <si>
    <t>Meurthe à Bouxières</t>
  </si>
  <si>
    <t>02084000</t>
  </si>
  <si>
    <t>Moselle à Hauconcourt</t>
  </si>
  <si>
    <t>02103800</t>
  </si>
  <si>
    <t>Rosselle à Petite-Roselle</t>
  </si>
  <si>
    <t>02107900</t>
  </si>
  <si>
    <t>Méholle à Void</t>
  </si>
  <si>
    <t>03032240</t>
  </si>
  <si>
    <t>Trinquelin à Saint-Léger-Vauban</t>
  </si>
  <si>
    <t>03048000</t>
  </si>
  <si>
    <t>Seine à Saint-Fargeau-Ponthierry</t>
  </si>
  <si>
    <t>03051500</t>
  </si>
  <si>
    <t>Ru d'Ancoeuil à Moisenay</t>
  </si>
  <si>
    <t>03096650</t>
  </si>
  <si>
    <t>Chée à Merlaut</t>
  </si>
  <si>
    <t>03104000</t>
  </si>
  <si>
    <t>Marne à Matougues</t>
  </si>
  <si>
    <t>03105500</t>
  </si>
  <si>
    <t>Marne à Reuil</t>
  </si>
  <si>
    <t>03125000</t>
  </si>
  <si>
    <t>Seine à Poissy</t>
  </si>
  <si>
    <t>03162000</t>
  </si>
  <si>
    <t>Vesle à Chassemy</t>
  </si>
  <si>
    <t>03199200</t>
  </si>
  <si>
    <t>Iton à Normanville</t>
  </si>
  <si>
    <t>03219780</t>
  </si>
  <si>
    <t>Risle à Ambenay</t>
  </si>
  <si>
    <t>03241957</t>
  </si>
  <si>
    <t>Noireau à Berjou</t>
  </si>
  <si>
    <t>03250430</t>
  </si>
  <si>
    <t>Souleuvre à Carville</t>
  </si>
  <si>
    <t>03271965</t>
  </si>
  <si>
    <t>Airon à Loges-Marchis</t>
  </si>
  <si>
    <t>04004000</t>
  </si>
  <si>
    <t>Loire à Bas-en-Basset</t>
  </si>
  <si>
    <t>04008000</t>
  </si>
  <si>
    <t>Furan à Andrézieux-Bouthéon</t>
  </si>
  <si>
    <t>04009000</t>
  </si>
  <si>
    <t>Loire à Veauchette</t>
  </si>
  <si>
    <t>04009250</t>
  </si>
  <si>
    <t>Mare à Gumières</t>
  </si>
  <si>
    <t>04015000</t>
  </si>
  <si>
    <t>Loire à Briennon</t>
  </si>
  <si>
    <t>04019700</t>
  </si>
  <si>
    <t>Bourbince à Vitry-en-Charolais</t>
  </si>
  <si>
    <t>04025040</t>
  </si>
  <si>
    <t>Nièvre à Dompierre-sur-Nièvre</t>
  </si>
  <si>
    <t>04034650</t>
  </si>
  <si>
    <t>Bedat à Saint-Laure</t>
  </si>
  <si>
    <t>04037900</t>
  </si>
  <si>
    <t>Dore à Olliergues</t>
  </si>
  <si>
    <t>04046545</t>
  </si>
  <si>
    <t>Vauvise à Jussy-le-Chaudrier</t>
  </si>
  <si>
    <t>04050000</t>
  </si>
  <si>
    <t>Loire à Jargeau</t>
  </si>
  <si>
    <t>04050100</t>
  </si>
  <si>
    <t>Oussance à Ingrannes</t>
  </si>
  <si>
    <t>04068483</t>
  </si>
  <si>
    <t>Layon à Ivoy-le-Pré</t>
  </si>
  <si>
    <t>04119000</t>
  </si>
  <si>
    <t>Sarthe à Arnage</t>
  </si>
  <si>
    <t>04127000</t>
  </si>
  <si>
    <t>Jouanne à Forcé</t>
  </si>
  <si>
    <t>04134000</t>
  </si>
  <si>
    <t>Layon à Saint-Lambert-du-Lattey</t>
  </si>
  <si>
    <t>04137050</t>
  </si>
  <si>
    <t>Boire de la Roche à Saint-Julien-de-Concelles</t>
  </si>
  <si>
    <t>04140020</t>
  </si>
  <si>
    <t>Rau Vrignon à Saint-Aubin-des-Ormeaux</t>
  </si>
  <si>
    <t>04150865</t>
  </si>
  <si>
    <t>Petite boulogne à Saint-Etienne-du-Bois</t>
  </si>
  <si>
    <t>04164758</t>
  </si>
  <si>
    <t>Rance à Eréac</t>
  </si>
  <si>
    <t>04170500</t>
  </si>
  <si>
    <t>Gouet à Saint-Julien</t>
  </si>
  <si>
    <t>04195690</t>
  </si>
  <si>
    <t>Oust à l'aval de Loudéac</t>
  </si>
  <si>
    <t>04199370</t>
  </si>
  <si>
    <t>Aff à Paimpont</t>
  </si>
  <si>
    <t>04209990</t>
  </si>
  <si>
    <t>Vilaine à Guichen</t>
  </si>
  <si>
    <t>04607001</t>
  </si>
  <si>
    <t>Baraize à Saint-Denis-d'Anjou</t>
  </si>
  <si>
    <t>05025830</t>
  </si>
  <si>
    <t>Colinet (Soptier) en aval de Cézac</t>
  </si>
  <si>
    <t>05039000</t>
  </si>
  <si>
    <t>Isle à Razac</t>
  </si>
  <si>
    <t>05042080</t>
  </si>
  <si>
    <t>Auvézère à Ségur-le-Chateau</t>
  </si>
  <si>
    <t>05079100</t>
  </si>
  <si>
    <t>Dropt à Loubens</t>
  </si>
  <si>
    <t>05083585</t>
  </si>
  <si>
    <t>Tolzac à Varès</t>
  </si>
  <si>
    <t>Boralde Flaujaguèse en amont d'Espalion</t>
  </si>
  <si>
    <t>05118000</t>
  </si>
  <si>
    <t>Arrats à Saint-Antoine</t>
  </si>
  <si>
    <t>05127000</t>
  </si>
  <si>
    <t>Aveyron à Rodez</t>
  </si>
  <si>
    <t>05142100</t>
  </si>
  <si>
    <t>Tarn à l'aval d'Albi</t>
  </si>
  <si>
    <t>05151100</t>
  </si>
  <si>
    <t>Tarnon en amont de Rousses</t>
  </si>
  <si>
    <t>05153000</t>
  </si>
  <si>
    <t>Gimone à Lafitte</t>
  </si>
  <si>
    <t>Hers-mort au niveau de Saint-Sauveur</t>
  </si>
  <si>
    <t>Aussonelle à Seilh</t>
  </si>
  <si>
    <t>05161000</t>
  </si>
  <si>
    <t>Garonne en aval de Toulouse</t>
  </si>
  <si>
    <t>05176100</t>
  </si>
  <si>
    <t>Montbrun en amont de Montbrun-Bocage</t>
  </si>
  <si>
    <t>05212000</t>
  </si>
  <si>
    <t>Gave du Pau à Abidos</t>
  </si>
  <si>
    <t>05216210</t>
  </si>
  <si>
    <t>Gave du Pau à Rieulhès</t>
  </si>
  <si>
    <t>05218700</t>
  </si>
  <si>
    <t>Gave du Pau à Gavarnie</t>
  </si>
  <si>
    <t>05223210</t>
  </si>
  <si>
    <t>Luzou à Bégaar</t>
  </si>
  <si>
    <t>05228500</t>
  </si>
  <si>
    <t>Bergon au niveau de Réans</t>
  </si>
  <si>
    <t>06016000</t>
  </si>
  <si>
    <t>Ouche à Crimolois</t>
  </si>
  <si>
    <t>06035330</t>
  </si>
  <si>
    <t>Guyotte à Saint-Bonnet</t>
  </si>
  <si>
    <t>06038300</t>
  </si>
  <si>
    <t>Corne à Saint-Rémy</t>
  </si>
  <si>
    <t>06046000</t>
  </si>
  <si>
    <t>Reyssouze à Viriat</t>
  </si>
  <si>
    <t>06107980</t>
  </si>
  <si>
    <t>Roanne à Saint-Benoît-en-Diois</t>
  </si>
  <si>
    <t>06118550</t>
  </si>
  <si>
    <t>Luech à Genholac</t>
  </si>
  <si>
    <t>06123250</t>
  </si>
  <si>
    <t>Auzon à Monteux</t>
  </si>
  <si>
    <t>Avène à Saint-Privat-des-Vieux</t>
  </si>
  <si>
    <t>06159000</t>
  </si>
  <si>
    <t>Durance à Les Mées</t>
  </si>
  <si>
    <t>06169050</t>
  </si>
  <si>
    <t>Agula à Alenya</t>
  </si>
  <si>
    <t>06172100</t>
  </si>
  <si>
    <t>Têt à Sainte-Marie-la-Mer</t>
  </si>
  <si>
    <t>06177910</t>
  </si>
  <si>
    <t>Tréboul à Castelnaudary</t>
  </si>
  <si>
    <t>06189500</t>
  </si>
  <si>
    <t>Lez à Lattes</t>
  </si>
  <si>
    <t>06194000</t>
  </si>
  <si>
    <t>Luynes à Aix-en-Provence</t>
  </si>
  <si>
    <t>06404500</t>
  </si>
  <si>
    <t>Lanterne à Sainte-Marie-en-Chaux</t>
  </si>
  <si>
    <t>06416300</t>
  </si>
  <si>
    <t>Durgeon à Vesoul</t>
  </si>
  <si>
    <t>06416550</t>
  </si>
  <si>
    <t>Salon à Chalindrey</t>
  </si>
  <si>
    <t>06580238</t>
  </si>
  <si>
    <t>Baume à Rosières</t>
  </si>
  <si>
    <t>06710039</t>
  </si>
  <si>
    <t>Toulourenc à Saint-Léger-du-Ventoux</t>
  </si>
  <si>
    <t>code_waterbody</t>
  </si>
  <si>
    <t>FRAR50</t>
  </si>
  <si>
    <t>FRAR17</t>
  </si>
  <si>
    <t>FRAR63</t>
  </si>
  <si>
    <t>FRAR13</t>
  </si>
  <si>
    <t>FRAR51</t>
  </si>
  <si>
    <t>FR14</t>
  </si>
  <si>
    <t>FRR9_2</t>
  </si>
  <si>
    <t>FR687</t>
  </si>
  <si>
    <t>FRR21_1</t>
  </si>
  <si>
    <t>FR289B</t>
  </si>
  <si>
    <t>FRFR51</t>
  </si>
  <si>
    <t>FR632</t>
  </si>
  <si>
    <t>FR130</t>
  </si>
  <si>
    <t>FR127</t>
  </si>
  <si>
    <t>FR221</t>
  </si>
  <si>
    <t>FR223</t>
  </si>
  <si>
    <t>FRR315B_13</t>
  </si>
  <si>
    <t>FR152A</t>
  </si>
  <si>
    <t>FR164</t>
  </si>
  <si>
    <t>FR598</t>
  </si>
  <si>
    <t>FR154</t>
  </si>
  <si>
    <t>FR166</t>
  </si>
  <si>
    <t>FR577</t>
  </si>
  <si>
    <t>FR286</t>
  </si>
  <si>
    <t>FRR431_1</t>
  </si>
  <si>
    <t>FR232</t>
  </si>
  <si>
    <t>FR330B</t>
  </si>
  <si>
    <t>FR228</t>
  </si>
  <si>
    <t>FRDR1806a </t>
  </si>
  <si>
    <t>FRDR662 </t>
  </si>
  <si>
    <t>FRDR656</t>
  </si>
  <si>
    <t>FRDR638</t>
  </si>
  <si>
    <t>FRDR625 </t>
  </si>
  <si>
    <t>FRDR580 </t>
  </si>
  <si>
    <t>FRDR1807b</t>
  </si>
  <si>
    <t>FRDR2023 </t>
  </si>
  <si>
    <t>FRDR541a </t>
  </si>
  <si>
    <t>FRDR2001b </t>
  </si>
  <si>
    <t>FRDR2001a </t>
  </si>
  <si>
    <t>FRDR2001c </t>
  </si>
  <si>
    <t>FRDR2004 </t>
  </si>
  <si>
    <t>FRDR498 </t>
  </si>
  <si>
    <t>FRDR2005a </t>
  </si>
  <si>
    <t>FRDR2017 </t>
  </si>
  <si>
    <t>FRDR2006</t>
  </si>
  <si>
    <t>FRDR2007</t>
  </si>
  <si>
    <t xml:space="preserve">FRDR2007e  </t>
  </si>
  <si>
    <t xml:space="preserve">FRDR1251  </t>
  </si>
  <si>
    <t>FRDR398</t>
  </si>
  <si>
    <t xml:space="preserve">FRDR2008a  </t>
  </si>
  <si>
    <t>FRDR11390</t>
  </si>
  <si>
    <t xml:space="preserve">FRDR2009  </t>
  </si>
  <si>
    <t xml:space="preserve">FRDR3108a  </t>
  </si>
  <si>
    <t>FRDR354b</t>
  </si>
  <si>
    <t>FRDR361c</t>
  </si>
  <si>
    <t>FRDR3054</t>
  </si>
  <si>
    <t>FRDR322c</t>
  </si>
  <si>
    <t xml:space="preserve">FRDR312 </t>
  </si>
  <si>
    <t>FRDR289</t>
  </si>
  <si>
    <t>FRDR278</t>
  </si>
  <si>
    <t>FRDR276a </t>
  </si>
  <si>
    <t>FRDR267</t>
  </si>
  <si>
    <t>FRDR202</t>
  </si>
  <si>
    <t xml:space="preserve">FRDR11732  </t>
  </si>
  <si>
    <t>FRDR171</t>
  </si>
  <si>
    <t>FRDR132</t>
  </si>
  <si>
    <t>FRDR126b</t>
  </si>
  <si>
    <t>FRDR618 </t>
  </si>
  <si>
    <t>FRDR545</t>
  </si>
  <si>
    <t>FRDR593a </t>
  </si>
  <si>
    <t>FRDR76b</t>
  </si>
  <si>
    <t xml:space="preserve">FRDR2007f  </t>
  </si>
  <si>
    <t>FRDR1807a</t>
  </si>
  <si>
    <t xml:space="preserve">FRDR1320c  </t>
  </si>
  <si>
    <t>FRDR323a </t>
  </si>
  <si>
    <t>FRDR323b</t>
  </si>
  <si>
    <t>FRDR536</t>
  </si>
  <si>
    <t>FRHR2A</t>
  </si>
  <si>
    <t>FRHR4</t>
  </si>
  <si>
    <t>FRHR6</t>
  </si>
  <si>
    <t>FRHR39</t>
  </si>
  <si>
    <t>FRHR14</t>
  </si>
  <si>
    <t>FRHR18</t>
  </si>
  <si>
    <t>FRHR15</t>
  </si>
  <si>
    <t>FRHR21</t>
  </si>
  <si>
    <t>FRHR80</t>
  </si>
  <si>
    <t>FRHR101</t>
  </si>
  <si>
    <t>FRHR109</t>
  </si>
  <si>
    <t>FRHR122B</t>
  </si>
  <si>
    <t>FRHR152</t>
  </si>
  <si>
    <t>FRHR192</t>
  </si>
  <si>
    <t>FRHR208B</t>
  </si>
  <si>
    <t>FRHR226</t>
  </si>
  <si>
    <t>FRHR232A</t>
  </si>
  <si>
    <t>FRHR234</t>
  </si>
  <si>
    <t>FRHR257</t>
  </si>
  <si>
    <t>FRDR572</t>
  </si>
  <si>
    <t>FRDR11552</t>
  </si>
  <si>
    <t>FRDR2019</t>
  </si>
  <si>
    <t>FRDR576 </t>
  </si>
  <si>
    <t>FRDR506b</t>
  </si>
  <si>
    <t>FRDR506c</t>
  </si>
  <si>
    <t>FRDR576</t>
  </si>
  <si>
    <t>FRDR474</t>
  </si>
  <si>
    <t>FRDR10277</t>
  </si>
  <si>
    <t>FRCR69</t>
  </si>
  <si>
    <t>FRCR117</t>
  </si>
  <si>
    <t>FRDR661</t>
  </si>
  <si>
    <t>FRDR606</t>
  </si>
  <si>
    <t>FRDR604</t>
  </si>
  <si>
    <t>FRDR572 </t>
  </si>
  <si>
    <t>FRDR1491</t>
  </si>
  <si>
    <t>FRDR461a</t>
  </si>
  <si>
    <t>FRDR455</t>
  </si>
  <si>
    <t>FRDR522b</t>
  </si>
  <si>
    <t>FRDR663</t>
  </si>
  <si>
    <t>FRDR2019 </t>
  </si>
  <si>
    <t>FRDR587a</t>
  </si>
  <si>
    <t>FRDR587b</t>
  </si>
  <si>
    <t>FRDR569a</t>
  </si>
  <si>
    <t>FRDR568b</t>
  </si>
  <si>
    <t>FRDR517a</t>
  </si>
  <si>
    <t>FRDR1414</t>
  </si>
  <si>
    <t>FRDR484</t>
  </si>
  <si>
    <t>FRDR2006 </t>
  </si>
  <si>
    <t>FRDR460</t>
  </si>
  <si>
    <t>FRDR11300</t>
  </si>
  <si>
    <t>FRDR452</t>
  </si>
  <si>
    <t>FRDR325</t>
  </si>
  <si>
    <t>FRDR10217</t>
  </si>
  <si>
    <t>FRDR486</t>
  </si>
  <si>
    <t>FRDR568a</t>
  </si>
  <si>
    <t>FRDR471</t>
  </si>
  <si>
    <t>FRAR16</t>
  </si>
  <si>
    <t>FRCR57</t>
  </si>
  <si>
    <t>FRCR95</t>
  </si>
  <si>
    <t>FRCR151</t>
  </si>
  <si>
    <t>FRCR249</t>
  </si>
  <si>
    <t>FRCR283</t>
  </si>
  <si>
    <t>FRCR213</t>
  </si>
  <si>
    <t>FRCR457</t>
  </si>
  <si>
    <t>FRB1R507</t>
  </si>
  <si>
    <t>FRHR52D</t>
  </si>
  <si>
    <t>FRHR73A</t>
  </si>
  <si>
    <t>FRHR91</t>
  </si>
  <si>
    <t>FRHR125</t>
  </si>
  <si>
    <t>FRHR130A</t>
  </si>
  <si>
    <t>FRHR130B</t>
  </si>
  <si>
    <t>FRHR230A</t>
  </si>
  <si>
    <t>FRHR209</t>
  </si>
  <si>
    <t>FRHR259</t>
  </si>
  <si>
    <t>FRHR266</t>
  </si>
  <si>
    <t>FRHR304</t>
  </si>
  <si>
    <t>FRHR315</t>
  </si>
  <si>
    <t>FRHR347</t>
  </si>
  <si>
    <t>FRGR0003a</t>
  </si>
  <si>
    <t>FRGR0168</t>
  </si>
  <si>
    <t>FRGR0004a</t>
  </si>
  <si>
    <t>FRGR1496</t>
  </si>
  <si>
    <t>FRGR0004c</t>
  </si>
  <si>
    <t>FRGR0200</t>
  </si>
  <si>
    <t>FRGR0227</t>
  </si>
  <si>
    <t>FRGR0264</t>
  </si>
  <si>
    <t>FRGR0230b</t>
  </si>
  <si>
    <t>FRGR0290</t>
  </si>
  <si>
    <t>FRGR0007b</t>
  </si>
  <si>
    <t>FRGR0298</t>
  </si>
  <si>
    <t>FRGR2210</t>
  </si>
  <si>
    <t>FRGR0456</t>
  </si>
  <si>
    <t>FRGR0516</t>
  </si>
  <si>
    <t>FRGR0527</t>
  </si>
  <si>
    <t>FRGR2243</t>
  </si>
  <si>
    <t>FRGR1482</t>
  </si>
  <si>
    <t>FRGR0565</t>
  </si>
  <si>
    <t>FRGR0014a</t>
  </si>
  <si>
    <t>FRGR0041a</t>
  </si>
  <si>
    <t>FRGR0126c</t>
  </si>
  <si>
    <t>FRGR0128</t>
  </si>
  <si>
    <t>FRGR0010</t>
  </si>
  <si>
    <t>FRGR1131</t>
  </si>
  <si>
    <t>FRFR557A</t>
  </si>
  <si>
    <t>FRFR288C</t>
  </si>
  <si>
    <t>FRFR46B</t>
  </si>
  <si>
    <t>FRFR61A</t>
  </si>
  <si>
    <t>FRFR58</t>
  </si>
  <si>
    <t>FRFR127</t>
  </si>
  <si>
    <t>FRFR213A</t>
  </si>
  <si>
    <t>FRFR201</t>
  </si>
  <si>
    <t>FRFR314B</t>
  </si>
  <si>
    <t>FRFR305</t>
  </si>
  <si>
    <t>FRFR211</t>
  </si>
  <si>
    <t>FRFR164</t>
  </si>
  <si>
    <t>FRFR154</t>
  </si>
  <si>
    <t>FRFR296B</t>
  </si>
  <si>
    <t>FRFR186_5</t>
  </si>
  <si>
    <t>FRFR277B</t>
  </si>
  <si>
    <t>FRFR247A</t>
  </si>
  <si>
    <t>FRFR246</t>
  </si>
  <si>
    <t>FRFR233</t>
  </si>
  <si>
    <t>FRFRR227_2</t>
  </si>
  <si>
    <t>FRDR646</t>
  </si>
  <si>
    <t>FRDR613</t>
  </si>
  <si>
    <t>FRDR607</t>
  </si>
  <si>
    <t>FRDR593a</t>
  </si>
  <si>
    <t>FRDR441</t>
  </si>
  <si>
    <t>FRDR400c</t>
  </si>
  <si>
    <t>FRDR387b</t>
  </si>
  <si>
    <t>FRDR275</t>
  </si>
  <si>
    <t>FRDR233</t>
  </si>
  <si>
    <t>FRDR223</t>
  </si>
  <si>
    <t>FRDR196</t>
  </si>
  <si>
    <t>FRDR142</t>
  </si>
  <si>
    <t>FRDR11804</t>
  </si>
  <si>
    <t>FRDR690</t>
  </si>
  <si>
    <t>FRDR682</t>
  </si>
  <si>
    <t>FRDR674</t>
  </si>
  <si>
    <t>FRDR417b</t>
  </si>
  <si>
    <t>FRDR391</t>
  </si>
  <si>
    <t>X_Lambert93</t>
  </si>
  <si>
    <t>Y_Lambert93</t>
  </si>
  <si>
    <t>Cadmium (mg/kgMS)</t>
  </si>
  <si>
    <t>Nickel (mg/kgMS)</t>
  </si>
  <si>
    <t>Plomb (mg/kgMS)</t>
  </si>
  <si>
    <t xml:space="preserve"> </t>
  </si>
  <si>
    <t>ku_Cd (L.g-1.d-1)</t>
  </si>
  <si>
    <t>ke_Cd (d-1)</t>
  </si>
  <si>
    <t>ke_Ni (d-1)</t>
  </si>
  <si>
    <t>ke_Pb (d-1)</t>
  </si>
  <si>
    <t>Calcium (mg.L-1)</t>
  </si>
  <si>
    <t>ku_Ni (L.g-1.d-1)</t>
  </si>
  <si>
    <t>ku_Pb (L.g-1.d-1)</t>
  </si>
  <si>
    <t>Ki_Cd (mg.L-1)</t>
  </si>
  <si>
    <t>Ki_Ni (mg.L-1)</t>
  </si>
  <si>
    <t>Ki_Pb (mg.L-1)</t>
  </si>
  <si>
    <t>Cd_riv (µg.L-1)</t>
  </si>
  <si>
    <t>Ni_riv (µg.L-1)</t>
  </si>
  <si>
    <t>Pb_riv (µg.L-1)</t>
  </si>
  <si>
    <t>Cadmium (µg/gMS)</t>
  </si>
  <si>
    <t>Nickel (µg/gMS)</t>
  </si>
  <si>
    <t>Plomb (µg/gMS)</t>
  </si>
  <si>
    <t>NQE-MA Pb</t>
  </si>
  <si>
    <t>NQE-MA Ni</t>
  </si>
  <si>
    <t>NQE-MA Cd</t>
  </si>
  <si>
    <t>CaCaO3 (mg/l)</t>
  </si>
  <si>
    <t>Classe 1 &amp; 2</t>
  </si>
  <si>
    <t>Classe 3</t>
  </si>
  <si>
    <t>Classe 4</t>
  </si>
  <si>
    <t>Classe 5</t>
  </si>
  <si>
    <t>Nom</t>
  </si>
  <si>
    <t>Code station</t>
  </si>
  <si>
    <t>Cd</t>
  </si>
  <si>
    <t>NQE-CMA Pb</t>
  </si>
  <si>
    <t>NQE-CMA Cd</t>
  </si>
  <si>
    <t>Nombres sites hors NQE-MA</t>
  </si>
  <si>
    <t>Ni</t>
  </si>
  <si>
    <t>Pb</t>
  </si>
  <si>
    <t>%Cd</t>
  </si>
  <si>
    <t>Les Évoissons à Bergicourt</t>
  </si>
  <si>
    <t>Les Usses à Cruseilles</t>
  </si>
  <si>
    <t>Le Vieux Vistre à le Cailar</t>
  </si>
  <si>
    <t>L'Ouvèze à Rompon</t>
  </si>
  <si>
    <t>Le Rhône à Chasse-sur-Rhône</t>
  </si>
  <si>
    <t>Cance à Saint-Julien-Vocance 4</t>
  </si>
  <si>
    <t>Doux à Labathie d'Andaure</t>
  </si>
  <si>
    <t>la Durance à Sisteron</t>
  </si>
  <si>
    <t>Paramètres</t>
  </si>
  <si>
    <t>Aussonnelle à Seilh</t>
  </si>
  <si>
    <t>Avène à St Privas des Vieux</t>
  </si>
  <si>
    <t>Bienne à Jeurre (La)</t>
  </si>
  <si>
    <t>Bléone à Mallemoisson (La)</t>
  </si>
  <si>
    <t>Boralde Flaujaguèse en amont d'Espalion (La)</t>
  </si>
  <si>
    <t>Cadière à Marignane (La)</t>
  </si>
  <si>
    <t>Cèze à Robiac-Rochessadoule (La)</t>
  </si>
  <si>
    <t>Créquoise à Beaurainville (La)</t>
  </si>
  <si>
    <t>Cuisance à Souvans (La)</t>
  </si>
  <si>
    <t>Deule Canal à Courrière (La)</t>
  </si>
  <si>
    <t>Dronne à Coutras (La)</t>
  </si>
  <si>
    <t>Durance à Salignac (La)</t>
  </si>
  <si>
    <t>Durance à Sisteron (La)</t>
  </si>
  <si>
    <t>Durance à Vinon-sur-Verdon (La)</t>
  </si>
  <si>
    <t>Fure à Apprieu (La)</t>
  </si>
  <si>
    <t>Gélise en amont du Rimbez (La)</t>
  </si>
  <si>
    <t>Glèpe à Aveze (La)</t>
  </si>
  <si>
    <t>Grande Baïse à Bapaume (La)</t>
  </si>
  <si>
    <t>Jalle de Blanquefort à Bordeaux (La)</t>
  </si>
  <si>
    <t>Leyre à Belin Beliet (La)</t>
  </si>
  <si>
    <t>Lizonne en aval de Bioussac (La)</t>
  </si>
  <si>
    <t>Midouze à Campagne (La)</t>
  </si>
  <si>
    <t>Petite Veyle à Grieges (La)</t>
  </si>
  <si>
    <t>Saône à Lyon (La)</t>
  </si>
  <si>
    <t>Saône à Scey-sur-Saône-et-St-Albin (La)</t>
  </si>
  <si>
    <t>Saône à St-Symphorien-d'Ancelles (La)</t>
  </si>
  <si>
    <t>Sausse à Toulouse (La)</t>
  </si>
  <si>
    <t>Selle à Montay (La)</t>
  </si>
  <si>
    <t>Semine à Châtillon en Michaille (La)</t>
  </si>
  <si>
    <t>Seugne à St-Germain de Lusignan (La)</t>
  </si>
  <si>
    <t>Sevenne à St-Just-Chaleyssin (La)</t>
  </si>
  <si>
    <t>Agout à Ambrès (L')</t>
  </si>
  <si>
    <t>Arvan à St-Jean-de-Maurienne (L')</t>
  </si>
  <si>
    <t>Canal du Rhône à Sète à St-Gilles (Le)</t>
  </si>
  <si>
    <t>Doubs à Morteau (Le)</t>
  </si>
  <si>
    <t>Doubs à Thoraise (Le)</t>
  </si>
  <si>
    <t>Luzoué à Monein (Le)</t>
  </si>
  <si>
    <t>Midour à Lannemaignan (Le)</t>
  </si>
  <si>
    <t>Paillon à Drap (Le)</t>
  </si>
  <si>
    <t>Petit Rhône à St-Gilles (Le)</t>
  </si>
  <si>
    <t>Retjon à Tartas (Le)</t>
  </si>
  <si>
    <t>Reyssouze à Attignat (Le)</t>
  </si>
  <si>
    <t>Rhône à Avignon (Le)</t>
  </si>
  <si>
    <t>Rhône à Bregnier-Cordon (Le)</t>
  </si>
  <si>
    <t>Rhône à Chasse-sur-Rhône (Le)</t>
  </si>
  <si>
    <t>Rhône à Jons (Le)</t>
  </si>
  <si>
    <t>Rhône à La-Roche-de-Glun (Le)</t>
  </si>
  <si>
    <t>Rhône à Massignieu-De-Rives (Le)</t>
  </si>
  <si>
    <t>Rhône à Pierrelatte (Le)</t>
  </si>
  <si>
    <t>Rhône à Ruffieux (Le)</t>
  </si>
  <si>
    <t>Rhône à St-Sorlin-en-Bugey (Le)</t>
  </si>
  <si>
    <t>Rhône à St-Vallier (Le)</t>
  </si>
  <si>
    <t>Rieu Tort à Labastide St Pierre (Le)</t>
  </si>
  <si>
    <t>Riou Mort en aval de Viviez (Le)</t>
  </si>
  <si>
    <t>Thiou à Cran-Gevrier (Le)</t>
  </si>
  <si>
    <t>Tourtrat au niveau de Reparsac (Le)</t>
  </si>
  <si>
    <t>Trec à Longueville (Le)</t>
  </si>
  <si>
    <t>Vieux Vistre à le Cailar (Le)</t>
  </si>
  <si>
    <t>Eaux-Claires à Puymerle (Les)</t>
  </si>
  <si>
    <t>Évoissons à Bergicourt (Les)</t>
  </si>
  <si>
    <t>Usses à Cruseilles (Les)</t>
  </si>
  <si>
    <t>Hérault à Brissac (L')</t>
  </si>
  <si>
    <t>Hers mort au niveau de St-Sauveur (L')</t>
  </si>
  <si>
    <t>Isère à Châteauneuf-sur-Isère (L')</t>
  </si>
  <si>
    <t>Ognon à Les-Aynans (L')</t>
  </si>
  <si>
    <t>Ognon à Pesmes (L')</t>
  </si>
  <si>
    <t>Ouvèze à Rompon (L')</t>
  </si>
  <si>
    <t>Yser à Bambecque (L')</t>
  </si>
  <si>
    <t>her1</t>
  </si>
  <si>
    <t>typo_chim</t>
  </si>
  <si>
    <t>S3</t>
  </si>
  <si>
    <t>H3</t>
  </si>
  <si>
    <t>H2</t>
  </si>
  <si>
    <t>S1</t>
  </si>
  <si>
    <t>S2</t>
  </si>
  <si>
    <t>H1</t>
  </si>
  <si>
    <t>BBC µg/g/poids sec</t>
  </si>
  <si>
    <t>Nombre total stations (calcul) NQE</t>
  </si>
  <si>
    <t>Constantes</t>
  </si>
  <si>
    <t>% des sites totaux métal</t>
  </si>
  <si>
    <t>µg.l-1</t>
  </si>
  <si>
    <t>BEAC</t>
  </si>
  <si>
    <t>Cd Nrmlz</t>
  </si>
  <si>
    <t>Ni Nrmlz</t>
  </si>
  <si>
    <t>Pb Nrmlz</t>
  </si>
  <si>
    <t>R2 Cd - Pb</t>
  </si>
  <si>
    <t>R2 Cd - Ni</t>
  </si>
  <si>
    <t>R2 Ni - Pb</t>
  </si>
  <si>
    <t>Moyenne Cd</t>
  </si>
  <si>
    <t>Moyenne Ni</t>
  </si>
  <si>
    <t>Moyenne Pb</t>
  </si>
  <si>
    <t>Courbe BBAC</t>
  </si>
  <si>
    <t>Ca2+ µg.l-1</t>
  </si>
  <si>
    <t>NQE MA Cd</t>
  </si>
  <si>
    <t/>
  </si>
  <si>
    <t>BBAC µg/g/poids sec</t>
  </si>
  <si>
    <t>BBAC Ni</t>
  </si>
  <si>
    <t>µg.g-1 MS</t>
  </si>
  <si>
    <t>NQE MA Pb</t>
  </si>
  <si>
    <t>((ku+(Calcium/Ki))*NQE)/ke</t>
  </si>
  <si>
    <t>Co Cd</t>
  </si>
  <si>
    <t>Temps</t>
  </si>
  <si>
    <t># Compter nombre de cellules dans C2:C219 affectées par la mise en forme conditionnelle (nombre de cellules rouges)</t>
  </si>
  <si>
    <t>ROUGE si :</t>
  </si>
  <si>
    <t>Cx &gt;=0,25</t>
  </si>
  <si>
    <t>Cx &gt;=0,15 quand B &gt;100 mais &lt;=200</t>
  </si>
  <si>
    <t>Cx &gt;=0,09 quand Bx &gt;50 mais &lt;=100</t>
  </si>
  <si>
    <t>Cx &gt;=0,08 quand Bx &lt;=50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</si>
</sst>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mm/dd/yyyy\ hh:mm:ss"/>
    <numFmt numFmtId="165" formatCode="&quot; &quot;#,##0.00&quot; &quot;[$€]&quot; &quot;;&quot;-&quot;#,##0.00&quot; &quot;[$€]&quot; &quot;;&quot; -&quot;00&quot; &quot;[$€]&quot; &quot;;&quot; &quot;@&quot; &quot;"/>
    <numFmt numFmtId="166" formatCode="&quot; &quot;#,##0.00&quot;   &quot;;&quot;-&quot;#,##0.00&quot;   &quot;;&quot; -&quot;00&quot;   &quot;;&quot; &quot;@&quot; &quot;"/>
    <numFmt numFmtId="167" formatCode="0.000"/>
    <numFmt numFmtId="168" formatCode="0.0"/>
    <numFmt numFmtId="169" formatCode="0.0000"/>
  </numFmts>
  <fonts count="7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0"/>
      <name val="MS Sans Serif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  <charset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 Unicode MS"/>
      <family val="2"/>
    </font>
    <font>
      <sz val="11"/>
      <color theme="9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i/>
      <sz val="11"/>
      <color theme="0" tint="-0.249977111117893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i/>
      <sz val="11"/>
      <name val="Calibri"/>
      <family val="2"/>
      <scheme val="minor"/>
    </font>
  </fonts>
  <fills count="10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9900"/>
        <bgColor indexed="64"/>
      </patternFill>
    </fill>
    <fill>
      <patternFill patternType="solid">
        <fgColor rgb="FF1AD9E1"/>
        <bgColor indexed="64"/>
      </patternFill>
    </fill>
    <fill>
      <patternFill patternType="solid">
        <fgColor indexed="15"/>
      </patternFill>
    </fill>
    <fill>
      <patternFill patternType="solid">
        <fgColor indexed="40"/>
        <bgColor indexed="64"/>
      </patternFill>
    </fill>
    <fill>
      <patternFill patternType="solid">
        <fgColor rgb="FF66E580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rgb="FFE1160A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E559"/>
        <bgColor indexed="64"/>
      </patternFill>
    </fill>
    <fill>
      <patternFill patternType="solid">
        <fgColor indexed="13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4F81BD"/>
        <bgColor rgb="FF4F81BD"/>
      </patternFill>
    </fill>
    <fill>
      <patternFill patternType="solid">
        <fgColor rgb="FF333399"/>
        <bgColor rgb="FF333399"/>
      </patternFill>
    </fill>
    <fill>
      <patternFill patternType="solid">
        <fgColor rgb="FFC0504D"/>
        <bgColor rgb="FFC0504D"/>
      </patternFill>
    </fill>
    <fill>
      <patternFill patternType="solid">
        <fgColor rgb="FFFF0000"/>
        <bgColor rgb="FFFF0000"/>
      </patternFill>
    </fill>
    <fill>
      <patternFill patternType="solid">
        <fgColor rgb="FF9BBB59"/>
        <bgColor rgb="FF9BBB59"/>
      </patternFill>
    </fill>
    <fill>
      <patternFill patternType="solid">
        <fgColor rgb="FF339966"/>
        <bgColor rgb="FF339966"/>
      </patternFill>
    </fill>
    <fill>
      <patternFill patternType="solid">
        <fgColor rgb="FF8064A2"/>
        <bgColor rgb="FF8064A2"/>
      </patternFill>
    </fill>
    <fill>
      <patternFill patternType="solid">
        <fgColor rgb="FF4BACC6"/>
        <bgColor rgb="FF4BACC6"/>
      </patternFill>
    </fill>
    <fill>
      <patternFill patternType="solid">
        <fgColor rgb="FFF79646"/>
        <bgColor rgb="FFF7964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thin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7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9" fillId="0" borderId="0"/>
    <xf numFmtId="0" fontId="18" fillId="0" borderId="0"/>
    <xf numFmtId="0" fontId="16" fillId="0" borderId="9" applyNumberFormat="0" applyFill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1" borderId="0" applyNumberFormat="0" applyBorder="0" applyAlignment="0" applyProtection="0"/>
    <xf numFmtId="0" fontId="18" fillId="0" borderId="0"/>
    <xf numFmtId="0" fontId="17" fillId="13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9" fillId="0" borderId="0"/>
    <xf numFmtId="9" fontId="18" fillId="0" borderId="0" applyFont="0" applyFill="0" applyBorder="0" applyAlignment="0" applyProtection="0"/>
    <xf numFmtId="0" fontId="18" fillId="0" borderId="0"/>
    <xf numFmtId="0" fontId="20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20" fillId="0" borderId="0"/>
    <xf numFmtId="0" fontId="1" fillId="0" borderId="0"/>
    <xf numFmtId="0" fontId="19" fillId="8" borderId="8" applyNumberFormat="0" applyFont="0" applyAlignment="0" applyProtection="0"/>
    <xf numFmtId="0" fontId="20" fillId="0" borderId="0"/>
    <xf numFmtId="0" fontId="17" fillId="9" borderId="0" applyNumberFormat="0" applyBorder="0" applyAlignment="0" applyProtection="0"/>
    <xf numFmtId="0" fontId="17" fillId="17" borderId="0" applyNumberFormat="0" applyBorder="0" applyAlignment="0" applyProtection="0"/>
    <xf numFmtId="0" fontId="18" fillId="0" borderId="0"/>
    <xf numFmtId="0" fontId="1" fillId="0" borderId="0"/>
    <xf numFmtId="0" fontId="20" fillId="0" borderId="0"/>
    <xf numFmtId="0" fontId="1" fillId="47" borderId="0" applyNumberFormat="0" applyAlignment="0" applyProtection="0"/>
    <xf numFmtId="0" fontId="19" fillId="42" borderId="0" applyNumberFormat="0" applyFont="0" applyBorder="0" applyAlignment="0" applyProtection="0"/>
    <xf numFmtId="0" fontId="19" fillId="40" borderId="0" applyNumberFormat="0" applyFont="0" applyBorder="0" applyAlignment="0" applyProtection="0"/>
    <xf numFmtId="0" fontId="1" fillId="34" borderId="0" applyNumberFormat="0" applyAlignment="0" applyProtection="0"/>
    <xf numFmtId="0" fontId="1" fillId="44" borderId="0"/>
    <xf numFmtId="0" fontId="24" fillId="0" borderId="0"/>
    <xf numFmtId="0" fontId="19" fillId="49" borderId="0" applyNumberFormat="0" applyFont="0" applyBorder="0" applyAlignment="0" applyProtection="0"/>
    <xf numFmtId="0" fontId="22" fillId="0" borderId="0"/>
    <xf numFmtId="0" fontId="1" fillId="37" borderId="0" applyNumberFormat="0" applyAlignment="0" applyProtection="0"/>
    <xf numFmtId="0" fontId="1" fillId="41" borderId="0"/>
    <xf numFmtId="0" fontId="21" fillId="43" borderId="0" applyNumberFormat="0" applyAlignment="0" applyProtection="0"/>
    <xf numFmtId="0" fontId="19" fillId="46" borderId="0" applyNumberFormat="0" applyFont="0" applyBorder="0" applyProtection="0">
      <alignment wrapText="1"/>
    </xf>
    <xf numFmtId="0" fontId="19" fillId="36" borderId="0" applyNumberFormat="0" applyFont="0" applyBorder="0" applyAlignment="0" applyProtection="0"/>
    <xf numFmtId="0" fontId="1" fillId="35" borderId="0"/>
    <xf numFmtId="0" fontId="19" fillId="0" borderId="0" applyNumberFormat="0" applyFont="0" applyFill="0" applyBorder="0" applyProtection="0">
      <alignment wrapText="1"/>
    </xf>
    <xf numFmtId="0" fontId="1" fillId="33" borderId="0" applyNumberFormat="0" applyAlignment="0" applyProtection="0"/>
    <xf numFmtId="164" fontId="19" fillId="0" borderId="0" applyFont="0" applyFill="0" applyBorder="0" applyProtection="0">
      <alignment wrapText="1"/>
    </xf>
    <xf numFmtId="0" fontId="1" fillId="48" borderId="0"/>
    <xf numFmtId="0" fontId="19" fillId="39" borderId="0" applyNumberFormat="0" applyFont="0" applyBorder="0" applyAlignment="0" applyProtection="0"/>
    <xf numFmtId="0" fontId="1" fillId="38" borderId="0"/>
    <xf numFmtId="0" fontId="19" fillId="45" borderId="0" applyNumberFormat="0" applyFont="0" applyBorder="0" applyAlignment="0" applyProtection="0"/>
    <xf numFmtId="0" fontId="23" fillId="0" borderId="0"/>
    <xf numFmtId="0" fontId="18" fillId="0" borderId="0"/>
    <xf numFmtId="0" fontId="20" fillId="0" borderId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19" fillId="57" borderId="0" applyNumberFormat="0" applyBorder="0" applyAlignment="0" applyProtection="0"/>
    <xf numFmtId="0" fontId="19" fillId="58" borderId="0" applyNumberFormat="0" applyBorder="0" applyAlignment="0" applyProtection="0"/>
    <xf numFmtId="0" fontId="19" fillId="53" borderId="0" applyNumberFormat="0" applyBorder="0" applyAlignment="0" applyProtection="0"/>
    <xf numFmtId="0" fontId="19" fillId="56" borderId="0" applyNumberFormat="0" applyBorder="0" applyAlignment="0" applyProtection="0"/>
    <xf numFmtId="0" fontId="19" fillId="59" borderId="0" applyNumberFormat="0" applyBorder="0" applyAlignment="0" applyProtection="0"/>
    <xf numFmtId="0" fontId="25" fillId="60" borderId="0" applyNumberFormat="0" applyBorder="0" applyAlignment="0" applyProtection="0"/>
    <xf numFmtId="0" fontId="25" fillId="57" borderId="0" applyNumberFormat="0" applyBorder="0" applyAlignment="0" applyProtection="0"/>
    <xf numFmtId="0" fontId="25" fillId="58" borderId="0" applyNumberFormat="0" applyBorder="0" applyAlignment="0" applyProtection="0"/>
    <xf numFmtId="0" fontId="25" fillId="61" borderId="0" applyNumberFormat="0" applyBorder="0" applyAlignment="0" applyProtection="0"/>
    <xf numFmtId="0" fontId="25" fillId="62" borderId="0" applyNumberFormat="0" applyBorder="0" applyAlignment="0" applyProtection="0"/>
    <xf numFmtId="0" fontId="25" fillId="63" borderId="0" applyNumberFormat="0" applyBorder="0" applyAlignment="0" applyProtection="0"/>
    <xf numFmtId="0" fontId="25" fillId="64" borderId="0" applyNumberFormat="0" applyBorder="0" applyAlignment="0" applyProtection="0"/>
    <xf numFmtId="0" fontId="25" fillId="65" borderId="0" applyNumberFormat="0" applyBorder="0" applyAlignment="0" applyProtection="0"/>
    <xf numFmtId="0" fontId="25" fillId="66" borderId="0" applyNumberFormat="0" applyBorder="0" applyAlignment="0" applyProtection="0"/>
    <xf numFmtId="0" fontId="25" fillId="61" borderId="0" applyNumberFormat="0" applyBorder="0" applyAlignment="0" applyProtection="0"/>
    <xf numFmtId="0" fontId="25" fillId="62" borderId="0" applyNumberFormat="0" applyBorder="0" applyAlignment="0" applyProtection="0"/>
    <xf numFmtId="0" fontId="25" fillId="67" borderId="0" applyNumberFormat="0" applyBorder="0" applyAlignment="0" applyProtection="0"/>
    <xf numFmtId="0" fontId="26" fillId="51" borderId="0" applyNumberFormat="0" applyBorder="0" applyAlignment="0" applyProtection="0"/>
    <xf numFmtId="0" fontId="27" fillId="68" borderId="11" applyNumberFormat="0" applyAlignment="0" applyProtection="0"/>
    <xf numFmtId="0" fontId="28" fillId="69" borderId="13" applyNumberFormat="0" applyAlignment="0" applyProtection="0"/>
    <xf numFmtId="0" fontId="1" fillId="8" borderId="8" applyNumberFormat="0" applyFont="0" applyAlignment="0" applyProtection="0"/>
    <xf numFmtId="0" fontId="29" fillId="0" borderId="0" applyNumberFormat="0" applyFill="0" applyBorder="0" applyAlignment="0" applyProtection="0"/>
    <xf numFmtId="0" fontId="30" fillId="52" borderId="0" applyNumberFormat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55" borderId="11" applyNumberFormat="0" applyAlignment="0" applyProtection="0"/>
    <xf numFmtId="0" fontId="35" fillId="0" borderId="12" applyNumberFormat="0" applyFill="0" applyAlignment="0" applyProtection="0"/>
    <xf numFmtId="0" fontId="36" fillId="70" borderId="0" applyNumberFormat="0" applyBorder="0" applyAlignment="0" applyProtection="0"/>
    <xf numFmtId="0" fontId="18" fillId="71" borderId="14" applyNumberFormat="0" applyAlignment="0" applyProtection="0"/>
    <xf numFmtId="0" fontId="37" fillId="68" borderId="10" applyNumberFormat="0" applyAlignment="0" applyProtection="0"/>
    <xf numFmtId="0" fontId="38" fillId="0" borderId="0" applyNumberFormat="0" applyFill="0" applyBorder="0" applyAlignment="0" applyProtection="0"/>
    <xf numFmtId="0" fontId="39" fillId="0" borderId="18" applyNumberFormat="0" applyFill="0" applyAlignment="0" applyProtection="0"/>
    <xf numFmtId="0" fontId="40" fillId="0" borderId="0" applyNumberFormat="0" applyFill="0" applyBorder="0" applyAlignment="0" applyProtection="0"/>
    <xf numFmtId="0" fontId="19" fillId="0" borderId="0"/>
    <xf numFmtId="0" fontId="20" fillId="0" borderId="0"/>
    <xf numFmtId="0" fontId="1" fillId="0" borderId="0"/>
    <xf numFmtId="0" fontId="41" fillId="0" borderId="0"/>
    <xf numFmtId="0" fontId="41" fillId="72" borderId="0" applyNumberFormat="0" applyBorder="0" applyAlignment="0" applyProtection="0"/>
    <xf numFmtId="0" fontId="41" fillId="73" borderId="0" applyNumberFormat="0" applyBorder="0" applyAlignment="0" applyProtection="0"/>
    <xf numFmtId="0" fontId="41" fillId="74" borderId="0" applyNumberFormat="0" applyBorder="0" applyAlignment="0" applyProtection="0"/>
    <xf numFmtId="0" fontId="41" fillId="75" borderId="0" applyNumberFormat="0" applyBorder="0" applyAlignment="0" applyProtection="0"/>
    <xf numFmtId="0" fontId="41" fillId="76" borderId="0" applyNumberFormat="0" applyBorder="0" applyAlignment="0" applyProtection="0"/>
    <xf numFmtId="0" fontId="41" fillId="77" borderId="0" applyNumberFormat="0" applyBorder="0" applyAlignment="0" applyProtection="0"/>
    <xf numFmtId="0" fontId="41" fillId="78" borderId="0" applyNumberFormat="0" applyBorder="0" applyAlignment="0" applyProtection="0"/>
    <xf numFmtId="0" fontId="41" fillId="79" borderId="0" applyNumberFormat="0" applyBorder="0" applyAlignment="0" applyProtection="0"/>
    <xf numFmtId="0" fontId="41" fillId="80" borderId="0" applyNumberFormat="0" applyBorder="0" applyAlignment="0" applyProtection="0"/>
    <xf numFmtId="0" fontId="41" fillId="75" borderId="0" applyNumberFormat="0" applyBorder="0" applyAlignment="0" applyProtection="0"/>
    <xf numFmtId="0" fontId="41" fillId="78" borderId="0" applyNumberFormat="0" applyBorder="0" applyAlignment="0" applyProtection="0"/>
    <xf numFmtId="0" fontId="41" fillId="81" borderId="0" applyNumberFormat="0" applyBorder="0" applyAlignment="0" applyProtection="0"/>
    <xf numFmtId="0" fontId="42" fillId="82" borderId="0" applyNumberFormat="0" applyBorder="0" applyAlignment="0" applyProtection="0"/>
    <xf numFmtId="0" fontId="42" fillId="79" borderId="0" applyNumberFormat="0" applyBorder="0" applyAlignment="0" applyProtection="0"/>
    <xf numFmtId="0" fontId="42" fillId="80" borderId="0" applyNumberFormat="0" applyBorder="0" applyAlignment="0" applyProtection="0"/>
    <xf numFmtId="0" fontId="42" fillId="83" borderId="0" applyNumberFormat="0" applyBorder="0" applyAlignment="0" applyProtection="0"/>
    <xf numFmtId="0" fontId="42" fillId="84" borderId="0" applyNumberFormat="0" applyBorder="0" applyAlignment="0" applyProtection="0"/>
    <xf numFmtId="0" fontId="42" fillId="85" borderId="0" applyNumberFormat="0" applyBorder="0" applyAlignment="0" applyProtection="0"/>
    <xf numFmtId="0" fontId="42" fillId="86" borderId="0" applyNumberFormat="0" applyBorder="0" applyAlignment="0" applyProtection="0"/>
    <xf numFmtId="0" fontId="42" fillId="87" borderId="0" applyNumberFormat="0" applyBorder="0" applyAlignment="0" applyProtection="0"/>
    <xf numFmtId="0" fontId="42" fillId="88" borderId="0" applyNumberFormat="0" applyBorder="0" applyAlignment="0" applyProtection="0"/>
    <xf numFmtId="0" fontId="42" fillId="89" borderId="0" applyNumberFormat="0" applyBorder="0" applyAlignment="0" applyProtection="0"/>
    <xf numFmtId="0" fontId="42" fillId="90" borderId="0" applyNumberFormat="0" applyBorder="0" applyAlignment="0" applyProtection="0"/>
    <xf numFmtId="0" fontId="42" fillId="91" borderId="0" applyNumberFormat="0" applyBorder="0" applyAlignment="0" applyProtection="0"/>
    <xf numFmtId="0" fontId="42" fillId="92" borderId="0" applyNumberFormat="0" applyBorder="0" applyAlignment="0" applyProtection="0"/>
    <xf numFmtId="0" fontId="42" fillId="83" borderId="0" applyNumberFormat="0" applyBorder="0" applyAlignment="0" applyProtection="0"/>
    <xf numFmtId="0" fontId="42" fillId="93" borderId="0" applyNumberFormat="0" applyBorder="0" applyAlignment="0" applyProtection="0"/>
    <xf numFmtId="0" fontId="42" fillId="84" borderId="0" applyNumberFormat="0" applyBorder="0" applyAlignment="0" applyProtection="0"/>
    <xf numFmtId="0" fontId="42" fillId="94" borderId="0" applyNumberFormat="0" applyBorder="0" applyAlignment="0" applyProtection="0"/>
    <xf numFmtId="0" fontId="42" fillId="95" borderId="0" applyNumberFormat="0" applyBorder="0" applyAlignment="0" applyProtection="0"/>
    <xf numFmtId="0" fontId="43" fillId="73" borderId="0" applyNumberFormat="0" applyBorder="0" applyAlignment="0" applyProtection="0"/>
    <xf numFmtId="0" fontId="44" fillId="96" borderId="19" applyNumberFormat="0" applyAlignment="0" applyProtection="0"/>
    <xf numFmtId="0" fontId="45" fillId="97" borderId="20" applyNumberFormat="0" applyAlignment="0" applyProtection="0"/>
    <xf numFmtId="0" fontId="41" fillId="98" borderId="8" applyNumberFormat="0" applyFont="0" applyAlignment="0" applyProtection="0"/>
    <xf numFmtId="165" fontId="41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74" borderId="0" applyNumberFormat="0" applyBorder="0" applyAlignment="0" applyProtection="0"/>
    <xf numFmtId="0" fontId="48" fillId="0" borderId="21" applyNumberFormat="0" applyFill="0" applyAlignment="0" applyProtection="0"/>
    <xf numFmtId="0" fontId="49" fillId="0" borderId="22" applyNumberFormat="0" applyFill="0" applyAlignment="0" applyProtection="0"/>
    <xf numFmtId="0" fontId="50" fillId="0" borderId="23" applyNumberFormat="0" applyFill="0" applyAlignment="0" applyProtection="0"/>
    <xf numFmtId="0" fontId="50" fillId="0" borderId="0" applyNumberFormat="0" applyFill="0" applyBorder="0" applyAlignment="0" applyProtection="0"/>
    <xf numFmtId="0" fontId="51" fillId="77" borderId="19" applyNumberFormat="0" applyAlignment="0" applyProtection="0"/>
    <xf numFmtId="0" fontId="52" fillId="0" borderId="24" applyNumberFormat="0" applyFill="0" applyAlignment="0" applyProtection="0"/>
    <xf numFmtId="166" fontId="41" fillId="0" borderId="0" applyFont="0" applyFill="0" applyBorder="0" applyAlignment="0" applyProtection="0"/>
    <xf numFmtId="0" fontId="53" fillId="99" borderId="0" applyNumberFormat="0" applyBorder="0" applyAlignment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41" fillId="0" borderId="0" applyNumberFormat="0" applyFont="0" applyBorder="0" applyProtection="0"/>
    <xf numFmtId="0" fontId="41" fillId="0" borderId="0" applyNumberFormat="0" applyFon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41" fillId="0" borderId="0" applyNumberFormat="0" applyBorder="0" applyProtection="0"/>
    <xf numFmtId="0" fontId="41" fillId="0" borderId="0" applyNumberFormat="0" applyFont="0" applyBorder="0" applyProtection="0"/>
    <xf numFmtId="0" fontId="23" fillId="0" borderId="0" applyNumberFormat="0" applyBorder="0" applyProtection="0"/>
    <xf numFmtId="0" fontId="41" fillId="0" borderId="0" applyNumberFormat="0" applyBorder="0" applyProtection="0"/>
    <xf numFmtId="0" fontId="23" fillId="0" borderId="0" applyNumberFormat="0" applyBorder="0" applyProtection="0"/>
    <xf numFmtId="0" fontId="41" fillId="0" borderId="0" applyNumberForma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41" fillId="0" borderId="0" applyNumberFormat="0" applyFon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41" fillId="0" borderId="0" applyNumberFormat="0" applyFon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3" fillId="98" borderId="25" applyNumberFormat="0" applyAlignment="0" applyProtection="0"/>
    <xf numFmtId="0" fontId="41" fillId="98" borderId="8" applyNumberFormat="0" applyFont="0" applyAlignment="0" applyProtection="0"/>
    <xf numFmtId="0" fontId="54" fillId="96" borderId="26" applyNumberFormat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27" applyNumberFormat="0" applyFill="0" applyAlignment="0" applyProtection="0"/>
    <xf numFmtId="0" fontId="56" fillId="0" borderId="28" applyNumberFormat="0" applyFill="0" applyAlignment="0" applyProtection="0"/>
    <xf numFmtId="0" fontId="57" fillId="0" borderId="0" applyNumberFormat="0" applyFill="0" applyBorder="0" applyAlignment="0" applyProtection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9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8" fillId="0" borderId="0"/>
    <xf numFmtId="0" fontId="19" fillId="8" borderId="8" applyNumberFormat="0" applyFont="0" applyAlignment="0" applyProtection="0"/>
    <xf numFmtId="0" fontId="20" fillId="0" borderId="0"/>
    <xf numFmtId="0" fontId="20" fillId="0" borderId="0"/>
    <xf numFmtId="0" fontId="1" fillId="0" borderId="0"/>
    <xf numFmtId="0" fontId="18" fillId="0" borderId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20" fillId="0" borderId="0"/>
    <xf numFmtId="0" fontId="1" fillId="0" borderId="0"/>
    <xf numFmtId="0" fontId="18" fillId="0" borderId="0"/>
    <xf numFmtId="0" fontId="20" fillId="0" borderId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2" borderId="0" applyNumberFormat="0" applyBorder="0" applyAlignment="0" applyProtection="0"/>
    <xf numFmtId="0" fontId="19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19" fillId="56" borderId="0" applyNumberFormat="0" applyBorder="0" applyAlignment="0" applyProtection="0"/>
    <xf numFmtId="0" fontId="19" fillId="57" borderId="0" applyNumberFormat="0" applyBorder="0" applyAlignment="0" applyProtection="0"/>
    <xf numFmtId="0" fontId="19" fillId="58" borderId="0" applyNumberFormat="0" applyBorder="0" applyAlignment="0" applyProtection="0"/>
    <xf numFmtId="0" fontId="19" fillId="53" borderId="0" applyNumberFormat="0" applyBorder="0" applyAlignment="0" applyProtection="0"/>
    <xf numFmtId="0" fontId="19" fillId="56" borderId="0" applyNumberFormat="0" applyBorder="0" applyAlignment="0" applyProtection="0"/>
    <xf numFmtId="0" fontId="19" fillId="59" borderId="0" applyNumberFormat="0" applyBorder="0" applyAlignment="0" applyProtection="0"/>
    <xf numFmtId="0" fontId="25" fillId="60" borderId="0" applyNumberFormat="0" applyBorder="0" applyAlignment="0" applyProtection="0"/>
    <xf numFmtId="0" fontId="25" fillId="57" borderId="0" applyNumberFormat="0" applyBorder="0" applyAlignment="0" applyProtection="0"/>
    <xf numFmtId="0" fontId="25" fillId="58" borderId="0" applyNumberFormat="0" applyBorder="0" applyAlignment="0" applyProtection="0"/>
    <xf numFmtId="0" fontId="25" fillId="61" borderId="0" applyNumberFormat="0" applyBorder="0" applyAlignment="0" applyProtection="0"/>
    <xf numFmtId="0" fontId="25" fillId="62" borderId="0" applyNumberFormat="0" applyBorder="0" applyAlignment="0" applyProtection="0"/>
    <xf numFmtId="0" fontId="25" fillId="63" borderId="0" applyNumberFormat="0" applyBorder="0" applyAlignment="0" applyProtection="0"/>
    <xf numFmtId="0" fontId="25" fillId="64" borderId="0" applyNumberFormat="0" applyBorder="0" applyAlignment="0" applyProtection="0"/>
    <xf numFmtId="0" fontId="25" fillId="65" borderId="0" applyNumberFormat="0" applyBorder="0" applyAlignment="0" applyProtection="0"/>
    <xf numFmtId="0" fontId="25" fillId="66" borderId="0" applyNumberFormat="0" applyBorder="0" applyAlignment="0" applyProtection="0"/>
    <xf numFmtId="0" fontId="25" fillId="61" borderId="0" applyNumberFormat="0" applyBorder="0" applyAlignment="0" applyProtection="0"/>
    <xf numFmtId="0" fontId="25" fillId="62" borderId="0" applyNumberFormat="0" applyBorder="0" applyAlignment="0" applyProtection="0"/>
    <xf numFmtId="0" fontId="25" fillId="67" borderId="0" applyNumberFormat="0" applyBorder="0" applyAlignment="0" applyProtection="0"/>
    <xf numFmtId="0" fontId="26" fillId="51" borderId="0" applyNumberFormat="0" applyBorder="0" applyAlignment="0" applyProtection="0"/>
    <xf numFmtId="0" fontId="27" fillId="68" borderId="11" applyNumberFormat="0" applyAlignment="0" applyProtection="0"/>
    <xf numFmtId="0" fontId="28" fillId="69" borderId="13" applyNumberFormat="0" applyAlignment="0" applyProtection="0"/>
    <xf numFmtId="0" fontId="1" fillId="8" borderId="8" applyNumberFormat="0" applyFont="0" applyAlignment="0" applyProtection="0"/>
    <xf numFmtId="0" fontId="29" fillId="0" borderId="0" applyNumberFormat="0" applyFill="0" applyBorder="0" applyAlignment="0" applyProtection="0"/>
    <xf numFmtId="0" fontId="30" fillId="52" borderId="0" applyNumberFormat="0" applyBorder="0" applyAlignment="0" applyProtection="0"/>
    <xf numFmtId="0" fontId="31" fillId="0" borderId="15" applyNumberFormat="0" applyFill="0" applyAlignment="0" applyProtection="0"/>
    <xf numFmtId="0" fontId="32" fillId="0" borderId="16" applyNumberFormat="0" applyFill="0" applyAlignment="0" applyProtection="0"/>
    <xf numFmtId="0" fontId="33" fillId="0" borderId="17" applyNumberFormat="0" applyFill="0" applyAlignment="0" applyProtection="0"/>
    <xf numFmtId="0" fontId="33" fillId="0" borderId="0" applyNumberFormat="0" applyFill="0" applyBorder="0" applyAlignment="0" applyProtection="0"/>
    <xf numFmtId="0" fontId="34" fillId="55" borderId="11" applyNumberFormat="0" applyAlignment="0" applyProtection="0"/>
    <xf numFmtId="0" fontId="35" fillId="0" borderId="12" applyNumberFormat="0" applyFill="0" applyAlignment="0" applyProtection="0"/>
    <xf numFmtId="0" fontId="36" fillId="70" borderId="0" applyNumberFormat="0" applyBorder="0" applyAlignment="0" applyProtection="0"/>
    <xf numFmtId="0" fontId="18" fillId="71" borderId="14" applyNumberFormat="0" applyAlignment="0" applyProtection="0"/>
    <xf numFmtId="0" fontId="37" fillId="68" borderId="10" applyNumberFormat="0" applyAlignment="0" applyProtection="0"/>
    <xf numFmtId="0" fontId="38" fillId="0" borderId="0" applyNumberFormat="0" applyFill="0" applyBorder="0" applyAlignment="0" applyProtection="0"/>
    <xf numFmtId="0" fontId="39" fillId="0" borderId="18" applyNumberFormat="0" applyFill="0" applyAlignment="0" applyProtection="0"/>
    <xf numFmtId="0" fontId="40" fillId="0" borderId="0" applyNumberFormat="0" applyFill="0" applyBorder="0" applyAlignment="0" applyProtection="0"/>
    <xf numFmtId="0" fontId="19" fillId="0" borderId="0"/>
    <xf numFmtId="0" fontId="20" fillId="0" borderId="0"/>
    <xf numFmtId="0" fontId="1" fillId="0" borderId="0"/>
    <xf numFmtId="0" fontId="27" fillId="68" borderId="11" applyNumberFormat="0" applyAlignment="0" applyProtection="0"/>
    <xf numFmtId="0" fontId="34" fillId="55" borderId="11" applyNumberFormat="0" applyAlignment="0" applyProtection="0"/>
    <xf numFmtId="0" fontId="18" fillId="71" borderId="14" applyNumberFormat="0" applyAlignment="0" applyProtection="0"/>
    <xf numFmtId="0" fontId="37" fillId="68" borderId="10" applyNumberFormat="0" applyAlignment="0" applyProtection="0"/>
    <xf numFmtId="0" fontId="39" fillId="0" borderId="18" applyNumberFormat="0" applyFill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2" fillId="0" borderId="0"/>
    <xf numFmtId="0" fontId="23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41" fillId="0" borderId="0"/>
    <xf numFmtId="0" fontId="41" fillId="0" borderId="0" applyNumberFormat="0" applyFont="0" applyBorder="0" applyProtection="0"/>
    <xf numFmtId="0" fontId="23" fillId="0" borderId="0" applyNumberFormat="0" applyBorder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44" borderId="0"/>
    <xf numFmtId="0" fontId="1" fillId="41" borderId="0"/>
    <xf numFmtId="0" fontId="1" fillId="35" borderId="0"/>
    <xf numFmtId="0" fontId="1" fillId="48" borderId="0"/>
    <xf numFmtId="0" fontId="1" fillId="38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</cellStyleXfs>
  <cellXfs count="200">
    <xf numFmtId="0" fontId="0" fillId="0" borderId="0" xfId="0"/>
    <xf numFmtId="0" fontId="0" fillId="0" borderId="0" xfId="0" applyFont="1" applyBorder="1" applyAlignment="1">
      <alignment horizontal="left" vertical="center"/>
    </xf>
    <xf numFmtId="14" fontId="0" fillId="0" borderId="0" xfId="0" applyNumberFormat="1" applyFont="1" applyFill="1" applyBorder="1" applyAlignment="1">
      <alignment horizontal="left"/>
    </xf>
    <xf numFmtId="14" fontId="0" fillId="0" borderId="0" xfId="0" applyNumberFormat="1" applyFont="1" applyAlignment="1">
      <alignment horizontal="left" vertical="center"/>
    </xf>
    <xf numFmtId="167" fontId="21" fillId="0" borderId="0" xfId="52" applyNumberFormat="1" applyFont="1" applyFill="1" applyBorder="1" applyAlignment="1">
      <alignment horizontal="right"/>
    </xf>
    <xf numFmtId="14" fontId="0" fillId="0" borderId="0" xfId="0" applyNumberFormat="1" applyFont="1" applyFill="1" applyAlignment="1">
      <alignment horizontal="left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left" vertical="top" wrapText="1"/>
    </xf>
    <xf numFmtId="167" fontId="21" fillId="0" borderId="0" xfId="41" applyNumberFormat="1" applyFont="1" applyFill="1" applyBorder="1" applyAlignment="1">
      <alignment horizontal="right"/>
    </xf>
    <xf numFmtId="49" fontId="0" fillId="0" borderId="0" xfId="0" applyNumberFormat="1" applyFont="1"/>
    <xf numFmtId="49" fontId="21" fillId="0" borderId="0" xfId="0" applyNumberFormat="1" applyFont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49" fontId="0" fillId="0" borderId="0" xfId="0" applyNumberFormat="1" applyFont="1" applyFill="1" applyBorder="1" applyAlignment="1">
      <alignment horizontal="left" vertical="center"/>
    </xf>
    <xf numFmtId="167" fontId="21" fillId="0" borderId="0" xfId="0" applyNumberFormat="1" applyFont="1" applyFill="1" applyBorder="1" applyAlignment="1">
      <alignment horizontal="right" vertical="center"/>
    </xf>
    <xf numFmtId="14" fontId="0" fillId="0" borderId="0" xfId="0" applyNumberFormat="1" applyFont="1" applyFill="1" applyAlignment="1">
      <alignment horizontal="left" vertical="center"/>
    </xf>
    <xf numFmtId="14" fontId="0" fillId="0" borderId="0" xfId="0" applyNumberFormat="1" applyFont="1" applyAlignment="1">
      <alignment horizontal="left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/>
    <xf numFmtId="0" fontId="21" fillId="0" borderId="0" xfId="0" applyFont="1" applyAlignment="1">
      <alignment horizontal="left"/>
    </xf>
    <xf numFmtId="14" fontId="21" fillId="0" borderId="0" xfId="0" applyNumberFormat="1" applyFont="1" applyAlignment="1">
      <alignment horizontal="left"/>
    </xf>
    <xf numFmtId="14" fontId="21" fillId="0" borderId="0" xfId="0" applyNumberFormat="1" applyFont="1" applyFill="1" applyAlignment="1">
      <alignment horizontal="left"/>
    </xf>
    <xf numFmtId="49" fontId="21" fillId="0" borderId="0" xfId="0" applyNumberFormat="1" applyFont="1" applyFill="1" applyAlignment="1">
      <alignment vertical="center"/>
    </xf>
    <xf numFmtId="0" fontId="21" fillId="0" borderId="0" xfId="0" applyFont="1" applyFill="1" applyAlignment="1">
      <alignment horizontal="left"/>
    </xf>
    <xf numFmtId="0" fontId="21" fillId="0" borderId="0" xfId="0" applyFont="1" applyFill="1" applyAlignment="1">
      <alignment horizontal="left" vertical="center"/>
    </xf>
    <xf numFmtId="0" fontId="21" fillId="0" borderId="0" xfId="0" applyFont="1" applyAlignment="1">
      <alignment horizontal="left" vertical="center"/>
    </xf>
    <xf numFmtId="14" fontId="21" fillId="0" borderId="0" xfId="0" applyNumberFormat="1" applyFont="1" applyFill="1" applyBorder="1" applyAlignment="1">
      <alignment horizontal="left"/>
    </xf>
    <xf numFmtId="167" fontId="21" fillId="0" borderId="0" xfId="0" applyNumberFormat="1" applyFont="1" applyFill="1" applyAlignment="1">
      <alignment horizontal="right"/>
    </xf>
    <xf numFmtId="0" fontId="21" fillId="0" borderId="0" xfId="0" applyFont="1" applyFill="1" applyBorder="1" applyAlignment="1"/>
    <xf numFmtId="14" fontId="0" fillId="0" borderId="0" xfId="0" applyNumberFormat="1" applyFont="1" applyAlignment="1">
      <alignment horizontal="left" vertical="center" wrapText="1"/>
    </xf>
    <xf numFmtId="1" fontId="21" fillId="0" borderId="0" xfId="0" applyNumberFormat="1" applyFont="1" applyFill="1"/>
    <xf numFmtId="2" fontId="21" fillId="0" borderId="0" xfId="0" applyNumberFormat="1" applyFont="1" applyFill="1" applyAlignment="1">
      <alignment horizontal="right"/>
    </xf>
    <xf numFmtId="2" fontId="21" fillId="0" borderId="0" xfId="0" applyNumberFormat="1" applyFont="1" applyFill="1" applyAlignment="1">
      <alignment horizontal="left"/>
    </xf>
    <xf numFmtId="2" fontId="21" fillId="0" borderId="0" xfId="0" applyNumberFormat="1" applyFont="1" applyFill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Fill="1" applyAlignment="1">
      <alignment horizontal="left" vertical="center" wrapText="1"/>
    </xf>
    <xf numFmtId="2" fontId="0" fillId="0" borderId="0" xfId="0" applyNumberFormat="1" applyFont="1" applyFill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/>
    <xf numFmtId="0" fontId="0" fillId="0" borderId="0" xfId="0" applyFont="1" applyAlignment="1">
      <alignment vertical="center" wrapText="1"/>
    </xf>
    <xf numFmtId="2" fontId="0" fillId="0" borderId="0" xfId="0" applyNumberFormat="1" applyFont="1" applyFill="1" applyAlignment="1">
      <alignment horizontal="right"/>
    </xf>
    <xf numFmtId="2" fontId="0" fillId="0" borderId="0" xfId="0" applyNumberFormat="1" applyFont="1" applyFill="1" applyAlignment="1">
      <alignment horizontal="left"/>
    </xf>
    <xf numFmtId="2" fontId="0" fillId="0" borderId="0" xfId="0" applyNumberFormat="1" applyFont="1" applyAlignment="1">
      <alignment horizontal="right" vertical="center" wrapText="1"/>
    </xf>
    <xf numFmtId="2" fontId="0" fillId="0" borderId="0" xfId="0" applyNumberFormat="1" applyFont="1" applyAlignment="1">
      <alignment horizontal="right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center" wrapText="1"/>
    </xf>
    <xf numFmtId="0" fontId="21" fillId="0" borderId="0" xfId="0" applyFont="1" applyFill="1" applyAlignment="1"/>
    <xf numFmtId="2" fontId="0" fillId="0" borderId="0" xfId="0" applyNumberFormat="1" applyFont="1" applyFill="1" applyAlignment="1">
      <alignment horizontal="right" vertical="center" wrapText="1"/>
    </xf>
    <xf numFmtId="0" fontId="0" fillId="0" borderId="0" xfId="0" applyFont="1" applyFill="1" applyAlignment="1">
      <alignment horizontal="left"/>
    </xf>
    <xf numFmtId="2" fontId="0" fillId="0" borderId="0" xfId="0" applyNumberFormat="1" applyFont="1" applyFill="1"/>
    <xf numFmtId="0" fontId="21" fillId="0" borderId="0" xfId="0" applyFont="1" applyFill="1" applyAlignment="1">
      <alignment horizontal="left"/>
    </xf>
    <xf numFmtId="0" fontId="21" fillId="0" borderId="0" xfId="0" applyFont="1" applyFill="1" applyAlignment="1">
      <alignment horizontal="left" vertical="center"/>
    </xf>
    <xf numFmtId="0" fontId="16" fillId="0" borderId="0" xfId="0" applyFont="1" applyAlignment="1">
      <alignment vertical="top" wrapText="1"/>
    </xf>
    <xf numFmtId="0" fontId="58" fillId="0" borderId="0" xfId="0" applyFont="1" applyAlignment="1">
      <alignment vertical="center" wrapText="1"/>
    </xf>
    <xf numFmtId="0" fontId="58" fillId="0" borderId="0" xfId="0" applyFont="1" applyAlignment="1">
      <alignment vertical="top" wrapText="1"/>
    </xf>
    <xf numFmtId="14" fontId="58" fillId="0" borderId="0" xfId="0" applyNumberFormat="1" applyFont="1" applyAlignment="1">
      <alignment horizontal="left" vertical="center" wrapText="1"/>
    </xf>
    <xf numFmtId="0" fontId="58" fillId="0" borderId="0" xfId="0" applyFont="1"/>
    <xf numFmtId="0" fontId="58" fillId="0" borderId="0" xfId="0" applyFont="1" applyAlignment="1">
      <alignment horizontal="left"/>
    </xf>
    <xf numFmtId="2" fontId="58" fillId="0" borderId="0" xfId="0" applyNumberFormat="1" applyFont="1" applyAlignment="1">
      <alignment horizontal="right" vertical="center" wrapText="1"/>
    </xf>
    <xf numFmtId="167" fontId="59" fillId="0" borderId="0" xfId="0" applyNumberFormat="1" applyFont="1" applyFill="1" applyAlignment="1">
      <alignment horizontal="right"/>
    </xf>
    <xf numFmtId="0" fontId="60" fillId="0" borderId="0" xfId="0" applyFont="1" applyAlignment="1">
      <alignment horizontal="left"/>
    </xf>
    <xf numFmtId="14" fontId="16" fillId="0" borderId="0" xfId="0" applyNumberFormat="1" applyFont="1" applyFill="1" applyBorder="1" applyAlignment="1">
      <alignment horizontal="left"/>
    </xf>
    <xf numFmtId="0" fontId="16" fillId="0" borderId="0" xfId="0" applyFont="1" applyFill="1" applyAlignment="1">
      <alignment horizontal="left" vertical="center"/>
    </xf>
    <xf numFmtId="2" fontId="16" fillId="0" borderId="0" xfId="0" applyNumberFormat="1" applyFont="1" applyFill="1" applyAlignment="1">
      <alignment horizontal="right" vertical="center"/>
    </xf>
    <xf numFmtId="167" fontId="60" fillId="0" borderId="0" xfId="0" applyNumberFormat="1" applyFont="1" applyFill="1" applyBorder="1" applyAlignment="1">
      <alignment horizontal="right" vertical="center"/>
    </xf>
    <xf numFmtId="0" fontId="59" fillId="0" borderId="0" xfId="0" applyFont="1" applyAlignment="1">
      <alignment horizontal="left"/>
    </xf>
    <xf numFmtId="14" fontId="58" fillId="0" borderId="0" xfId="0" applyNumberFormat="1" applyFont="1" applyFill="1" applyAlignment="1">
      <alignment horizontal="left"/>
    </xf>
    <xf numFmtId="0" fontId="58" fillId="0" borderId="0" xfId="0" applyFont="1" applyFill="1" applyAlignment="1">
      <alignment horizontal="left" vertical="center"/>
    </xf>
    <xf numFmtId="2" fontId="58" fillId="0" borderId="0" xfId="0" applyNumberFormat="1" applyFont="1" applyFill="1" applyAlignment="1">
      <alignment horizontal="right" vertical="center"/>
    </xf>
    <xf numFmtId="167" fontId="59" fillId="0" borderId="0" xfId="0" applyNumberFormat="1" applyFont="1" applyFill="1" applyBorder="1" applyAlignment="1">
      <alignment horizontal="right" vertical="center"/>
    </xf>
    <xf numFmtId="167" fontId="59" fillId="0" borderId="0" xfId="53" applyNumberFormat="1" applyFont="1" applyFill="1" applyBorder="1" applyAlignment="1">
      <alignment horizontal="right"/>
    </xf>
    <xf numFmtId="167" fontId="59" fillId="0" borderId="0" xfId="41" applyNumberFormat="1" applyFont="1" applyFill="1" applyBorder="1" applyAlignment="1">
      <alignment horizontal="right"/>
    </xf>
    <xf numFmtId="14" fontId="16" fillId="0" borderId="0" xfId="0" applyNumberFormat="1" applyFont="1" applyFill="1" applyAlignment="1">
      <alignment horizontal="left"/>
    </xf>
    <xf numFmtId="167" fontId="59" fillId="0" borderId="0" xfId="41" applyNumberFormat="1" applyFont="1" applyFill="1" applyBorder="1" applyAlignment="1" applyProtection="1">
      <alignment horizontal="right" vertical="center" wrapText="1"/>
    </xf>
    <xf numFmtId="14" fontId="58" fillId="0" borderId="0" xfId="0" applyNumberFormat="1" applyFont="1" applyFill="1" applyBorder="1" applyAlignment="1">
      <alignment horizontal="left"/>
    </xf>
    <xf numFmtId="0" fontId="60" fillId="0" borderId="0" xfId="0" applyFont="1" applyAlignment="1">
      <alignment horizontal="left" vertical="center"/>
    </xf>
    <xf numFmtId="0" fontId="59" fillId="0" borderId="0" xfId="0" applyFont="1" applyAlignment="1">
      <alignment horizontal="left" vertical="center"/>
    </xf>
    <xf numFmtId="167" fontId="60" fillId="0" borderId="0" xfId="41" applyNumberFormat="1" applyFont="1" applyFill="1" applyBorder="1" applyAlignment="1">
      <alignment horizontal="right"/>
    </xf>
    <xf numFmtId="2" fontId="16" fillId="0" borderId="0" xfId="0" applyNumberFormat="1" applyFont="1" applyFill="1" applyAlignment="1">
      <alignment horizontal="right"/>
    </xf>
    <xf numFmtId="2" fontId="58" fillId="0" borderId="0" xfId="0" applyNumberFormat="1" applyFont="1" applyFill="1" applyAlignment="1">
      <alignment horizontal="right"/>
    </xf>
    <xf numFmtId="167" fontId="59" fillId="0" borderId="0" xfId="41" applyNumberFormat="1" applyFont="1" applyFill="1" applyBorder="1" applyAlignment="1" applyProtection="1">
      <alignment horizontal="right"/>
    </xf>
    <xf numFmtId="0" fontId="16" fillId="0" borderId="0" xfId="0" applyFont="1"/>
    <xf numFmtId="49" fontId="16" fillId="0" borderId="0" xfId="0" applyNumberFormat="1" applyFont="1" applyFill="1" applyAlignment="1">
      <alignment vertical="center"/>
    </xf>
    <xf numFmtId="49" fontId="58" fillId="0" borderId="0" xfId="0" applyNumberFormat="1" applyFont="1" applyFill="1" applyAlignment="1">
      <alignment vertical="center"/>
    </xf>
    <xf numFmtId="0" fontId="60" fillId="0" borderId="0" xfId="0" applyFont="1" applyFill="1" applyAlignment="1">
      <alignment horizontal="left"/>
    </xf>
    <xf numFmtId="14" fontId="60" fillId="0" borderId="0" xfId="0" applyNumberFormat="1" applyFont="1" applyFill="1" applyBorder="1" applyAlignment="1">
      <alignment horizontal="left"/>
    </xf>
    <xf numFmtId="14" fontId="60" fillId="0" borderId="0" xfId="0" applyNumberFormat="1" applyFont="1" applyAlignment="1">
      <alignment horizontal="left"/>
    </xf>
    <xf numFmtId="0" fontId="16" fillId="0" borderId="0" xfId="0" applyFont="1" applyAlignment="1">
      <alignment horizontal="left" vertical="center"/>
    </xf>
    <xf numFmtId="2" fontId="16" fillId="0" borderId="0" xfId="0" applyNumberFormat="1" applyFont="1" applyAlignment="1">
      <alignment horizontal="right"/>
    </xf>
    <xf numFmtId="14" fontId="59" fillId="0" borderId="0" xfId="0" applyNumberFormat="1" applyFont="1" applyAlignment="1">
      <alignment horizontal="left"/>
    </xf>
    <xf numFmtId="0" fontId="58" fillId="0" borderId="0" xfId="0" applyFont="1" applyAlignment="1">
      <alignment horizontal="left" vertical="center"/>
    </xf>
    <xf numFmtId="2" fontId="58" fillId="0" borderId="0" xfId="0" applyNumberFormat="1" applyFont="1" applyAlignment="1">
      <alignment horizontal="right"/>
    </xf>
    <xf numFmtId="167" fontId="59" fillId="0" borderId="0" xfId="52" applyNumberFormat="1" applyFont="1" applyFill="1" applyBorder="1" applyAlignment="1">
      <alignment horizontal="right"/>
    </xf>
    <xf numFmtId="167" fontId="60" fillId="0" borderId="0" xfId="52" applyNumberFormat="1" applyFont="1" applyFill="1" applyBorder="1" applyAlignment="1">
      <alignment horizontal="right"/>
    </xf>
    <xf numFmtId="0" fontId="60" fillId="0" borderId="0" xfId="0" applyFont="1" applyAlignment="1">
      <alignment vertical="top" wrapText="1"/>
    </xf>
    <xf numFmtId="0" fontId="59" fillId="0" borderId="0" xfId="0" applyFont="1" applyAlignment="1">
      <alignment vertical="top" wrapText="1"/>
    </xf>
    <xf numFmtId="0" fontId="21" fillId="0" borderId="0" xfId="0" applyFont="1" applyAlignment="1">
      <alignment vertical="top" wrapText="1"/>
    </xf>
    <xf numFmtId="0" fontId="21" fillId="0" borderId="0" xfId="0" applyFont="1" applyAlignment="1">
      <alignment vertical="center" wrapText="1"/>
    </xf>
    <xf numFmtId="14" fontId="21" fillId="0" borderId="0" xfId="0" applyNumberFormat="1" applyFont="1" applyAlignment="1">
      <alignment horizontal="left" vertical="center" wrapText="1"/>
    </xf>
    <xf numFmtId="0" fontId="21" fillId="0" borderId="0" xfId="0" applyFont="1"/>
    <xf numFmtId="2" fontId="21" fillId="0" borderId="0" xfId="0" applyNumberFormat="1" applyFont="1" applyAlignment="1">
      <alignment horizontal="right" vertical="center" wrapText="1"/>
    </xf>
    <xf numFmtId="0" fontId="60" fillId="0" borderId="0" xfId="0" applyFont="1"/>
    <xf numFmtId="2" fontId="21" fillId="0" borderId="0" xfId="0" applyNumberFormat="1" applyFont="1" applyFill="1" applyAlignment="1">
      <alignment horizontal="right" vertical="center"/>
    </xf>
    <xf numFmtId="167" fontId="21" fillId="0" borderId="0" xfId="53" applyNumberFormat="1" applyFont="1" applyFill="1" applyBorder="1" applyAlignment="1">
      <alignment horizontal="right"/>
    </xf>
    <xf numFmtId="0" fontId="16" fillId="0" borderId="0" xfId="0" applyFont="1" applyAlignment="1">
      <alignment vertical="center" wrapText="1"/>
    </xf>
    <xf numFmtId="0" fontId="16" fillId="0" borderId="0" xfId="0" applyFont="1" applyAlignment="1"/>
    <xf numFmtId="0" fontId="60" fillId="0" borderId="0" xfId="0" applyFont="1" applyFill="1" applyAlignment="1"/>
    <xf numFmtId="167" fontId="60" fillId="0" borderId="0" xfId="0" applyNumberFormat="1" applyFont="1" applyFill="1" applyBorder="1" applyAlignment="1"/>
    <xf numFmtId="167" fontId="0" fillId="0" borderId="0" xfId="0" applyNumberFormat="1"/>
    <xf numFmtId="0" fontId="61" fillId="0" borderId="0" xfId="0" applyFont="1" applyAlignment="1">
      <alignment vertical="center"/>
    </xf>
    <xf numFmtId="167" fontId="0" fillId="0" borderId="0" xfId="0" applyNumberFormat="1" applyFont="1"/>
    <xf numFmtId="0" fontId="16" fillId="0" borderId="0" xfId="0" applyFont="1" applyBorder="1" applyAlignment="1">
      <alignment horizontal="left" vertical="center"/>
    </xf>
    <xf numFmtId="0" fontId="63" fillId="0" borderId="0" xfId="0" applyFont="1" applyFill="1" applyAlignment="1">
      <alignment horizontal="left"/>
    </xf>
    <xf numFmtId="0" fontId="64" fillId="0" borderId="0" xfId="0" applyFont="1" applyFill="1" applyAlignment="1">
      <alignment horizontal="left"/>
    </xf>
    <xf numFmtId="49" fontId="62" fillId="0" borderId="0" xfId="0" applyNumberFormat="1" applyFont="1" applyAlignment="1">
      <alignment vertical="center"/>
    </xf>
    <xf numFmtId="0" fontId="64" fillId="0" borderId="0" xfId="0" applyFont="1" applyAlignment="1">
      <alignment horizontal="left"/>
    </xf>
    <xf numFmtId="168" fontId="21" fillId="0" borderId="0" xfId="0" applyNumberFormat="1" applyFont="1" applyFill="1" applyAlignment="1">
      <alignment horizontal="right"/>
    </xf>
    <xf numFmtId="168" fontId="0" fillId="0" borderId="0" xfId="0" applyNumberFormat="1"/>
    <xf numFmtId="49" fontId="65" fillId="0" borderId="0" xfId="0" applyNumberFormat="1" applyFont="1" applyAlignment="1">
      <alignment vertical="center"/>
    </xf>
    <xf numFmtId="0" fontId="65" fillId="0" borderId="0" xfId="0" applyFont="1" applyAlignment="1">
      <alignment vertical="center" wrapText="1"/>
    </xf>
    <xf numFmtId="0" fontId="62" fillId="0" borderId="0" xfId="0" applyFont="1" applyAlignment="1">
      <alignment vertical="center" wrapText="1"/>
    </xf>
    <xf numFmtId="49" fontId="21" fillId="0" borderId="0" xfId="0" applyNumberFormat="1" applyFont="1" applyFill="1" applyBorder="1" applyAlignment="1">
      <alignment horizontal="left" vertical="center"/>
    </xf>
    <xf numFmtId="49" fontId="65" fillId="0" borderId="0" xfId="0" applyNumberFormat="1" applyFont="1" applyFill="1" applyAlignment="1">
      <alignment vertical="center"/>
    </xf>
    <xf numFmtId="0" fontId="60" fillId="0" borderId="29" xfId="0" applyFont="1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16" fillId="0" borderId="0" xfId="0" applyFont="1" applyBorder="1"/>
    <xf numFmtId="0" fontId="0" fillId="0" borderId="33" xfId="0" applyBorder="1"/>
    <xf numFmtId="0" fontId="16" fillId="0" borderId="32" xfId="0" applyFont="1" applyBorder="1"/>
    <xf numFmtId="10" fontId="0" fillId="0" borderId="0" xfId="0" applyNumberFormat="1" applyBorder="1"/>
    <xf numFmtId="0" fontId="0" fillId="0" borderId="34" xfId="0" applyBorder="1"/>
    <xf numFmtId="10" fontId="0" fillId="0" borderId="35" xfId="0" applyNumberFormat="1" applyBorder="1"/>
    <xf numFmtId="0" fontId="0" fillId="0" borderId="36" xfId="0" applyBorder="1"/>
    <xf numFmtId="167" fontId="60" fillId="0" borderId="31" xfId="0" applyNumberFormat="1" applyFont="1" applyFill="1" applyBorder="1" applyAlignment="1"/>
    <xf numFmtId="0" fontId="0" fillId="0" borderId="0" xfId="0" applyBorder="1"/>
    <xf numFmtId="0" fontId="21" fillId="0" borderId="0" xfId="0" applyFont="1" applyBorder="1"/>
    <xf numFmtId="0" fontId="21" fillId="0" borderId="34" xfId="0" applyFont="1" applyBorder="1"/>
    <xf numFmtId="0" fontId="0" fillId="0" borderId="35" xfId="0" applyBorder="1"/>
    <xf numFmtId="0" fontId="60" fillId="0" borderId="37" xfId="0" applyFont="1" applyFill="1" applyBorder="1" applyAlignment="1"/>
    <xf numFmtId="0" fontId="60" fillId="0" borderId="38" xfId="0" applyFont="1" applyBorder="1"/>
    <xf numFmtId="0" fontId="21" fillId="0" borderId="38" xfId="0" applyFont="1" applyBorder="1"/>
    <xf numFmtId="0" fontId="16" fillId="0" borderId="38" xfId="0" applyFont="1" applyBorder="1"/>
    <xf numFmtId="0" fontId="16" fillId="0" borderId="29" xfId="0" applyFont="1" applyBorder="1"/>
    <xf numFmtId="14" fontId="0" fillId="0" borderId="0" xfId="0" applyNumberFormat="1"/>
    <xf numFmtId="0" fontId="0" fillId="0" borderId="0" xfId="0" applyFont="1" applyBorder="1"/>
    <xf numFmtId="2" fontId="0" fillId="0" borderId="0" xfId="0" applyNumberFormat="1"/>
    <xf numFmtId="0" fontId="60" fillId="0" borderId="30" xfId="0" applyFont="1" applyFill="1" applyBorder="1" applyAlignment="1"/>
    <xf numFmtId="167" fontId="60" fillId="0" borderId="30" xfId="0" applyNumberFormat="1" applyFont="1" applyFill="1" applyBorder="1" applyAlignment="1"/>
    <xf numFmtId="2" fontId="21" fillId="0" borderId="0" xfId="0" applyNumberFormat="1" applyFont="1" applyFill="1" applyBorder="1" applyAlignment="1">
      <alignment horizontal="right"/>
    </xf>
    <xf numFmtId="168" fontId="21" fillId="0" borderId="0" xfId="0" applyNumberFormat="1" applyFont="1" applyFill="1" applyBorder="1" applyAlignment="1">
      <alignment horizontal="right"/>
    </xf>
    <xf numFmtId="167" fontId="0" fillId="0" borderId="0" xfId="0" applyNumberFormat="1" applyBorder="1"/>
    <xf numFmtId="167" fontId="0" fillId="0" borderId="0" xfId="0" applyNumberFormat="1" applyFont="1" applyBorder="1"/>
    <xf numFmtId="168" fontId="21" fillId="0" borderId="35" xfId="0" applyNumberFormat="1" applyFont="1" applyFill="1" applyBorder="1" applyAlignment="1">
      <alignment horizontal="right"/>
    </xf>
    <xf numFmtId="167" fontId="66" fillId="0" borderId="0" xfId="0" applyNumberFormat="1" applyFont="1" applyFill="1" applyBorder="1" applyAlignment="1"/>
    <xf numFmtId="0" fontId="16" fillId="0" borderId="31" xfId="0" applyFont="1" applyBorder="1"/>
    <xf numFmtId="0" fontId="16" fillId="0" borderId="37" xfId="0" applyFont="1" applyBorder="1"/>
    <xf numFmtId="0" fontId="0" fillId="0" borderId="38" xfId="0" applyBorder="1"/>
    <xf numFmtId="0" fontId="0" fillId="0" borderId="39" xfId="0" applyBorder="1"/>
    <xf numFmtId="0" fontId="16" fillId="0" borderId="30" xfId="0" applyFont="1" applyBorder="1"/>
    <xf numFmtId="10" fontId="0" fillId="0" borderId="0" xfId="471" applyNumberFormat="1" applyFont="1" applyBorder="1"/>
    <xf numFmtId="0" fontId="68" fillId="0" borderId="0" xfId="0" applyFont="1"/>
    <xf numFmtId="0" fontId="67" fillId="0" borderId="0" xfId="0" applyFont="1" applyBorder="1"/>
    <xf numFmtId="0" fontId="16" fillId="0" borderId="0" xfId="0" applyFont="1" applyFill="1" applyBorder="1"/>
    <xf numFmtId="0" fontId="68" fillId="0" borderId="0" xfId="0" applyFont="1" applyBorder="1"/>
    <xf numFmtId="0" fontId="66" fillId="0" borderId="0" xfId="0" applyFont="1" applyBorder="1"/>
    <xf numFmtId="2" fontId="21" fillId="0" borderId="38" xfId="0" applyNumberFormat="1" applyFont="1" applyFill="1" applyBorder="1" applyAlignment="1">
      <alignment horizontal="right"/>
    </xf>
    <xf numFmtId="2" fontId="21" fillId="0" borderId="39" xfId="0" applyNumberFormat="1" applyFont="1" applyFill="1" applyBorder="1" applyAlignment="1">
      <alignment horizontal="right"/>
    </xf>
    <xf numFmtId="1" fontId="0" fillId="0" borderId="0" xfId="0" applyNumberFormat="1"/>
    <xf numFmtId="1" fontId="0" fillId="0" borderId="0" xfId="0" applyNumberFormat="1" applyBorder="1"/>
    <xf numFmtId="167" fontId="0" fillId="0" borderId="36" xfId="0" applyNumberFormat="1" applyBorder="1"/>
    <xf numFmtId="167" fontId="0" fillId="0" borderId="33" xfId="0" applyNumberFormat="1" applyBorder="1"/>
    <xf numFmtId="169" fontId="0" fillId="0" borderId="0" xfId="0" applyNumberFormat="1"/>
    <xf numFmtId="167" fontId="21" fillId="0" borderId="38" xfId="0" applyNumberFormat="1" applyFont="1" applyFill="1" applyBorder="1" applyAlignment="1">
      <alignment horizontal="right"/>
    </xf>
    <xf numFmtId="0" fontId="0" fillId="0" borderId="39" xfId="0" applyFill="1" applyBorder="1"/>
    <xf numFmtId="167" fontId="21" fillId="0" borderId="39" xfId="0" applyNumberFormat="1" applyFont="1" applyFill="1" applyBorder="1" applyAlignment="1">
      <alignment horizontal="right"/>
    </xf>
    <xf numFmtId="0" fontId="60" fillId="0" borderId="37" xfId="0" applyFont="1" applyBorder="1"/>
    <xf numFmtId="0" fontId="70" fillId="0" borderId="38" xfId="0" applyFont="1" applyBorder="1"/>
    <xf numFmtId="0" fontId="21" fillId="0" borderId="0" xfId="0" applyFont="1" applyFill="1" applyBorder="1"/>
    <xf numFmtId="0" fontId="60" fillId="0" borderId="0" xfId="0" applyFont="1" applyBorder="1"/>
    <xf numFmtId="0" fontId="0" fillId="0" borderId="0" xfId="0" applyFill="1" applyBorder="1"/>
    <xf numFmtId="0" fontId="69" fillId="0" borderId="0" xfId="0" applyFont="1" applyBorder="1"/>
    <xf numFmtId="10" fontId="16" fillId="0" borderId="0" xfId="0" applyNumberFormat="1" applyFont="1" applyBorder="1"/>
    <xf numFmtId="0" fontId="0" fillId="100" borderId="34" xfId="0" applyFill="1" applyBorder="1"/>
    <xf numFmtId="0" fontId="0" fillId="101" borderId="32" xfId="0" applyFill="1" applyBorder="1"/>
    <xf numFmtId="0" fontId="0" fillId="101" borderId="0" xfId="0" applyFill="1" applyBorder="1"/>
    <xf numFmtId="0" fontId="21" fillId="101" borderId="34" xfId="0" applyFont="1" applyFill="1" applyBorder="1"/>
    <xf numFmtId="0" fontId="0" fillId="101" borderId="35" xfId="0" applyFill="1" applyBorder="1"/>
    <xf numFmtId="1" fontId="0" fillId="0" borderId="34" xfId="0" applyNumberFormat="1" applyBorder="1"/>
    <xf numFmtId="0" fontId="21" fillId="0" borderId="39" xfId="0" applyFont="1" applyBorder="1"/>
    <xf numFmtId="0" fontId="59" fillId="0" borderId="0" xfId="0" applyFont="1"/>
    <xf numFmtId="0" fontId="60" fillId="0" borderId="29" xfId="0" applyFont="1" applyFill="1" applyBorder="1" applyAlignment="1"/>
    <xf numFmtId="167" fontId="21" fillId="0" borderId="32" xfId="0" applyNumberFormat="1" applyFont="1" applyFill="1" applyBorder="1" applyAlignment="1">
      <alignment horizontal="right" vertical="center"/>
    </xf>
    <xf numFmtId="167" fontId="21" fillId="0" borderId="32" xfId="0" applyNumberFormat="1" applyFont="1" applyFill="1" applyBorder="1" applyAlignment="1">
      <alignment horizontal="right"/>
    </xf>
    <xf numFmtId="167" fontId="21" fillId="0" borderId="32" xfId="52" applyNumberFormat="1" applyFont="1" applyFill="1" applyBorder="1" applyAlignment="1">
      <alignment horizontal="right"/>
    </xf>
    <xf numFmtId="167" fontId="21" fillId="0" borderId="32" xfId="41" applyNumberFormat="1" applyFont="1" applyFill="1" applyBorder="1" applyAlignment="1">
      <alignment horizontal="right"/>
    </xf>
    <xf numFmtId="167" fontId="21" fillId="0" borderId="34" xfId="0" applyNumberFormat="1" applyFont="1" applyFill="1" applyBorder="1" applyAlignment="1">
      <alignment horizontal="right"/>
    </xf>
  </cellXfs>
  <cellStyles count="472">
    <cellStyle name="20 % - Accent1" xfId="18" builtinId="30" customBuiltin="1"/>
    <cellStyle name="20 % - Accent1 2" xfId="241"/>
    <cellStyle name="20 % - Accent1 2 2" xfId="365"/>
    <cellStyle name="20 % - Accent1 2 2 2" xfId="451"/>
    <cellStyle name="20 % - Accent1 2 3" xfId="404"/>
    <cellStyle name="20 % - Accent1 3" xfId="343"/>
    <cellStyle name="20 % - Accent1 3 2" xfId="426"/>
    <cellStyle name="20 % - Accent1 4" xfId="389"/>
    <cellStyle name="20 % - Accent2" xfId="22" builtinId="34" customBuiltin="1"/>
    <cellStyle name="20 % - Accent2 2" xfId="243"/>
    <cellStyle name="20 % - Accent2 2 2" xfId="367"/>
    <cellStyle name="20 % - Accent2 2 2 2" xfId="453"/>
    <cellStyle name="20 % - Accent2 2 3" xfId="406"/>
    <cellStyle name="20 % - Accent2 3" xfId="345"/>
    <cellStyle name="20 % - Accent2 3 2" xfId="428"/>
    <cellStyle name="20 % - Accent2 4" xfId="391"/>
    <cellStyle name="20 % - Accent3" xfId="26" builtinId="38" customBuiltin="1"/>
    <cellStyle name="20 % - Accent3 2" xfId="245"/>
    <cellStyle name="20 % - Accent3 2 2" xfId="369"/>
    <cellStyle name="20 % - Accent3 2 2 2" xfId="455"/>
    <cellStyle name="20 % - Accent3 2 3" xfId="408"/>
    <cellStyle name="20 % - Accent3 3" xfId="347"/>
    <cellStyle name="20 % - Accent3 3 2" xfId="430"/>
    <cellStyle name="20 % - Accent3 4" xfId="393"/>
    <cellStyle name="20 % - Accent4" xfId="30" builtinId="42" customBuiltin="1"/>
    <cellStyle name="20 % - Accent4 2" xfId="247"/>
    <cellStyle name="20 % - Accent4 2 2" xfId="371"/>
    <cellStyle name="20 % - Accent4 2 2 2" xfId="457"/>
    <cellStyle name="20 % - Accent4 2 3" xfId="410"/>
    <cellStyle name="20 % - Accent4 3" xfId="349"/>
    <cellStyle name="20 % - Accent4 3 2" xfId="432"/>
    <cellStyle name="20 % - Accent4 4" xfId="395"/>
    <cellStyle name="20 % - Accent5" xfId="34" builtinId="46" customBuiltin="1"/>
    <cellStyle name="20 % - Accent5 2" xfId="249"/>
    <cellStyle name="20 % - Accent5 2 2" xfId="373"/>
    <cellStyle name="20 % - Accent5 2 2 2" xfId="459"/>
    <cellStyle name="20 % - Accent5 2 3" xfId="412"/>
    <cellStyle name="20 % - Accent5 3" xfId="351"/>
    <cellStyle name="20 % - Accent5 3 2" xfId="434"/>
    <cellStyle name="20 % - Accent5 4" xfId="397"/>
    <cellStyle name="20 % - Accent6" xfId="38" builtinId="50" customBuiltin="1"/>
    <cellStyle name="20 % - Accent6 2" xfId="251"/>
    <cellStyle name="20 % - Accent6 2 2" xfId="375"/>
    <cellStyle name="20 % - Accent6 2 2 2" xfId="461"/>
    <cellStyle name="20 % - Accent6 2 3" xfId="414"/>
    <cellStyle name="20 % - Accent6 3" xfId="353"/>
    <cellStyle name="20 % - Accent6 3 2" xfId="436"/>
    <cellStyle name="20 % - Accent6 4" xfId="399"/>
    <cellStyle name="20% - Accent1" xfId="104"/>
    <cellStyle name="20% - Accent1 2" xfId="289"/>
    <cellStyle name="20% - Accent1 3" xfId="150"/>
    <cellStyle name="20% - Accent2" xfId="105"/>
    <cellStyle name="20% - Accent2 2" xfId="290"/>
    <cellStyle name="20% - Accent2 3" xfId="151"/>
    <cellStyle name="20% - Accent3" xfId="106"/>
    <cellStyle name="20% - Accent3 2" xfId="291"/>
    <cellStyle name="20% - Accent3 3" xfId="152"/>
    <cellStyle name="20% - Accent4" xfId="107"/>
    <cellStyle name="20% - Accent4 2" xfId="292"/>
    <cellStyle name="20% - Accent4 3" xfId="153"/>
    <cellStyle name="20% - Accent5" xfId="108"/>
    <cellStyle name="20% - Accent5 2" xfId="293"/>
    <cellStyle name="20% - Accent5 3" xfId="154"/>
    <cellStyle name="20% - Accent6" xfId="109"/>
    <cellStyle name="20% - Accent6 2" xfId="294"/>
    <cellStyle name="20% - Accent6 3" xfId="155"/>
    <cellStyle name="40 % - Accent1" xfId="19" builtinId="31" customBuiltin="1"/>
    <cellStyle name="40 % - Accent1 2" xfId="242"/>
    <cellStyle name="40 % - Accent1 2 2" xfId="366"/>
    <cellStyle name="40 % - Accent1 2 2 2" xfId="452"/>
    <cellStyle name="40 % - Accent1 2 3" xfId="405"/>
    <cellStyle name="40 % - Accent1 3" xfId="344"/>
    <cellStyle name="40 % - Accent1 3 2" xfId="427"/>
    <cellStyle name="40 % - Accent1 4" xfId="390"/>
    <cellStyle name="40 % - Accent2" xfId="23" builtinId="35" customBuiltin="1"/>
    <cellStyle name="40 % - Accent2 2" xfId="244"/>
    <cellStyle name="40 % - Accent2 2 2" xfId="368"/>
    <cellStyle name="40 % - Accent2 2 2 2" xfId="454"/>
    <cellStyle name="40 % - Accent2 2 3" xfId="407"/>
    <cellStyle name="40 % - Accent2 3" xfId="346"/>
    <cellStyle name="40 % - Accent2 3 2" xfId="429"/>
    <cellStyle name="40 % - Accent2 4" xfId="392"/>
    <cellStyle name="40 % - Accent3" xfId="27" builtinId="39" customBuiltin="1"/>
    <cellStyle name="40 % - Accent3 2" xfId="246"/>
    <cellStyle name="40 % - Accent3 2 2" xfId="370"/>
    <cellStyle name="40 % - Accent3 2 2 2" xfId="456"/>
    <cellStyle name="40 % - Accent3 2 3" xfId="409"/>
    <cellStyle name="40 % - Accent3 3" xfId="348"/>
    <cellStyle name="40 % - Accent3 3 2" xfId="431"/>
    <cellStyle name="40 % - Accent3 4" xfId="394"/>
    <cellStyle name="40 % - Accent4" xfId="31" builtinId="43" customBuiltin="1"/>
    <cellStyle name="40 % - Accent4 2" xfId="248"/>
    <cellStyle name="40 % - Accent4 2 2" xfId="372"/>
    <cellStyle name="40 % - Accent4 2 2 2" xfId="458"/>
    <cellStyle name="40 % - Accent4 2 3" xfId="411"/>
    <cellStyle name="40 % - Accent4 3" xfId="350"/>
    <cellStyle name="40 % - Accent4 3 2" xfId="433"/>
    <cellStyle name="40 % - Accent4 4" xfId="396"/>
    <cellStyle name="40 % - Accent5" xfId="35" builtinId="47" customBuiltin="1"/>
    <cellStyle name="40 % - Accent5 2" xfId="250"/>
    <cellStyle name="40 % - Accent5 2 2" xfId="374"/>
    <cellStyle name="40 % - Accent5 2 2 2" xfId="460"/>
    <cellStyle name="40 % - Accent5 2 3" xfId="413"/>
    <cellStyle name="40 % - Accent5 3" xfId="352"/>
    <cellStyle name="40 % - Accent5 3 2" xfId="435"/>
    <cellStyle name="40 % - Accent5 4" xfId="398"/>
    <cellStyle name="40 % - Accent6" xfId="39" builtinId="51" customBuiltin="1"/>
    <cellStyle name="40 % - Accent6 2" xfId="252"/>
    <cellStyle name="40 % - Accent6 2 2" xfId="376"/>
    <cellStyle name="40 % - Accent6 2 2 2" xfId="462"/>
    <cellStyle name="40 % - Accent6 2 3" xfId="415"/>
    <cellStyle name="40 % - Accent6 3" xfId="354"/>
    <cellStyle name="40 % - Accent6 3 2" xfId="437"/>
    <cellStyle name="40 % - Accent6 4" xfId="400"/>
    <cellStyle name="40% - Accent1" xfId="110"/>
    <cellStyle name="40% - Accent1 2" xfId="295"/>
    <cellStyle name="40% - Accent1 3" xfId="156"/>
    <cellStyle name="40% - Accent2" xfId="111"/>
    <cellStyle name="40% - Accent2 2" xfId="296"/>
    <cellStyle name="40% - Accent2 3" xfId="157"/>
    <cellStyle name="40% - Accent3" xfId="112"/>
    <cellStyle name="40% - Accent3 2" xfId="297"/>
    <cellStyle name="40% - Accent3 3" xfId="158"/>
    <cellStyle name="40% - Accent4" xfId="113"/>
    <cellStyle name="40% - Accent4 2" xfId="298"/>
    <cellStyle name="40% - Accent4 3" xfId="159"/>
    <cellStyle name="40% - Accent5" xfId="114"/>
    <cellStyle name="40% - Accent5 2" xfId="299"/>
    <cellStyle name="40% - Accent5 3" xfId="160"/>
    <cellStyle name="40% - Accent6" xfId="115"/>
    <cellStyle name="40% - Accent6 2" xfId="300"/>
    <cellStyle name="40% - Accent6 3" xfId="16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60% - Accent1" xfId="116"/>
    <cellStyle name="60% - Accent1 2" xfId="301"/>
    <cellStyle name="60% - Accent1 3" xfId="162"/>
    <cellStyle name="60% - Accent2" xfId="117"/>
    <cellStyle name="60% - Accent2 2" xfId="302"/>
    <cellStyle name="60% - Accent2 3" xfId="163"/>
    <cellStyle name="60% - Accent3" xfId="118"/>
    <cellStyle name="60% - Accent3 2" xfId="303"/>
    <cellStyle name="60% - Accent3 3" xfId="164"/>
    <cellStyle name="60% - Accent4" xfId="119"/>
    <cellStyle name="60% - Accent4 2" xfId="304"/>
    <cellStyle name="60% - Accent4 3" xfId="165"/>
    <cellStyle name="60% - Accent5" xfId="120"/>
    <cellStyle name="60% - Accent5 2" xfId="305"/>
    <cellStyle name="60% - Accent5 3" xfId="166"/>
    <cellStyle name="60% - Accent6" xfId="121"/>
    <cellStyle name="60% - Accent6 2" xfId="306"/>
    <cellStyle name="60% - Accent6 3" xfId="167"/>
    <cellStyle name="Accent1" xfId="17" builtinId="29" customBuiltin="1"/>
    <cellStyle name="Accent1 2" xfId="75"/>
    <cellStyle name="Accent1 2 2" xfId="273"/>
    <cellStyle name="Accent1 2 3" xfId="168"/>
    <cellStyle name="Accent1 3" xfId="122"/>
    <cellStyle name="Accent1 3 2" xfId="307"/>
    <cellStyle name="Accent1 3 3" xfId="169"/>
    <cellStyle name="Accent2" xfId="21" builtinId="33" customBuiltin="1"/>
    <cellStyle name="Accent2 2" xfId="51"/>
    <cellStyle name="Accent2 2 2" xfId="274"/>
    <cellStyle name="Accent2 2 3" xfId="170"/>
    <cellStyle name="Accent2 3" xfId="123"/>
    <cellStyle name="Accent2 3 2" xfId="308"/>
    <cellStyle name="Accent2 3 3" xfId="171"/>
    <cellStyle name="Accent3" xfId="25" builtinId="37" customBuiltin="1"/>
    <cellStyle name="Accent3 2" xfId="76"/>
    <cellStyle name="Accent3 2 2" xfId="275"/>
    <cellStyle name="Accent3 2 3" xfId="172"/>
    <cellStyle name="Accent3 3" xfId="124"/>
    <cellStyle name="Accent3 3 2" xfId="309"/>
    <cellStyle name="Accent3 3 3" xfId="173"/>
    <cellStyle name="Accent4" xfId="29" builtinId="41" customBuiltin="1"/>
    <cellStyle name="Accent4 2" xfId="49"/>
    <cellStyle name="Accent4 2 2" xfId="276"/>
    <cellStyle name="Accent4 2 3" xfId="174"/>
    <cellStyle name="Accent4 3" xfId="125"/>
    <cellStyle name="Accent4 3 2" xfId="310"/>
    <cellStyle name="Accent4 3 3" xfId="175"/>
    <cellStyle name="Accent5" xfId="33" builtinId="45" customBuiltin="1"/>
    <cellStyle name="Accent5 2" xfId="47"/>
    <cellStyle name="Accent5 2 2" xfId="277"/>
    <cellStyle name="Accent5 2 3" xfId="176"/>
    <cellStyle name="Accent5 3" xfId="126"/>
    <cellStyle name="Accent5 3 2" xfId="311"/>
    <cellStyle name="Accent5 3 3" xfId="177"/>
    <cellStyle name="Accent6" xfId="37" builtinId="49" customBuiltin="1"/>
    <cellStyle name="Accent6 2" xfId="48"/>
    <cellStyle name="Accent6 2 2" xfId="278"/>
    <cellStyle name="Accent6 2 3" xfId="178"/>
    <cellStyle name="Accent6 3" xfId="127"/>
    <cellStyle name="Accent6 3 2" xfId="312"/>
    <cellStyle name="Accent6 3 3" xfId="179"/>
    <cellStyle name="Avertissement" xfId="14" builtinId="11" customBuiltin="1"/>
    <cellStyle name="Bad" xfId="128"/>
    <cellStyle name="Bad 2" xfId="313"/>
    <cellStyle name="Bad 3" xfId="180"/>
    <cellStyle name="blue_e" xfId="83"/>
    <cellStyle name="BLUE3PCHa" xfId="93"/>
    <cellStyle name="BLUE3PCHa 2" xfId="444"/>
    <cellStyle name="BLUE3Station" xfId="92"/>
    <cellStyle name="Calcul" xfId="11" builtinId="22" customBuiltin="1"/>
    <cellStyle name="Calculation" xfId="129"/>
    <cellStyle name="Calculation 2" xfId="314"/>
    <cellStyle name="Calculation 2 2" xfId="334"/>
    <cellStyle name="Calculation 3" xfId="181"/>
    <cellStyle name="Cellule liée" xfId="12" builtinId="24" customBuiltin="1"/>
    <cellStyle name="Check Cell" xfId="130"/>
    <cellStyle name="Check Cell 2" xfId="315"/>
    <cellStyle name="Check Cell 3" xfId="182"/>
    <cellStyle name="Commentaire 2" xfId="131"/>
    <cellStyle name="Commentaire 2 2" xfId="316"/>
    <cellStyle name="Commentaire 2 2 2" xfId="381"/>
    <cellStyle name="Commentaire 2 2 2 2" xfId="467"/>
    <cellStyle name="Commentaire 2 2 3" xfId="420"/>
    <cellStyle name="Commentaire 2 3" xfId="183"/>
    <cellStyle name="Commentaire 2 4" xfId="362"/>
    <cellStyle name="Commentaire 2 4 2" xfId="447"/>
    <cellStyle name="Commentaire 3" xfId="240"/>
    <cellStyle name="Commentaire 3 2" xfId="364"/>
    <cellStyle name="Commentaire 3 2 2" xfId="450"/>
    <cellStyle name="Commentaire 3 3" xfId="403"/>
    <cellStyle name="Commentaire 4" xfId="340"/>
    <cellStyle name="Commentaire 4 2" xfId="386"/>
    <cellStyle name="Commentaire 4 2 2" xfId="470"/>
    <cellStyle name="Commentaire 4 3" xfId="423"/>
    <cellStyle name="Commentaire 5" xfId="342"/>
    <cellStyle name="Commentaire 5 2" xfId="425"/>
    <cellStyle name="Commentaire 6" xfId="388"/>
    <cellStyle name="Entrée" xfId="9" builtinId="20" customBuiltin="1"/>
    <cellStyle name="Euro" xfId="56"/>
    <cellStyle name="Euro 2" xfId="254"/>
    <cellStyle name="Euro 3" xfId="184"/>
    <cellStyle name="Explanatory Text" xfId="132"/>
    <cellStyle name="Explanatory Text 2" xfId="317"/>
    <cellStyle name="Explanatory Text 3" xfId="185"/>
    <cellStyle name="Good" xfId="133"/>
    <cellStyle name="Good 2" xfId="318"/>
    <cellStyle name="Good 3" xfId="186"/>
    <cellStyle name="green_e" xfId="88"/>
    <cellStyle name="GREEN3PCHa" xfId="99"/>
    <cellStyle name="GREEN3PCHa 2" xfId="446"/>
    <cellStyle name="GREEN3Station" xfId="98"/>
    <cellStyle name="GREY3Station" xfId="82"/>
    <cellStyle name="Heading 1" xfId="134"/>
    <cellStyle name="Heading 1 2" xfId="319"/>
    <cellStyle name="Heading 1 3" xfId="187"/>
    <cellStyle name="Heading 2" xfId="135"/>
    <cellStyle name="Heading 2 2" xfId="320"/>
    <cellStyle name="Heading 2 3" xfId="188"/>
    <cellStyle name="Heading 3" xfId="136"/>
    <cellStyle name="Heading 3 2" xfId="321"/>
    <cellStyle name="Heading 3 3" xfId="189"/>
    <cellStyle name="Heading 4" xfId="137"/>
    <cellStyle name="Heading 4 2" xfId="322"/>
    <cellStyle name="Heading 4 3" xfId="190"/>
    <cellStyle name="Input" xfId="138"/>
    <cellStyle name="Input 2" xfId="323"/>
    <cellStyle name="Input 2 2" xfId="335"/>
    <cellStyle name="Input 3" xfId="191"/>
    <cellStyle name="Insatisfaisant" xfId="7" builtinId="27" customBuiltin="1"/>
    <cellStyle name="Linked Cell" xfId="139"/>
    <cellStyle name="Linked Cell 2" xfId="324"/>
    <cellStyle name="Linked Cell 3" xfId="192"/>
    <cellStyle name="Milliers 2" xfId="55"/>
    <cellStyle name="Milliers 2 2" xfId="253"/>
    <cellStyle name="Milliers 2 3" xfId="193"/>
    <cellStyle name="Neutral" xfId="140"/>
    <cellStyle name="Neutral 2" xfId="325"/>
    <cellStyle name="Neutral 3" xfId="194"/>
    <cellStyle name="Neutre" xfId="8" builtinId="28" customBuiltin="1"/>
    <cellStyle name="Normal" xfId="0" builtinId="0"/>
    <cellStyle name="Normal 10" xfId="341"/>
    <cellStyle name="Normal 10 2" xfId="424"/>
    <cellStyle name="Normal 11" xfId="383"/>
    <cellStyle name="Normal 12" xfId="387"/>
    <cellStyle name="Normal 2" xfId="52"/>
    <cellStyle name="Normal 2 2" xfId="54"/>
    <cellStyle name="Normal 2 2 2" xfId="42"/>
    <cellStyle name="Normal 2 2 2 2" xfId="69"/>
    <cellStyle name="Normal 2 2 2 2 2" xfId="286"/>
    <cellStyle name="Normal 2 2 2 2 2 2" xfId="380"/>
    <cellStyle name="Normal 2 2 2 2 2 2 2" xfId="466"/>
    <cellStyle name="Normal 2 2 2 2 2 3" xfId="419"/>
    <cellStyle name="Normal 2 2 2 2 3" xfId="198"/>
    <cellStyle name="Normal 2 2 2 2 4" xfId="356"/>
    <cellStyle name="Normal 2 2 2 2 4 2" xfId="439"/>
    <cellStyle name="Normal 2 2 2 3" xfId="67"/>
    <cellStyle name="Normal 2 2 2 3 2" xfId="287"/>
    <cellStyle name="Normal 2 2 2 3 3" xfId="199"/>
    <cellStyle name="Normal 2 2 2 4" xfId="265"/>
    <cellStyle name="Normal 2 2 2 4 2" xfId="378"/>
    <cellStyle name="Normal 2 2 2 4 2 2" xfId="464"/>
    <cellStyle name="Normal 2 2 2 4 3" xfId="417"/>
    <cellStyle name="Normal 2 2 2 5" xfId="197"/>
    <cellStyle name="Normal 2 2 2 6" xfId="355"/>
    <cellStyle name="Normal 2 2 2 6 2" xfId="438"/>
    <cellStyle name="Normal 2 2 2 7" xfId="384"/>
    <cellStyle name="Normal 2 2 2 8" xfId="401"/>
    <cellStyle name="Normal 2 2 3" xfId="43"/>
    <cellStyle name="Normal 2 2 3 2" xfId="280"/>
    <cellStyle name="Normal 2 2 3 3" xfId="200"/>
    <cellStyle name="Normal 2 2 4" xfId="239"/>
    <cellStyle name="Normal 2 2 5" xfId="196"/>
    <cellStyle name="Normal 2 3" xfId="53"/>
    <cellStyle name="Normal 2 3 2" xfId="70"/>
    <cellStyle name="Normal 2 3 2 2" xfId="281"/>
    <cellStyle name="Normal 2 3 2 3" xfId="202"/>
    <cellStyle name="Normal 2 3 3" xfId="238"/>
    <cellStyle name="Normal 2 3 4" xfId="201"/>
    <cellStyle name="Normal 2 4" xfId="63"/>
    <cellStyle name="Normal 2 4 2" xfId="78"/>
    <cellStyle name="Normal 2 4 2 2" xfId="264"/>
    <cellStyle name="Normal 2 4 2 2 2" xfId="377"/>
    <cellStyle name="Normal 2 4 2 2 2 2" xfId="463"/>
    <cellStyle name="Normal 2 4 2 2 3" xfId="416"/>
    <cellStyle name="Normal 2 4 2 3" xfId="204"/>
    <cellStyle name="Normal 2 4 2 4" xfId="358"/>
    <cellStyle name="Normal 2 4 2 4 2" xfId="441"/>
    <cellStyle name="Normal 2 4 3" xfId="261"/>
    <cellStyle name="Normal 2 4 4" xfId="203"/>
    <cellStyle name="Normal 2 5" xfId="74"/>
    <cellStyle name="Normal 2 5 2" xfId="146"/>
    <cellStyle name="Normal 2 5 2 2" xfId="331"/>
    <cellStyle name="Normal 2 5 2 3" xfId="206"/>
    <cellStyle name="Normal 2 5 3" xfId="269"/>
    <cellStyle name="Normal 2 5 4" xfId="205"/>
    <cellStyle name="Normal 2 6" xfId="45"/>
    <cellStyle name="Normal 2 6 2" xfId="271"/>
    <cellStyle name="Normal 2 6 3" xfId="207"/>
    <cellStyle name="Normal 2 7" xfId="44"/>
    <cellStyle name="Normal 2 7 2" xfId="283"/>
    <cellStyle name="Normal 2 7 3" xfId="208"/>
    <cellStyle name="Normal 2 8" xfId="236"/>
    <cellStyle name="Normal 2 9" xfId="195"/>
    <cellStyle name="Normal 3" xfId="41"/>
    <cellStyle name="Normal 3 2" xfId="77"/>
    <cellStyle name="Normal 3 2 2" xfId="68"/>
    <cellStyle name="Normal 3 2 2 2" xfId="282"/>
    <cellStyle name="Normal 3 2 2 3" xfId="211"/>
    <cellStyle name="Normal 3 2 3" xfId="266"/>
    <cellStyle name="Normal 3 2 4" xfId="210"/>
    <cellStyle name="Normal 3 3" xfId="72"/>
    <cellStyle name="Normal 3 3 2" xfId="147"/>
    <cellStyle name="Normal 3 3 2 2" xfId="332"/>
    <cellStyle name="Normal 3 3 2 3" xfId="213"/>
    <cellStyle name="Normal 3 3 3" xfId="270"/>
    <cellStyle name="Normal 3 3 3 2" xfId="379"/>
    <cellStyle name="Normal 3 3 3 2 2" xfId="465"/>
    <cellStyle name="Normal 3 3 3 3" xfId="418"/>
    <cellStyle name="Normal 3 3 4" xfId="212"/>
    <cellStyle name="Normal 3 3 5" xfId="357"/>
    <cellStyle name="Normal 3 3 5 2" xfId="440"/>
    <cellStyle name="Normal 3 4" xfId="50"/>
    <cellStyle name="Normal 3 4 2" xfId="279"/>
    <cellStyle name="Normal 3 4 3" xfId="214"/>
    <cellStyle name="Normal 3 5" xfId="87"/>
    <cellStyle name="Normal 3 5 2" xfId="237"/>
    <cellStyle name="Normal 3 5 3" xfId="360"/>
    <cellStyle name="Normal 3 6" xfId="209"/>
    <cellStyle name="Normal 3 7" xfId="385"/>
    <cellStyle name="Normal 4" xfId="57"/>
    <cellStyle name="Normal 4 2" xfId="59"/>
    <cellStyle name="Normal 4 2 2" xfId="257"/>
    <cellStyle name="Normal 4 2 3" xfId="216"/>
    <cellStyle name="Normal 4 3" xfId="79"/>
    <cellStyle name="Normal 4 3 2" xfId="268"/>
    <cellStyle name="Normal 4 3 3" xfId="217"/>
    <cellStyle name="Normal 4 4" xfId="101"/>
    <cellStyle name="Normal 4 4 2" xfId="333"/>
    <cellStyle name="Normal 4 4 2 2" xfId="382"/>
    <cellStyle name="Normal 4 4 2 2 2" xfId="468"/>
    <cellStyle name="Normal 4 4 2 3" xfId="421"/>
    <cellStyle name="Normal 4 4 3" xfId="218"/>
    <cellStyle name="Normal 4 4 4" xfId="148"/>
    <cellStyle name="Normal 4 4 4 2" xfId="448"/>
    <cellStyle name="Normal 4 4 5" xfId="361"/>
    <cellStyle name="Normal 4 5" xfId="255"/>
    <cellStyle name="Normal 4 6" xfId="215"/>
    <cellStyle name="Normal 5" xfId="58"/>
    <cellStyle name="Normal 5 2" xfId="60"/>
    <cellStyle name="Normal 5 2 2" xfId="258"/>
    <cellStyle name="Normal 5 2 3" xfId="220"/>
    <cellStyle name="Normal 5 3" xfId="256"/>
    <cellStyle name="Normal 5 4" xfId="219"/>
    <cellStyle name="Normal 6" xfId="62"/>
    <cellStyle name="Normal 6 2" xfId="65"/>
    <cellStyle name="Normal 6 2 2" xfId="284"/>
    <cellStyle name="Normal 6 2 3" xfId="222"/>
    <cellStyle name="Normal 6 3" xfId="71"/>
    <cellStyle name="Normal 6 3 2" xfId="285"/>
    <cellStyle name="Normal 6 3 3" xfId="223"/>
    <cellStyle name="Normal 6 4" xfId="260"/>
    <cellStyle name="Normal 6 5" xfId="221"/>
    <cellStyle name="Normal 7" xfId="66"/>
    <cellStyle name="Normal 7 2" xfId="103"/>
    <cellStyle name="Normal 7 2 2" xfId="288"/>
    <cellStyle name="Normal 7 2 3" xfId="225"/>
    <cellStyle name="Normal 7 3" xfId="262"/>
    <cellStyle name="Normal 7 4" xfId="224"/>
    <cellStyle name="Normal 7 5" xfId="102"/>
    <cellStyle name="Normal 8" xfId="235"/>
    <cellStyle name="Normal 8 2" xfId="363"/>
    <cellStyle name="Normal 8 2 2" xfId="449"/>
    <cellStyle name="Normal 8 3" xfId="402"/>
    <cellStyle name="Normal 9" xfId="85"/>
    <cellStyle name="Normal 9 2" xfId="149"/>
    <cellStyle name="Normal 9 3" xfId="359"/>
    <cellStyle name="Normal 9 4" xfId="339"/>
    <cellStyle name="Normal 9 4 2" xfId="469"/>
    <cellStyle name="Normal 9 5" xfId="422"/>
    <cellStyle name="Note" xfId="141" builtinId="10" customBuiltin="1"/>
    <cellStyle name="Note 2" xfId="73"/>
    <cellStyle name="Note 2 2" xfId="267"/>
    <cellStyle name="Note 2 3" xfId="227"/>
    <cellStyle name="Note 3" xfId="326"/>
    <cellStyle name="Note 3 2" xfId="336"/>
    <cellStyle name="Note 4" xfId="226"/>
    <cellStyle name="orange_e" xfId="95"/>
    <cellStyle name="ORANGE3PCHa" xfId="89"/>
    <cellStyle name="ORANGE3PCHa 2" xfId="443"/>
    <cellStyle name="ORANGE3Station" xfId="81"/>
    <cellStyle name="Output" xfId="142"/>
    <cellStyle name="Output 2" xfId="327"/>
    <cellStyle name="Output 2 2" xfId="337"/>
    <cellStyle name="Output 3" xfId="228"/>
    <cellStyle name="Pourcentage" xfId="471" builtinId="5"/>
    <cellStyle name="Pourcentage 2" xfId="61"/>
    <cellStyle name="Pourcentage 2 2" xfId="259"/>
    <cellStyle name="Pourcentage 2 3" xfId="229"/>
    <cellStyle name="Pourcentage 3" xfId="64"/>
    <cellStyle name="Pourcentage 3 2" xfId="263"/>
    <cellStyle name="Pourcentage 3 3" xfId="230"/>
    <cellStyle name="red_e" xfId="90"/>
    <cellStyle name="RED3EBIOa" xfId="84"/>
    <cellStyle name="RED3EBIOa 2" xfId="442"/>
    <cellStyle name="RED3Station" xfId="100"/>
    <cellStyle name="Satisfaisant" xfId="6" builtinId="26" customBuiltin="1"/>
    <cellStyle name="Sortie" xfId="10" builtinId="21" customBuiltin="1"/>
    <cellStyle name="Texte explicatif" xfId="15" builtinId="53" customBuiltin="1"/>
    <cellStyle name="Title" xfId="143"/>
    <cellStyle name="Title 2" xfId="328"/>
    <cellStyle name="Title 3" xfId="23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Total 2" xfId="46"/>
    <cellStyle name="Total 2 2" xfId="272"/>
    <cellStyle name="Total 2 3" xfId="232"/>
    <cellStyle name="Total 3" xfId="144"/>
    <cellStyle name="Total 3 2" xfId="329"/>
    <cellStyle name="Total 3 2 2" xfId="338"/>
    <cellStyle name="Total 3 3" xfId="233"/>
    <cellStyle name="Vérification" xfId="13" builtinId="23" customBuiltin="1"/>
    <cellStyle name="Warning Text" xfId="145"/>
    <cellStyle name="Warning Text 2" xfId="330"/>
    <cellStyle name="Warning Text 3" xfId="234"/>
    <cellStyle name="XLConnect.Date" xfId="96"/>
    <cellStyle name="XLConnect.General" xfId="94"/>
    <cellStyle name="XLConnect.Header" xfId="91"/>
    <cellStyle name="yellow_e" xfId="80"/>
    <cellStyle name="YELLOW3PCHa" xfId="97"/>
    <cellStyle name="YELLOW3PCHa 2" xfId="445"/>
    <cellStyle name="YELLOW3Station" xfId="86"/>
  </cellStyles>
  <dxfs count="37"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9" tint="-0.499984740745262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67" formatCode="0.000"/>
    </dxf>
    <dxf>
      <numFmt numFmtId="1" formatCode="0"/>
    </dxf>
    <dxf>
      <numFmt numFmtId="167" formatCode="0.000"/>
    </dxf>
    <dxf>
      <numFmt numFmtId="167" formatCode="0.000"/>
    </dxf>
    <dxf>
      <numFmt numFmtId="167" formatCode="0.000"/>
    </dxf>
    <dxf>
      <numFmt numFmtId="19" formatCode="dd/mm/yyyy"/>
    </dxf>
    <dxf>
      <numFmt numFmtId="2" formatCode="0.00"/>
    </dxf>
    <dxf>
      <numFmt numFmtId="2" formatCode="0.00"/>
    </dxf>
    <dxf>
      <numFmt numFmtId="19" formatCode="dd/mm/yyyy"/>
    </dxf>
    <dxf>
      <numFmt numFmtId="19" formatCode="dd/mm/yyyy"/>
    </dxf>
    <dxf>
      <numFmt numFmtId="167" formatCode="0.000"/>
    </dxf>
    <dxf>
      <numFmt numFmtId="1" formatCode="0"/>
    </dxf>
    <dxf>
      <numFmt numFmtId="167" formatCode="0.000"/>
    </dxf>
    <dxf>
      <numFmt numFmtId="167" formatCode="0.000"/>
    </dxf>
    <dxf>
      <numFmt numFmtId="167" formatCode="0.000"/>
    </dxf>
    <dxf>
      <numFmt numFmtId="19" formatCode="dd/mm/yyyy"/>
    </dxf>
    <dxf>
      <numFmt numFmtId="2" formatCode="0.00"/>
    </dxf>
    <dxf>
      <numFmt numFmtId="2" formatCode="0.00"/>
    </dxf>
    <dxf>
      <numFmt numFmtId="19" formatCode="dd/mm/yyyy"/>
    </dxf>
    <dxf>
      <numFmt numFmtId="2" formatCode="0.00"/>
    </dxf>
    <dxf>
      <numFmt numFmtId="2" formatCode="0.00"/>
    </dxf>
    <dxf>
      <numFmt numFmtId="19" formatCode="dd/mm/yyyy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699737120030669"/>
          <c:y val="1.0965893414266613E-2"/>
          <c:w val="0.76107522169410202"/>
          <c:h val="0.89692863863715144"/>
        </c:manualLayout>
      </c:layout>
      <c:scatterChart>
        <c:scatterStyle val="lineMarker"/>
        <c:varyColors val="0"/>
        <c:ser>
          <c:idx val="3"/>
          <c:order val="0"/>
          <c:tx>
            <c:v>S1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'Cd riv'!$I$131:$I$137</c:f>
              <c:numCache>
                <c:formatCode>General</c:formatCode>
                <c:ptCount val="7"/>
                <c:pt idx="0">
                  <c:v>3.5</c:v>
                </c:pt>
                <c:pt idx="1">
                  <c:v>3.33</c:v>
                </c:pt>
                <c:pt idx="2">
                  <c:v>30.1</c:v>
                </c:pt>
                <c:pt idx="3">
                  <c:v>17.5</c:v>
                </c:pt>
                <c:pt idx="4">
                  <c:v>2.86</c:v>
                </c:pt>
                <c:pt idx="5">
                  <c:v>5.9</c:v>
                </c:pt>
                <c:pt idx="6">
                  <c:v>56.4</c:v>
                </c:pt>
              </c:numCache>
            </c:numRef>
          </c:xVal>
          <c:yVal>
            <c:numRef>
              <c:f>'Cd riv'!$J$131:$J$137</c:f>
              <c:numCache>
                <c:formatCode>0.00</c:formatCode>
                <c:ptCount val="7"/>
                <c:pt idx="0">
                  <c:v>4.6905632411067197E-2</c:v>
                </c:pt>
                <c:pt idx="1">
                  <c:v>3.2198715415019764E-2</c:v>
                </c:pt>
                <c:pt idx="2">
                  <c:v>2.8678063241106715E-2</c:v>
                </c:pt>
                <c:pt idx="3">
                  <c:v>2.3927865612648216E-2</c:v>
                </c:pt>
                <c:pt idx="4">
                  <c:v>2.3543043478260868E-2</c:v>
                </c:pt>
                <c:pt idx="5">
                  <c:v>8.5256916996047424E-3</c:v>
                </c:pt>
                <c:pt idx="6">
                  <c:v>6.0474308300395253E-3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C7B-492E-A13C-13A21A70DD83}"/>
            </c:ext>
          </c:extLst>
        </c:ser>
        <c:ser>
          <c:idx val="4"/>
          <c:order val="1"/>
          <c:tx>
            <c:v>S2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</c:spPr>
          </c:marker>
          <c:xVal>
            <c:numRef>
              <c:f>'Cd riv'!$I$138:$I$159</c:f>
              <c:numCache>
                <c:formatCode>General</c:formatCode>
                <c:ptCount val="22"/>
                <c:pt idx="1">
                  <c:v>60</c:v>
                </c:pt>
                <c:pt idx="2">
                  <c:v>44</c:v>
                </c:pt>
                <c:pt idx="3">
                  <c:v>3.63</c:v>
                </c:pt>
                <c:pt idx="4">
                  <c:v>4.3</c:v>
                </c:pt>
                <c:pt idx="5">
                  <c:v>3.2</c:v>
                </c:pt>
                <c:pt idx="6">
                  <c:v>7.5</c:v>
                </c:pt>
                <c:pt idx="7">
                  <c:v>6</c:v>
                </c:pt>
                <c:pt idx="8">
                  <c:v>5.6</c:v>
                </c:pt>
                <c:pt idx="9">
                  <c:v>18</c:v>
                </c:pt>
                <c:pt idx="10">
                  <c:v>24</c:v>
                </c:pt>
                <c:pt idx="11">
                  <c:v>18</c:v>
                </c:pt>
                <c:pt idx="12">
                  <c:v>40.200000000000003</c:v>
                </c:pt>
                <c:pt idx="13">
                  <c:v>30</c:v>
                </c:pt>
                <c:pt idx="14">
                  <c:v>12</c:v>
                </c:pt>
                <c:pt idx="15">
                  <c:v>2.8</c:v>
                </c:pt>
                <c:pt idx="16">
                  <c:v>49.6</c:v>
                </c:pt>
                <c:pt idx="17">
                  <c:v>7.9</c:v>
                </c:pt>
                <c:pt idx="18">
                  <c:v>11.35</c:v>
                </c:pt>
                <c:pt idx="19">
                  <c:v>46.85</c:v>
                </c:pt>
                <c:pt idx="20">
                  <c:v>18.100000000000001</c:v>
                </c:pt>
                <c:pt idx="21">
                  <c:v>10.6</c:v>
                </c:pt>
              </c:numCache>
            </c:numRef>
          </c:xVal>
          <c:yVal>
            <c:numRef>
              <c:f>'Cd riv'!$J$138:$J$159</c:f>
              <c:numCache>
                <c:formatCode>0.00</c:formatCode>
                <c:ptCount val="22"/>
                <c:pt idx="0">
                  <c:v>0</c:v>
                </c:pt>
                <c:pt idx="1">
                  <c:v>4.3402766798418968</c:v>
                </c:pt>
                <c:pt idx="2">
                  <c:v>0.10326086956521738</c:v>
                </c:pt>
                <c:pt idx="3">
                  <c:v>8.7675700118198752E-2</c:v>
                </c:pt>
                <c:pt idx="4">
                  <c:v>7.6274110671936762E-2</c:v>
                </c:pt>
                <c:pt idx="5">
                  <c:v>4.1711462450592887E-2</c:v>
                </c:pt>
                <c:pt idx="6">
                  <c:v>3.2756914417657164E-2</c:v>
                </c:pt>
                <c:pt idx="7">
                  <c:v>3.0237154150197624E-2</c:v>
                </c:pt>
                <c:pt idx="8">
                  <c:v>2.8724901185770754E-2</c:v>
                </c:pt>
                <c:pt idx="9">
                  <c:v>2.7319245848666903E-2</c:v>
                </c:pt>
                <c:pt idx="10">
                  <c:v>2.6657069426278043E-2</c:v>
                </c:pt>
                <c:pt idx="11">
                  <c:v>2.5565217391304348E-2</c:v>
                </c:pt>
                <c:pt idx="12">
                  <c:v>2.413960945116404E-2</c:v>
                </c:pt>
                <c:pt idx="13">
                  <c:v>2.3210346809818809E-2</c:v>
                </c:pt>
                <c:pt idx="14">
                  <c:v>2.0501976284584982E-2</c:v>
                </c:pt>
                <c:pt idx="15">
                  <c:v>2.0191304347826088E-2</c:v>
                </c:pt>
                <c:pt idx="16">
                  <c:v>1.8733596837944663E-2</c:v>
                </c:pt>
                <c:pt idx="17">
                  <c:v>1.8328952569169957E-2</c:v>
                </c:pt>
                <c:pt idx="18">
                  <c:v>1.6433053359683793E-2</c:v>
                </c:pt>
                <c:pt idx="19">
                  <c:v>1.0036067193675889E-2</c:v>
                </c:pt>
                <c:pt idx="20">
                  <c:v>8.8919960474308293E-3</c:v>
                </c:pt>
                <c:pt idx="21">
                  <c:v>8.3260869565217385E-3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C7B-492E-A13C-13A21A70DD83}"/>
            </c:ext>
          </c:extLst>
        </c:ser>
        <c:ser>
          <c:idx val="5"/>
          <c:order val="2"/>
          <c:tx>
            <c:v>S3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chemeClr val="bg2">
                    <a:lumMod val="75000"/>
                  </a:schemeClr>
                </a:solidFill>
              </a:ln>
            </c:spPr>
          </c:marker>
          <c:xVal>
            <c:numRef>
              <c:f>'Cd riv'!$I$160:$I$192</c:f>
              <c:numCache>
                <c:formatCode>General</c:formatCode>
                <c:ptCount val="33"/>
                <c:pt idx="1">
                  <c:v>47.33</c:v>
                </c:pt>
                <c:pt idx="2">
                  <c:v>34</c:v>
                </c:pt>
                <c:pt idx="3">
                  <c:v>14</c:v>
                </c:pt>
                <c:pt idx="4">
                  <c:v>36.5</c:v>
                </c:pt>
                <c:pt idx="5">
                  <c:v>50.1</c:v>
                </c:pt>
                <c:pt idx="6">
                  <c:v>42.9</c:v>
                </c:pt>
                <c:pt idx="7">
                  <c:v>13.9</c:v>
                </c:pt>
                <c:pt idx="8">
                  <c:v>56.33</c:v>
                </c:pt>
                <c:pt idx="9">
                  <c:v>21.3</c:v>
                </c:pt>
                <c:pt idx="10">
                  <c:v>40</c:v>
                </c:pt>
                <c:pt idx="11">
                  <c:v>4.5</c:v>
                </c:pt>
                <c:pt idx="12">
                  <c:v>30.8</c:v>
                </c:pt>
                <c:pt idx="13">
                  <c:v>13.5</c:v>
                </c:pt>
                <c:pt idx="14">
                  <c:v>34</c:v>
                </c:pt>
                <c:pt idx="15">
                  <c:v>19.5</c:v>
                </c:pt>
                <c:pt idx="16">
                  <c:v>13</c:v>
                </c:pt>
                <c:pt idx="17">
                  <c:v>54.2</c:v>
                </c:pt>
                <c:pt idx="18">
                  <c:v>21</c:v>
                </c:pt>
                <c:pt idx="19">
                  <c:v>9.85</c:v>
                </c:pt>
                <c:pt idx="20">
                  <c:v>42.9</c:v>
                </c:pt>
                <c:pt idx="21">
                  <c:v>14.2</c:v>
                </c:pt>
                <c:pt idx="22">
                  <c:v>18</c:v>
                </c:pt>
                <c:pt idx="23">
                  <c:v>23</c:v>
                </c:pt>
                <c:pt idx="24">
                  <c:v>36.299999999999997</c:v>
                </c:pt>
                <c:pt idx="25">
                  <c:v>17.8</c:v>
                </c:pt>
                <c:pt idx="26">
                  <c:v>25.15</c:v>
                </c:pt>
                <c:pt idx="27">
                  <c:v>41</c:v>
                </c:pt>
                <c:pt idx="28">
                  <c:v>17</c:v>
                </c:pt>
                <c:pt idx="29">
                  <c:v>58.97</c:v>
                </c:pt>
                <c:pt idx="30">
                  <c:v>24.2</c:v>
                </c:pt>
                <c:pt idx="31">
                  <c:v>11.5</c:v>
                </c:pt>
                <c:pt idx="32">
                  <c:v>8</c:v>
                </c:pt>
              </c:numCache>
            </c:numRef>
          </c:xVal>
          <c:yVal>
            <c:numRef>
              <c:f>'Cd riv'!$J$160:$J$192</c:f>
              <c:numCache>
                <c:formatCode>0.00</c:formatCode>
                <c:ptCount val="33"/>
                <c:pt idx="0">
                  <c:v>0</c:v>
                </c:pt>
                <c:pt idx="1">
                  <c:v>0.10250929837715403</c:v>
                </c:pt>
                <c:pt idx="2">
                  <c:v>7.8162055335968372E-2</c:v>
                </c:pt>
                <c:pt idx="3">
                  <c:v>3.4466403162055334E-2</c:v>
                </c:pt>
                <c:pt idx="4">
                  <c:v>3.1702075098814224E-2</c:v>
                </c:pt>
                <c:pt idx="5">
                  <c:v>2.9828063241106716E-2</c:v>
                </c:pt>
                <c:pt idx="6">
                  <c:v>2.9807608695652171E-2</c:v>
                </c:pt>
                <c:pt idx="7">
                  <c:v>2.7238636363636361E-2</c:v>
                </c:pt>
                <c:pt idx="8">
                  <c:v>2.5626442687747032E-2</c:v>
                </c:pt>
                <c:pt idx="9">
                  <c:v>2.4930533596837941E-2</c:v>
                </c:pt>
                <c:pt idx="10">
                  <c:v>2.4405138339920949E-2</c:v>
                </c:pt>
                <c:pt idx="11">
                  <c:v>2.4103754940711455E-2</c:v>
                </c:pt>
                <c:pt idx="12">
                  <c:v>2.2956521739130438E-2</c:v>
                </c:pt>
                <c:pt idx="13">
                  <c:v>2.1603260869565218E-2</c:v>
                </c:pt>
                <c:pt idx="14">
                  <c:v>2.1343873517786556E-2</c:v>
                </c:pt>
                <c:pt idx="15">
                  <c:v>2.1037055335968381E-2</c:v>
                </c:pt>
                <c:pt idx="16">
                  <c:v>2.0218379446640317E-2</c:v>
                </c:pt>
                <c:pt idx="17">
                  <c:v>2.0072924901185771E-2</c:v>
                </c:pt>
                <c:pt idx="18">
                  <c:v>2.0030632411067194E-2</c:v>
                </c:pt>
                <c:pt idx="19">
                  <c:v>1.7688339920948613E-2</c:v>
                </c:pt>
                <c:pt idx="20">
                  <c:v>1.7325E-2</c:v>
                </c:pt>
                <c:pt idx="21">
                  <c:v>1.6721541501976283E-2</c:v>
                </c:pt>
                <c:pt idx="22">
                  <c:v>1.5521739130434781E-2</c:v>
                </c:pt>
                <c:pt idx="23">
                  <c:v>1.4071146245059288E-2</c:v>
                </c:pt>
                <c:pt idx="24">
                  <c:v>1.3040217391304346E-2</c:v>
                </c:pt>
                <c:pt idx="25">
                  <c:v>1.0764822134387352E-2</c:v>
                </c:pt>
                <c:pt idx="26">
                  <c:v>1.044802371541502E-2</c:v>
                </c:pt>
                <c:pt idx="27">
                  <c:v>1.0044466403162056E-2</c:v>
                </c:pt>
                <c:pt idx="28">
                  <c:v>9.0217391304347819E-3</c:v>
                </c:pt>
                <c:pt idx="29">
                  <c:v>9.0146343873517779E-3</c:v>
                </c:pt>
                <c:pt idx="30">
                  <c:v>8.9130434782608691E-3</c:v>
                </c:pt>
                <c:pt idx="31">
                  <c:v>8.4239130434782608E-3</c:v>
                </c:pt>
                <c:pt idx="32">
                  <c:v>7.6047430830039507E-3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C7B-492E-A13C-13A21A70DD83}"/>
            </c:ext>
          </c:extLst>
        </c:ser>
        <c:ser>
          <c:idx val="0"/>
          <c:order val="3"/>
          <c:tx>
            <c:v>H1</c:v>
          </c:tx>
          <c:spPr>
            <a:ln w="28575">
              <a:noFill/>
            </a:ln>
          </c:spPr>
          <c:marker>
            <c:symbol val="diamond"/>
            <c:size val="5"/>
            <c:spPr>
              <a:ln>
                <a:noFill/>
              </a:ln>
            </c:spPr>
          </c:marker>
          <c:xVal>
            <c:numRef>
              <c:f>'Cd riv'!$I$2:$I$21</c:f>
              <c:numCache>
                <c:formatCode>General</c:formatCode>
                <c:ptCount val="20"/>
                <c:pt idx="1">
                  <c:v>77</c:v>
                </c:pt>
                <c:pt idx="2">
                  <c:v>55</c:v>
                </c:pt>
                <c:pt idx="3">
                  <c:v>61.66</c:v>
                </c:pt>
                <c:pt idx="4">
                  <c:v>69.8</c:v>
                </c:pt>
                <c:pt idx="5">
                  <c:v>71.5</c:v>
                </c:pt>
                <c:pt idx="6">
                  <c:v>34.04</c:v>
                </c:pt>
                <c:pt idx="7">
                  <c:v>60.5</c:v>
                </c:pt>
                <c:pt idx="8">
                  <c:v>61.97</c:v>
                </c:pt>
                <c:pt idx="9">
                  <c:v>65.5</c:v>
                </c:pt>
                <c:pt idx="10">
                  <c:v>91.4</c:v>
                </c:pt>
                <c:pt idx="11">
                  <c:v>63.5</c:v>
                </c:pt>
                <c:pt idx="12">
                  <c:v>88</c:v>
                </c:pt>
                <c:pt idx="13">
                  <c:v>96.9</c:v>
                </c:pt>
                <c:pt idx="14">
                  <c:v>72.5</c:v>
                </c:pt>
                <c:pt idx="15">
                  <c:v>150</c:v>
                </c:pt>
                <c:pt idx="16">
                  <c:v>69</c:v>
                </c:pt>
                <c:pt idx="17">
                  <c:v>72.599999999999994</c:v>
                </c:pt>
                <c:pt idx="18">
                  <c:v>82.7</c:v>
                </c:pt>
                <c:pt idx="19">
                  <c:v>77.5</c:v>
                </c:pt>
              </c:numCache>
            </c:numRef>
          </c:xVal>
          <c:yVal>
            <c:numRef>
              <c:f>'Cd riv'!$J$2:$J$21</c:f>
              <c:numCache>
                <c:formatCode>0.00</c:formatCode>
                <c:ptCount val="20"/>
                <c:pt idx="0">
                  <c:v>0</c:v>
                </c:pt>
                <c:pt idx="1">
                  <c:v>3.3489130434782612E-2</c:v>
                </c:pt>
                <c:pt idx="2">
                  <c:v>2.767577660186828E-2</c:v>
                </c:pt>
                <c:pt idx="3">
                  <c:v>2.739428198850688E-2</c:v>
                </c:pt>
                <c:pt idx="4">
                  <c:v>2.5021876351331615E-2</c:v>
                </c:pt>
                <c:pt idx="5">
                  <c:v>2.3097826086956517E-2</c:v>
                </c:pt>
                <c:pt idx="6">
                  <c:v>2.2405582627374208E-2</c:v>
                </c:pt>
                <c:pt idx="7">
                  <c:v>2.1891072412140496E-2</c:v>
                </c:pt>
                <c:pt idx="8">
                  <c:v>1.9853053359683792E-2</c:v>
                </c:pt>
                <c:pt idx="9">
                  <c:v>1.8971343873517781E-2</c:v>
                </c:pt>
                <c:pt idx="10">
                  <c:v>1.7730830039525688E-2</c:v>
                </c:pt>
                <c:pt idx="11">
                  <c:v>1.6141902130191697E-2</c:v>
                </c:pt>
                <c:pt idx="12">
                  <c:v>1.3695652173913039E-2</c:v>
                </c:pt>
                <c:pt idx="13">
                  <c:v>1.2394565217391303E-2</c:v>
                </c:pt>
                <c:pt idx="14">
                  <c:v>1.2180335968379447E-2</c:v>
                </c:pt>
                <c:pt idx="15">
                  <c:v>8.5375494071146252E-3</c:v>
                </c:pt>
                <c:pt idx="16">
                  <c:v>6.6699604743083001E-3</c:v>
                </c:pt>
                <c:pt idx="17">
                  <c:v>4.108695652173912E-3</c:v>
                </c:pt>
                <c:pt idx="18">
                  <c:v>2.938735177865612E-3</c:v>
                </c:pt>
                <c:pt idx="19">
                  <c:v>2.8359683794466403E-3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C7B-492E-A13C-13A21A70DD83}"/>
            </c:ext>
          </c:extLst>
        </c:ser>
        <c:ser>
          <c:idx val="1"/>
          <c:order val="4"/>
          <c:tx>
            <c:v>H2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chemeClr val="tx1"/>
              </a:solidFill>
              <a:ln>
                <a:noFill/>
              </a:ln>
            </c:spPr>
          </c:marker>
          <c:xVal>
            <c:numRef>
              <c:f>'Cd riv'!$I$22:$I$85</c:f>
              <c:numCache>
                <c:formatCode>General</c:formatCode>
                <c:ptCount val="64"/>
                <c:pt idx="0">
                  <c:v>330</c:v>
                </c:pt>
                <c:pt idx="1">
                  <c:v>286.33</c:v>
                </c:pt>
                <c:pt idx="2">
                  <c:v>58.8</c:v>
                </c:pt>
                <c:pt idx="3">
                  <c:v>180</c:v>
                </c:pt>
                <c:pt idx="4">
                  <c:v>80.2</c:v>
                </c:pt>
                <c:pt idx="5">
                  <c:v>98.44</c:v>
                </c:pt>
                <c:pt idx="6">
                  <c:v>130.25</c:v>
                </c:pt>
                <c:pt idx="7">
                  <c:v>91.5</c:v>
                </c:pt>
                <c:pt idx="8">
                  <c:v>79.8</c:v>
                </c:pt>
                <c:pt idx="9">
                  <c:v>117.7</c:v>
                </c:pt>
                <c:pt idx="10">
                  <c:v>53.33</c:v>
                </c:pt>
                <c:pt idx="11">
                  <c:v>103.2</c:v>
                </c:pt>
                <c:pt idx="12">
                  <c:v>102.42</c:v>
                </c:pt>
                <c:pt idx="13">
                  <c:v>80</c:v>
                </c:pt>
                <c:pt idx="14">
                  <c:v>95.29</c:v>
                </c:pt>
                <c:pt idx="15">
                  <c:v>83.7</c:v>
                </c:pt>
                <c:pt idx="16">
                  <c:v>116.66</c:v>
                </c:pt>
                <c:pt idx="17">
                  <c:v>157</c:v>
                </c:pt>
                <c:pt idx="18">
                  <c:v>100.1</c:v>
                </c:pt>
                <c:pt idx="19">
                  <c:v>77.8</c:v>
                </c:pt>
                <c:pt idx="20">
                  <c:v>140</c:v>
                </c:pt>
                <c:pt idx="21">
                  <c:v>114.7</c:v>
                </c:pt>
                <c:pt idx="22">
                  <c:v>57.6</c:v>
                </c:pt>
                <c:pt idx="23">
                  <c:v>123.9</c:v>
                </c:pt>
                <c:pt idx="24">
                  <c:v>93</c:v>
                </c:pt>
                <c:pt idx="25">
                  <c:v>85.5</c:v>
                </c:pt>
                <c:pt idx="26">
                  <c:v>99.63</c:v>
                </c:pt>
                <c:pt idx="27">
                  <c:v>100</c:v>
                </c:pt>
                <c:pt idx="28">
                  <c:v>70</c:v>
                </c:pt>
                <c:pt idx="29">
                  <c:v>100</c:v>
                </c:pt>
                <c:pt idx="30">
                  <c:v>110</c:v>
                </c:pt>
                <c:pt idx="31">
                  <c:v>91.2</c:v>
                </c:pt>
                <c:pt idx="32">
                  <c:v>116.5</c:v>
                </c:pt>
                <c:pt idx="33">
                  <c:v>115.9</c:v>
                </c:pt>
                <c:pt idx="34">
                  <c:v>88</c:v>
                </c:pt>
                <c:pt idx="35">
                  <c:v>66.63</c:v>
                </c:pt>
                <c:pt idx="36">
                  <c:v>90</c:v>
                </c:pt>
                <c:pt idx="37">
                  <c:v>88</c:v>
                </c:pt>
                <c:pt idx="38">
                  <c:v>60.5</c:v>
                </c:pt>
                <c:pt idx="39">
                  <c:v>82</c:v>
                </c:pt>
                <c:pt idx="40">
                  <c:v>60</c:v>
                </c:pt>
                <c:pt idx="41">
                  <c:v>79.5</c:v>
                </c:pt>
                <c:pt idx="42">
                  <c:v>95</c:v>
                </c:pt>
                <c:pt idx="43">
                  <c:v>66.7</c:v>
                </c:pt>
                <c:pt idx="44">
                  <c:v>51.8</c:v>
                </c:pt>
                <c:pt idx="45">
                  <c:v>93.9</c:v>
                </c:pt>
                <c:pt idx="46">
                  <c:v>25.3</c:v>
                </c:pt>
                <c:pt idx="47">
                  <c:v>80</c:v>
                </c:pt>
                <c:pt idx="48">
                  <c:v>73.900000000000006</c:v>
                </c:pt>
                <c:pt idx="49">
                  <c:v>70.7</c:v>
                </c:pt>
                <c:pt idx="50">
                  <c:v>113.33</c:v>
                </c:pt>
                <c:pt idx="51">
                  <c:v>110</c:v>
                </c:pt>
                <c:pt idx="52">
                  <c:v>79</c:v>
                </c:pt>
                <c:pt idx="53">
                  <c:v>55.4</c:v>
                </c:pt>
                <c:pt idx="54">
                  <c:v>97.8</c:v>
                </c:pt>
                <c:pt idx="55">
                  <c:v>46.5</c:v>
                </c:pt>
                <c:pt idx="56">
                  <c:v>76.8</c:v>
                </c:pt>
                <c:pt idx="57">
                  <c:v>73.400000000000006</c:v>
                </c:pt>
                <c:pt idx="58">
                  <c:v>85.3</c:v>
                </c:pt>
                <c:pt idx="59">
                  <c:v>90.6</c:v>
                </c:pt>
                <c:pt idx="60">
                  <c:v>76.400000000000006</c:v>
                </c:pt>
                <c:pt idx="61">
                  <c:v>71.099999999999994</c:v>
                </c:pt>
                <c:pt idx="62">
                  <c:v>100</c:v>
                </c:pt>
                <c:pt idx="63">
                  <c:v>112.5</c:v>
                </c:pt>
              </c:numCache>
            </c:numRef>
          </c:xVal>
          <c:yVal>
            <c:numRef>
              <c:f>'Cd riv'!$J$22:$J$85</c:f>
              <c:numCache>
                <c:formatCode>0.00</c:formatCode>
                <c:ptCount val="64"/>
                <c:pt idx="0">
                  <c:v>8.3739130434782594E-2</c:v>
                </c:pt>
                <c:pt idx="1">
                  <c:v>7.3111956521739116E-2</c:v>
                </c:pt>
                <c:pt idx="2">
                  <c:v>6.6592885375494057E-2</c:v>
                </c:pt>
                <c:pt idx="3">
                  <c:v>4.715810276679841E-2</c:v>
                </c:pt>
                <c:pt idx="4">
                  <c:v>4.7096047430830033E-2</c:v>
                </c:pt>
                <c:pt idx="5">
                  <c:v>4.4359802371541503E-2</c:v>
                </c:pt>
                <c:pt idx="6">
                  <c:v>4.149950592885375E-2</c:v>
                </c:pt>
                <c:pt idx="7">
                  <c:v>3.5172924901185773E-2</c:v>
                </c:pt>
                <c:pt idx="8">
                  <c:v>3.3712648221343872E-2</c:v>
                </c:pt>
                <c:pt idx="9">
                  <c:v>3.3001062891176269E-2</c:v>
                </c:pt>
                <c:pt idx="10">
                  <c:v>3.2938906689506484E-2</c:v>
                </c:pt>
                <c:pt idx="11">
                  <c:v>3.2769960474308295E-2</c:v>
                </c:pt>
                <c:pt idx="12">
                  <c:v>3.2452470355731219E-2</c:v>
                </c:pt>
                <c:pt idx="13">
                  <c:v>3.2171936758893273E-2</c:v>
                </c:pt>
                <c:pt idx="14">
                  <c:v>2.9803586956521737E-2</c:v>
                </c:pt>
                <c:pt idx="15">
                  <c:v>2.8993280632411071E-2</c:v>
                </c:pt>
                <c:pt idx="16">
                  <c:v>2.7254604743083E-2</c:v>
                </c:pt>
                <c:pt idx="17">
                  <c:v>2.6663043478260866E-2</c:v>
                </c:pt>
                <c:pt idx="18">
                  <c:v>2.6260869565217386E-2</c:v>
                </c:pt>
                <c:pt idx="19">
                  <c:v>2.610995863426515E-2</c:v>
                </c:pt>
                <c:pt idx="20">
                  <c:v>2.6055335968379445E-2</c:v>
                </c:pt>
                <c:pt idx="21">
                  <c:v>2.5355138339920945E-2</c:v>
                </c:pt>
                <c:pt idx="22">
                  <c:v>2.4793280632411069E-2</c:v>
                </c:pt>
                <c:pt idx="23">
                  <c:v>2.4394268774703558E-2</c:v>
                </c:pt>
                <c:pt idx="24">
                  <c:v>2.3884203394037077E-2</c:v>
                </c:pt>
                <c:pt idx="25">
                  <c:v>2.3353754940711461E-2</c:v>
                </c:pt>
                <c:pt idx="26">
                  <c:v>2.2585909090909094E-2</c:v>
                </c:pt>
                <c:pt idx="27">
                  <c:v>2.1652173913043478E-2</c:v>
                </c:pt>
                <c:pt idx="28">
                  <c:v>1.9778612687236203E-2</c:v>
                </c:pt>
                <c:pt idx="29">
                  <c:v>1.9519762845849799E-2</c:v>
                </c:pt>
                <c:pt idx="30">
                  <c:v>1.9130434782608698E-2</c:v>
                </c:pt>
                <c:pt idx="31">
                  <c:v>1.879565217391304E-2</c:v>
                </c:pt>
                <c:pt idx="32">
                  <c:v>1.8754940711462449E-2</c:v>
                </c:pt>
                <c:pt idx="33">
                  <c:v>1.7974308300395255E-2</c:v>
                </c:pt>
                <c:pt idx="34">
                  <c:v>1.7804347826086954E-2</c:v>
                </c:pt>
                <c:pt idx="35">
                  <c:v>1.6775335968379448E-2</c:v>
                </c:pt>
                <c:pt idx="36">
                  <c:v>1.5415019762845846E-2</c:v>
                </c:pt>
                <c:pt idx="37">
                  <c:v>1.4152173913043476E-2</c:v>
                </c:pt>
                <c:pt idx="38">
                  <c:v>1.3749999999999998E-2</c:v>
                </c:pt>
                <c:pt idx="39">
                  <c:v>1.3747035573122526E-2</c:v>
                </c:pt>
                <c:pt idx="40">
                  <c:v>1.3695652173913045E-2</c:v>
                </c:pt>
                <c:pt idx="41">
                  <c:v>1.29397233201581E-2</c:v>
                </c:pt>
                <c:pt idx="42">
                  <c:v>1.2727272727272726E-2</c:v>
                </c:pt>
                <c:pt idx="43">
                  <c:v>1.1801383399209485E-2</c:v>
                </c:pt>
                <c:pt idx="44">
                  <c:v>1.1640316205533595E-2</c:v>
                </c:pt>
                <c:pt idx="45">
                  <c:v>1.1534288537549404E-2</c:v>
                </c:pt>
                <c:pt idx="46">
                  <c:v>1.0826086956521737E-2</c:v>
                </c:pt>
                <c:pt idx="47">
                  <c:v>1.0243083003952566E-2</c:v>
                </c:pt>
                <c:pt idx="48">
                  <c:v>9.6768774703557339E-3</c:v>
                </c:pt>
                <c:pt idx="49">
                  <c:v>9.4555335968379457E-3</c:v>
                </c:pt>
                <c:pt idx="50">
                  <c:v>8.8601778656126461E-3</c:v>
                </c:pt>
                <c:pt idx="51">
                  <c:v>8.6956521739130436E-3</c:v>
                </c:pt>
                <c:pt idx="52">
                  <c:v>8.5968379446640323E-3</c:v>
                </c:pt>
                <c:pt idx="53">
                  <c:v>8.3972332015810284E-3</c:v>
                </c:pt>
                <c:pt idx="54">
                  <c:v>8.0928853754940692E-3</c:v>
                </c:pt>
                <c:pt idx="55">
                  <c:v>7.781620553359684E-3</c:v>
                </c:pt>
                <c:pt idx="56">
                  <c:v>7.0553359683794463E-3</c:v>
                </c:pt>
                <c:pt idx="57">
                  <c:v>6.8873517786561273E-3</c:v>
                </c:pt>
                <c:pt idx="58">
                  <c:v>5.9802371541501972E-3</c:v>
                </c:pt>
                <c:pt idx="59">
                  <c:v>4.6422924901185761E-3</c:v>
                </c:pt>
                <c:pt idx="60">
                  <c:v>4.2213438735177865E-3</c:v>
                </c:pt>
                <c:pt idx="61">
                  <c:v>4.0642292490118571E-3</c:v>
                </c:pt>
                <c:pt idx="62">
                  <c:v>3.2806324110671932E-3</c:v>
                </c:pt>
                <c:pt idx="6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C7B-492E-A13C-13A21A70DD83}"/>
            </c:ext>
          </c:extLst>
        </c:ser>
        <c:ser>
          <c:idx val="2"/>
          <c:order val="5"/>
          <c:tx>
            <c:v>H3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7030A0"/>
              </a:solidFill>
              <a:ln>
                <a:noFill/>
              </a:ln>
            </c:spPr>
          </c:marker>
          <c:xVal>
            <c:numRef>
              <c:f>'Cd riv'!$I$86:$I$130</c:f>
              <c:numCache>
                <c:formatCode>General</c:formatCode>
                <c:ptCount val="45"/>
                <c:pt idx="1">
                  <c:v>121</c:v>
                </c:pt>
                <c:pt idx="2">
                  <c:v>92</c:v>
                </c:pt>
                <c:pt idx="3">
                  <c:v>130.5</c:v>
                </c:pt>
                <c:pt idx="4">
                  <c:v>129.69999999999999</c:v>
                </c:pt>
                <c:pt idx="5">
                  <c:v>112.79</c:v>
                </c:pt>
                <c:pt idx="6">
                  <c:v>95.1</c:v>
                </c:pt>
                <c:pt idx="7">
                  <c:v>194.3</c:v>
                </c:pt>
                <c:pt idx="8">
                  <c:v>139.9</c:v>
                </c:pt>
                <c:pt idx="9">
                  <c:v>126.3</c:v>
                </c:pt>
                <c:pt idx="10">
                  <c:v>77.099999999999994</c:v>
                </c:pt>
                <c:pt idx="11">
                  <c:v>140</c:v>
                </c:pt>
                <c:pt idx="12">
                  <c:v>137.19999999999999</c:v>
                </c:pt>
                <c:pt idx="13">
                  <c:v>100.36</c:v>
                </c:pt>
                <c:pt idx="14">
                  <c:v>86</c:v>
                </c:pt>
                <c:pt idx="15">
                  <c:v>7.3</c:v>
                </c:pt>
                <c:pt idx="16">
                  <c:v>72.599999999999994</c:v>
                </c:pt>
                <c:pt idx="17">
                  <c:v>92.2</c:v>
                </c:pt>
                <c:pt idx="18">
                  <c:v>80</c:v>
                </c:pt>
                <c:pt idx="19">
                  <c:v>71.25</c:v>
                </c:pt>
                <c:pt idx="20">
                  <c:v>90.78</c:v>
                </c:pt>
                <c:pt idx="21">
                  <c:v>41.1</c:v>
                </c:pt>
                <c:pt idx="22">
                  <c:v>70.33</c:v>
                </c:pt>
                <c:pt idx="23">
                  <c:v>105</c:v>
                </c:pt>
                <c:pt idx="24">
                  <c:v>52</c:v>
                </c:pt>
                <c:pt idx="25">
                  <c:v>85.4</c:v>
                </c:pt>
                <c:pt idx="26">
                  <c:v>55.5</c:v>
                </c:pt>
                <c:pt idx="27">
                  <c:v>122.3</c:v>
                </c:pt>
                <c:pt idx="28">
                  <c:v>106.1</c:v>
                </c:pt>
                <c:pt idx="29">
                  <c:v>62</c:v>
                </c:pt>
                <c:pt idx="30">
                  <c:v>74</c:v>
                </c:pt>
                <c:pt idx="31">
                  <c:v>73.8</c:v>
                </c:pt>
                <c:pt idx="32">
                  <c:v>80.819999999999993</c:v>
                </c:pt>
                <c:pt idx="33">
                  <c:v>95.1</c:v>
                </c:pt>
                <c:pt idx="34">
                  <c:v>61.5</c:v>
                </c:pt>
                <c:pt idx="35">
                  <c:v>80</c:v>
                </c:pt>
                <c:pt idx="36">
                  <c:v>56.6</c:v>
                </c:pt>
                <c:pt idx="37">
                  <c:v>53.4</c:v>
                </c:pt>
                <c:pt idx="38">
                  <c:v>63.9</c:v>
                </c:pt>
                <c:pt idx="39">
                  <c:v>41.5</c:v>
                </c:pt>
                <c:pt idx="40">
                  <c:v>39.700000000000003</c:v>
                </c:pt>
                <c:pt idx="41">
                  <c:v>130.86000000000001</c:v>
                </c:pt>
                <c:pt idx="42">
                  <c:v>50</c:v>
                </c:pt>
                <c:pt idx="43">
                  <c:v>87.1</c:v>
                </c:pt>
                <c:pt idx="44">
                  <c:v>51.9</c:v>
                </c:pt>
              </c:numCache>
            </c:numRef>
          </c:xVal>
          <c:yVal>
            <c:numRef>
              <c:f>'Cd riv'!$J$86:$J$130</c:f>
              <c:numCache>
                <c:formatCode>0.00</c:formatCode>
                <c:ptCount val="45"/>
                <c:pt idx="0">
                  <c:v>0</c:v>
                </c:pt>
                <c:pt idx="1">
                  <c:v>0.28271739130434775</c:v>
                </c:pt>
                <c:pt idx="2">
                  <c:v>0.11459683794466402</c:v>
                </c:pt>
                <c:pt idx="3">
                  <c:v>4.6018280632411063E-2</c:v>
                </c:pt>
                <c:pt idx="4">
                  <c:v>4.486403162055335E-2</c:v>
                </c:pt>
                <c:pt idx="5">
                  <c:v>3.6040671936758889E-2</c:v>
                </c:pt>
                <c:pt idx="6">
                  <c:v>3.2793083003952568E-2</c:v>
                </c:pt>
                <c:pt idx="7">
                  <c:v>3.1894466403162056E-2</c:v>
                </c:pt>
                <c:pt idx="8">
                  <c:v>3.1332608695652173E-2</c:v>
                </c:pt>
                <c:pt idx="9">
                  <c:v>2.9453063241106716E-2</c:v>
                </c:pt>
                <c:pt idx="10">
                  <c:v>2.7008003952569169E-2</c:v>
                </c:pt>
                <c:pt idx="11">
                  <c:v>2.6462450592885371E-2</c:v>
                </c:pt>
                <c:pt idx="12">
                  <c:v>2.5098814229249009E-2</c:v>
                </c:pt>
                <c:pt idx="13">
                  <c:v>2.4164940711462447E-2</c:v>
                </c:pt>
                <c:pt idx="14">
                  <c:v>2.3430830039525688E-2</c:v>
                </c:pt>
                <c:pt idx="15">
                  <c:v>2.2815711462450591E-2</c:v>
                </c:pt>
                <c:pt idx="16">
                  <c:v>2.2734782608695648E-2</c:v>
                </c:pt>
                <c:pt idx="17">
                  <c:v>2.2354347826086956E-2</c:v>
                </c:pt>
                <c:pt idx="18">
                  <c:v>2.1928853754940709E-2</c:v>
                </c:pt>
                <c:pt idx="19">
                  <c:v>1.9908071941935768E-2</c:v>
                </c:pt>
                <c:pt idx="20">
                  <c:v>1.8125750988142293E-2</c:v>
                </c:pt>
                <c:pt idx="21">
                  <c:v>1.799110671936759E-2</c:v>
                </c:pt>
                <c:pt idx="22">
                  <c:v>1.7916887351778654E-2</c:v>
                </c:pt>
                <c:pt idx="23">
                  <c:v>1.6897233201581027E-2</c:v>
                </c:pt>
                <c:pt idx="24">
                  <c:v>1.6790513833992091E-2</c:v>
                </c:pt>
                <c:pt idx="25">
                  <c:v>1.630691699604743E-2</c:v>
                </c:pt>
                <c:pt idx="26">
                  <c:v>1.6087944664031621E-2</c:v>
                </c:pt>
                <c:pt idx="27">
                  <c:v>1.5629644268774705E-2</c:v>
                </c:pt>
                <c:pt idx="28">
                  <c:v>1.5305335968379444E-2</c:v>
                </c:pt>
                <c:pt idx="29">
                  <c:v>1.5177865612648221E-2</c:v>
                </c:pt>
                <c:pt idx="30">
                  <c:v>1.5079051383399208E-2</c:v>
                </c:pt>
                <c:pt idx="31">
                  <c:v>1.4366798418972331E-2</c:v>
                </c:pt>
                <c:pt idx="32">
                  <c:v>1.2766956521739129E-2</c:v>
                </c:pt>
                <c:pt idx="33">
                  <c:v>1.1780039525691699E-2</c:v>
                </c:pt>
                <c:pt idx="34">
                  <c:v>8.8191699604743077E-3</c:v>
                </c:pt>
                <c:pt idx="35">
                  <c:v>8.8003952569169937E-3</c:v>
                </c:pt>
                <c:pt idx="36">
                  <c:v>7.2687747035573109E-3</c:v>
                </c:pt>
                <c:pt idx="37">
                  <c:v>7.0790513833992093E-3</c:v>
                </c:pt>
                <c:pt idx="38">
                  <c:v>6.4179841897233202E-3</c:v>
                </c:pt>
                <c:pt idx="39">
                  <c:v>6.3735177865612645E-3</c:v>
                </c:pt>
                <c:pt idx="40">
                  <c:v>6.2667984189723313E-3</c:v>
                </c:pt>
                <c:pt idx="41">
                  <c:v>5.8357707509881429E-3</c:v>
                </c:pt>
                <c:pt idx="42">
                  <c:v>5.7312252964426876E-3</c:v>
                </c:pt>
                <c:pt idx="43">
                  <c:v>4.5385375494071132E-3</c:v>
                </c:pt>
                <c:pt idx="44">
                  <c:v>3.4950592885375489E-3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C7B-492E-A13C-13A21A70DD83}"/>
            </c:ext>
          </c:extLst>
        </c:ser>
        <c:ser>
          <c:idx val="6"/>
          <c:order val="6"/>
          <c:tx>
            <c:v>BBAC Cd eq riv</c:v>
          </c:tx>
          <c:spPr>
            <a:ln w="28575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'Cd riv'!$R$2:$R$40</c:f>
              <c:numCache>
                <c:formatCode>General</c:formatCode>
                <c:ptCount val="39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  <c:pt idx="12">
                  <c:v>100</c:v>
                </c:pt>
                <c:pt idx="13">
                  <c:v>110</c:v>
                </c:pt>
                <c:pt idx="14">
                  <c:v>120</c:v>
                </c:pt>
                <c:pt idx="15">
                  <c:v>130</c:v>
                </c:pt>
                <c:pt idx="16">
                  <c:v>140</c:v>
                </c:pt>
                <c:pt idx="17">
                  <c:v>150</c:v>
                </c:pt>
                <c:pt idx="18">
                  <c:v>160</c:v>
                </c:pt>
                <c:pt idx="19">
                  <c:v>170</c:v>
                </c:pt>
                <c:pt idx="20">
                  <c:v>180</c:v>
                </c:pt>
                <c:pt idx="21">
                  <c:v>190</c:v>
                </c:pt>
                <c:pt idx="22">
                  <c:v>200</c:v>
                </c:pt>
                <c:pt idx="23">
                  <c:v>200</c:v>
                </c:pt>
                <c:pt idx="24">
                  <c:v>210</c:v>
                </c:pt>
                <c:pt idx="25">
                  <c:v>220</c:v>
                </c:pt>
                <c:pt idx="26">
                  <c:v>230</c:v>
                </c:pt>
                <c:pt idx="27">
                  <c:v>240</c:v>
                </c:pt>
                <c:pt idx="28">
                  <c:v>250</c:v>
                </c:pt>
                <c:pt idx="29">
                  <c:v>260</c:v>
                </c:pt>
                <c:pt idx="30">
                  <c:v>270</c:v>
                </c:pt>
                <c:pt idx="31">
                  <c:v>280</c:v>
                </c:pt>
                <c:pt idx="32">
                  <c:v>290</c:v>
                </c:pt>
                <c:pt idx="33">
                  <c:v>300</c:v>
                </c:pt>
                <c:pt idx="34">
                  <c:v>310</c:v>
                </c:pt>
                <c:pt idx="35">
                  <c:v>320</c:v>
                </c:pt>
                <c:pt idx="36">
                  <c:v>330</c:v>
                </c:pt>
                <c:pt idx="37">
                  <c:v>340</c:v>
                </c:pt>
                <c:pt idx="38">
                  <c:v>350</c:v>
                </c:pt>
              </c:numCache>
            </c:numRef>
          </c:xVal>
          <c:yVal>
            <c:numRef>
              <c:f>'Cd riv'!$Q$2:$Q$40</c:f>
              <c:numCache>
                <c:formatCode>0.0000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C7B-492E-A13C-13A21A70DD83}"/>
            </c:ext>
          </c:extLst>
        </c:ser>
        <c:ser>
          <c:idx val="7"/>
          <c:order val="7"/>
          <c:tx>
            <c:v>NQE-MA riv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'Cd riv'!$R$2:$R$40</c:f>
              <c:numCache>
                <c:formatCode>General</c:formatCode>
                <c:ptCount val="39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  <c:pt idx="12">
                  <c:v>100</c:v>
                </c:pt>
                <c:pt idx="13">
                  <c:v>110</c:v>
                </c:pt>
                <c:pt idx="14">
                  <c:v>120</c:v>
                </c:pt>
                <c:pt idx="15">
                  <c:v>130</c:v>
                </c:pt>
                <c:pt idx="16">
                  <c:v>140</c:v>
                </c:pt>
                <c:pt idx="17">
                  <c:v>150</c:v>
                </c:pt>
                <c:pt idx="18">
                  <c:v>160</c:v>
                </c:pt>
                <c:pt idx="19">
                  <c:v>170</c:v>
                </c:pt>
                <c:pt idx="20">
                  <c:v>180</c:v>
                </c:pt>
                <c:pt idx="21">
                  <c:v>190</c:v>
                </c:pt>
                <c:pt idx="22">
                  <c:v>200</c:v>
                </c:pt>
                <c:pt idx="23">
                  <c:v>200</c:v>
                </c:pt>
                <c:pt idx="24">
                  <c:v>210</c:v>
                </c:pt>
                <c:pt idx="25">
                  <c:v>220</c:v>
                </c:pt>
                <c:pt idx="26">
                  <c:v>230</c:v>
                </c:pt>
                <c:pt idx="27">
                  <c:v>240</c:v>
                </c:pt>
                <c:pt idx="28">
                  <c:v>250</c:v>
                </c:pt>
                <c:pt idx="29">
                  <c:v>260</c:v>
                </c:pt>
                <c:pt idx="30">
                  <c:v>270</c:v>
                </c:pt>
                <c:pt idx="31">
                  <c:v>280</c:v>
                </c:pt>
                <c:pt idx="32">
                  <c:v>290</c:v>
                </c:pt>
                <c:pt idx="33">
                  <c:v>300</c:v>
                </c:pt>
                <c:pt idx="34">
                  <c:v>310</c:v>
                </c:pt>
                <c:pt idx="35">
                  <c:v>320</c:v>
                </c:pt>
                <c:pt idx="36">
                  <c:v>330</c:v>
                </c:pt>
                <c:pt idx="37">
                  <c:v>340</c:v>
                </c:pt>
                <c:pt idx="38">
                  <c:v>350</c:v>
                </c:pt>
              </c:numCache>
            </c:numRef>
          </c:xVal>
          <c:yVal>
            <c:numRef>
              <c:f>'Cd riv'!$S$2:$S$40</c:f>
              <c:numCache>
                <c:formatCode>General</c:formatCode>
                <c:ptCount val="39"/>
                <c:pt idx="0">
                  <c:v>0.08</c:v>
                </c:pt>
                <c:pt idx="1">
                  <c:v>0.08</c:v>
                </c:pt>
                <c:pt idx="2">
                  <c:v>0.08</c:v>
                </c:pt>
                <c:pt idx="3">
                  <c:v>0.08</c:v>
                </c:pt>
                <c:pt idx="4">
                  <c:v>0.08</c:v>
                </c:pt>
                <c:pt idx="5">
                  <c:v>0.08</c:v>
                </c:pt>
                <c:pt idx="6">
                  <c:v>0.09</c:v>
                </c:pt>
                <c:pt idx="7">
                  <c:v>0.09</c:v>
                </c:pt>
                <c:pt idx="8">
                  <c:v>0.09</c:v>
                </c:pt>
                <c:pt idx="9">
                  <c:v>0.09</c:v>
                </c:pt>
                <c:pt idx="10">
                  <c:v>0.09</c:v>
                </c:pt>
                <c:pt idx="11">
                  <c:v>0.09</c:v>
                </c:pt>
                <c:pt idx="12">
                  <c:v>0.15</c:v>
                </c:pt>
                <c:pt idx="13">
                  <c:v>0.15</c:v>
                </c:pt>
                <c:pt idx="14">
                  <c:v>0.15</c:v>
                </c:pt>
                <c:pt idx="15">
                  <c:v>0.15</c:v>
                </c:pt>
                <c:pt idx="16">
                  <c:v>0.15</c:v>
                </c:pt>
                <c:pt idx="17">
                  <c:v>0.15</c:v>
                </c:pt>
                <c:pt idx="18">
                  <c:v>0.15</c:v>
                </c:pt>
                <c:pt idx="19">
                  <c:v>0.15</c:v>
                </c:pt>
                <c:pt idx="20">
                  <c:v>0.15</c:v>
                </c:pt>
                <c:pt idx="21">
                  <c:v>0.15</c:v>
                </c:pt>
                <c:pt idx="22">
                  <c:v>0.15</c:v>
                </c:pt>
                <c:pt idx="23">
                  <c:v>0.25</c:v>
                </c:pt>
                <c:pt idx="24">
                  <c:v>0.25</c:v>
                </c:pt>
                <c:pt idx="25">
                  <c:v>0.25</c:v>
                </c:pt>
                <c:pt idx="26">
                  <c:v>0.25</c:v>
                </c:pt>
                <c:pt idx="27">
                  <c:v>0.25</c:v>
                </c:pt>
                <c:pt idx="28">
                  <c:v>0.25</c:v>
                </c:pt>
                <c:pt idx="29">
                  <c:v>0.25</c:v>
                </c:pt>
                <c:pt idx="30">
                  <c:v>0.25</c:v>
                </c:pt>
                <c:pt idx="31">
                  <c:v>0.25</c:v>
                </c:pt>
                <c:pt idx="32">
                  <c:v>0.25</c:v>
                </c:pt>
                <c:pt idx="33">
                  <c:v>0.25</c:v>
                </c:pt>
                <c:pt idx="34">
                  <c:v>0.25</c:v>
                </c:pt>
                <c:pt idx="35">
                  <c:v>0.25</c:v>
                </c:pt>
                <c:pt idx="36">
                  <c:v>0.25</c:v>
                </c:pt>
                <c:pt idx="37">
                  <c:v>0.25</c:v>
                </c:pt>
                <c:pt idx="38">
                  <c:v>0.25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EC7B-492E-A13C-13A21A70DD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7884928"/>
        <c:axId val="67924736"/>
      </c:scatterChart>
      <c:valAx>
        <c:axId val="67884928"/>
        <c:scaling>
          <c:orientation val="minMax"/>
          <c:max val="3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Calcium</a:t>
                </a:r>
                <a:r>
                  <a:rPr lang="fr-FR" baseline="0"/>
                  <a:t> dissous biodisp (mg.l-1)</a:t>
                </a:r>
                <a:endParaRPr lang="fr-FR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7924736"/>
        <c:crosses val="autoZero"/>
        <c:crossBetween val="midCat"/>
      </c:valAx>
      <c:valAx>
        <c:axId val="67924736"/>
        <c:scaling>
          <c:orientation val="minMax"/>
          <c:max val="0.30000000000000004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Concentartion</a:t>
                </a:r>
                <a:r>
                  <a:rPr lang="fr-FR" baseline="0"/>
                  <a:t> de cadmium calculée rivière (µg.l-1)</a:t>
                </a:r>
                <a:endParaRPr lang="fr-FR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6788492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836978584610834"/>
          <c:y val="0.35089966979933962"/>
          <c:w val="0.11630212832139503"/>
          <c:h val="0.59238689503434716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S1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'Ni riv'!$I$121:$I$125</c:f>
              <c:numCache>
                <c:formatCode>General</c:formatCode>
                <c:ptCount val="5"/>
                <c:pt idx="0">
                  <c:v>3.33</c:v>
                </c:pt>
                <c:pt idx="1">
                  <c:v>56.4</c:v>
                </c:pt>
                <c:pt idx="2">
                  <c:v>17.5</c:v>
                </c:pt>
                <c:pt idx="3">
                  <c:v>30.1</c:v>
                </c:pt>
                <c:pt idx="4">
                  <c:v>5.9</c:v>
                </c:pt>
              </c:numCache>
            </c:numRef>
          </c:xVal>
          <c:yVal>
            <c:numRef>
              <c:f>'Ni riv'!$J$122:$J$125</c:f>
              <c:numCache>
                <c:formatCode>0.00</c:formatCode>
                <c:ptCount val="4"/>
                <c:pt idx="0">
                  <c:v>1.8979655508612281</c:v>
                </c:pt>
                <c:pt idx="1">
                  <c:v>3.0965225869353263</c:v>
                </c:pt>
                <c:pt idx="2">
                  <c:v>4.7708462788430284</c:v>
                </c:pt>
                <c:pt idx="3">
                  <c:v>5.8675788105297357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884-413F-83D7-6976FB4E4813}"/>
            </c:ext>
          </c:extLst>
        </c:ser>
        <c:ser>
          <c:idx val="1"/>
          <c:order val="1"/>
          <c:tx>
            <c:v>S2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</c:spPr>
          </c:marker>
          <c:xVal>
            <c:numRef>
              <c:f>'Ni riv'!$I$126:$I$141</c:f>
              <c:numCache>
                <c:formatCode>General</c:formatCode>
                <c:ptCount val="16"/>
                <c:pt idx="0">
                  <c:v>3.63</c:v>
                </c:pt>
                <c:pt idx="1">
                  <c:v>10.6</c:v>
                </c:pt>
                <c:pt idx="2">
                  <c:v>7.5</c:v>
                </c:pt>
                <c:pt idx="3">
                  <c:v>30</c:v>
                </c:pt>
                <c:pt idx="4">
                  <c:v>12</c:v>
                </c:pt>
                <c:pt idx="5">
                  <c:v>18</c:v>
                </c:pt>
                <c:pt idx="6">
                  <c:v>7.9</c:v>
                </c:pt>
                <c:pt idx="7">
                  <c:v>4.3</c:v>
                </c:pt>
                <c:pt idx="8">
                  <c:v>11.35</c:v>
                </c:pt>
                <c:pt idx="9">
                  <c:v>18.100000000000001</c:v>
                </c:pt>
                <c:pt idx="10">
                  <c:v>3.2</c:v>
                </c:pt>
                <c:pt idx="11">
                  <c:v>46.85</c:v>
                </c:pt>
                <c:pt idx="12">
                  <c:v>18</c:v>
                </c:pt>
                <c:pt idx="13">
                  <c:v>40.200000000000003</c:v>
                </c:pt>
                <c:pt idx="14">
                  <c:v>44</c:v>
                </c:pt>
                <c:pt idx="15">
                  <c:v>60</c:v>
                </c:pt>
              </c:numCache>
            </c:numRef>
          </c:xVal>
          <c:yVal>
            <c:numRef>
              <c:f>'Ni riv'!$J$126:$J$141</c:f>
              <c:numCache>
                <c:formatCode>0.00</c:formatCode>
                <c:ptCount val="16"/>
                <c:pt idx="0">
                  <c:v>1.5526224796222523</c:v>
                </c:pt>
                <c:pt idx="1">
                  <c:v>1.6065258368540785</c:v>
                </c:pt>
                <c:pt idx="2">
                  <c:v>1.7604646302399005</c:v>
                </c:pt>
                <c:pt idx="3">
                  <c:v>1.8692392149709656</c:v>
                </c:pt>
                <c:pt idx="4">
                  <c:v>2.0435294117647063</c:v>
                </c:pt>
                <c:pt idx="5">
                  <c:v>2.0876568085797853</c:v>
                </c:pt>
                <c:pt idx="6">
                  <c:v>2.5268521286967824</c:v>
                </c:pt>
                <c:pt idx="7">
                  <c:v>2.6701988950276241</c:v>
                </c:pt>
                <c:pt idx="8">
                  <c:v>2.7155294117647055</c:v>
                </c:pt>
                <c:pt idx="9">
                  <c:v>2.7758823529411765</c:v>
                </c:pt>
                <c:pt idx="10">
                  <c:v>3.2685472863178422</c:v>
                </c:pt>
                <c:pt idx="11">
                  <c:v>3.6076867078323036</c:v>
                </c:pt>
                <c:pt idx="12">
                  <c:v>4.9428388024499021</c:v>
                </c:pt>
                <c:pt idx="13">
                  <c:v>5.4906505661335432</c:v>
                </c:pt>
                <c:pt idx="14">
                  <c:v>9.3012674683132932</c:v>
                </c:pt>
                <c:pt idx="15">
                  <c:v>19.643418914527135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884-413F-83D7-6976FB4E4813}"/>
            </c:ext>
          </c:extLst>
        </c:ser>
        <c:ser>
          <c:idx val="2"/>
          <c:order val="2"/>
          <c:tx>
            <c:v>S3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chemeClr val="bg2">
                    <a:lumMod val="75000"/>
                  </a:schemeClr>
                </a:solidFill>
              </a:ln>
            </c:spPr>
          </c:marker>
          <c:xVal>
            <c:numRef>
              <c:f>'Ni riv'!$I$142:$I$171</c:f>
              <c:numCache>
                <c:formatCode>General</c:formatCode>
                <c:ptCount val="30"/>
                <c:pt idx="0">
                  <c:v>11.5</c:v>
                </c:pt>
                <c:pt idx="1">
                  <c:v>8</c:v>
                </c:pt>
                <c:pt idx="2">
                  <c:v>25.15</c:v>
                </c:pt>
                <c:pt idx="3">
                  <c:v>50.1</c:v>
                </c:pt>
                <c:pt idx="4">
                  <c:v>19.5</c:v>
                </c:pt>
                <c:pt idx="5">
                  <c:v>9.85</c:v>
                </c:pt>
                <c:pt idx="6">
                  <c:v>58.97</c:v>
                </c:pt>
                <c:pt idx="7">
                  <c:v>21.3</c:v>
                </c:pt>
                <c:pt idx="8">
                  <c:v>42.9</c:v>
                </c:pt>
                <c:pt idx="9">
                  <c:v>23</c:v>
                </c:pt>
                <c:pt idx="10">
                  <c:v>41</c:v>
                </c:pt>
                <c:pt idx="11">
                  <c:v>30.8</c:v>
                </c:pt>
                <c:pt idx="12">
                  <c:v>24.2</c:v>
                </c:pt>
                <c:pt idx="13">
                  <c:v>36.5</c:v>
                </c:pt>
                <c:pt idx="14">
                  <c:v>17.8</c:v>
                </c:pt>
                <c:pt idx="15">
                  <c:v>17</c:v>
                </c:pt>
                <c:pt idx="16">
                  <c:v>18</c:v>
                </c:pt>
                <c:pt idx="17">
                  <c:v>40</c:v>
                </c:pt>
                <c:pt idx="18">
                  <c:v>21</c:v>
                </c:pt>
                <c:pt idx="19">
                  <c:v>14.2</c:v>
                </c:pt>
                <c:pt idx="20">
                  <c:v>13.9</c:v>
                </c:pt>
                <c:pt idx="21">
                  <c:v>36.299999999999997</c:v>
                </c:pt>
                <c:pt idx="22">
                  <c:v>34</c:v>
                </c:pt>
                <c:pt idx="23">
                  <c:v>54.2</c:v>
                </c:pt>
                <c:pt idx="24">
                  <c:v>4.5</c:v>
                </c:pt>
                <c:pt idx="25">
                  <c:v>13</c:v>
                </c:pt>
                <c:pt idx="26">
                  <c:v>56.33</c:v>
                </c:pt>
                <c:pt idx="27">
                  <c:v>13.5</c:v>
                </c:pt>
                <c:pt idx="28">
                  <c:v>34</c:v>
                </c:pt>
                <c:pt idx="29">
                  <c:v>14</c:v>
                </c:pt>
              </c:numCache>
            </c:numRef>
          </c:xVal>
          <c:yVal>
            <c:numRef>
              <c:f>'Ni riv'!$J$142:$J$171</c:f>
              <c:numCache>
                <c:formatCode>0.00</c:formatCode>
                <c:ptCount val="30"/>
                <c:pt idx="0">
                  <c:v>2.1020474488137797</c:v>
                </c:pt>
                <c:pt idx="1">
                  <c:v>2.2075593110172242</c:v>
                </c:pt>
                <c:pt idx="2">
                  <c:v>2.2470818979525511</c:v>
                </c:pt>
                <c:pt idx="3">
                  <c:v>2.2531686707832304</c:v>
                </c:pt>
                <c:pt idx="4">
                  <c:v>2.3457913552161194</c:v>
                </c:pt>
                <c:pt idx="5">
                  <c:v>2.4933929151771204</c:v>
                </c:pt>
                <c:pt idx="6">
                  <c:v>2.6250861878453038</c:v>
                </c:pt>
                <c:pt idx="7">
                  <c:v>2.8402209944751378</c:v>
                </c:pt>
                <c:pt idx="8">
                  <c:v>2.8771550211244721</c:v>
                </c:pt>
                <c:pt idx="9">
                  <c:v>3.4607734806629833</c:v>
                </c:pt>
                <c:pt idx="10">
                  <c:v>3.6795580110497239</c:v>
                </c:pt>
                <c:pt idx="11">
                  <c:v>3.7004770880727982</c:v>
                </c:pt>
                <c:pt idx="12">
                  <c:v>4.0413129671758199</c:v>
                </c:pt>
                <c:pt idx="13">
                  <c:v>4.0969450763730908</c:v>
                </c:pt>
                <c:pt idx="14">
                  <c:v>4.1090932726681828</c:v>
                </c:pt>
                <c:pt idx="15">
                  <c:v>5.2122196945076373</c:v>
                </c:pt>
                <c:pt idx="16">
                  <c:v>6.0456678583035419</c:v>
                </c:pt>
                <c:pt idx="17">
                  <c:v>6.3951381215469603</c:v>
                </c:pt>
                <c:pt idx="18">
                  <c:v>6.4164705882352937</c:v>
                </c:pt>
                <c:pt idx="19">
                  <c:v>7.0873396165095865</c:v>
                </c:pt>
                <c:pt idx="20">
                  <c:v>7.087848553786154</c:v>
                </c:pt>
                <c:pt idx="21">
                  <c:v>7.4067026324341896</c:v>
                </c:pt>
                <c:pt idx="22">
                  <c:v>7.4750406239843992</c:v>
                </c:pt>
                <c:pt idx="23">
                  <c:v>8.4525238869028279</c:v>
                </c:pt>
                <c:pt idx="24">
                  <c:v>8.5003249918752033</c:v>
                </c:pt>
                <c:pt idx="25">
                  <c:v>9.5102242443938874</c:v>
                </c:pt>
                <c:pt idx="26">
                  <c:v>10.005345336366588</c:v>
                </c:pt>
                <c:pt idx="27">
                  <c:v>10.862164445888853</c:v>
                </c:pt>
                <c:pt idx="28">
                  <c:v>11.407507312317192</c:v>
                </c:pt>
                <c:pt idx="29">
                  <c:v>16.78761780955476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884-413F-83D7-6976FB4E4813}"/>
            </c:ext>
          </c:extLst>
        </c:ser>
        <c:ser>
          <c:idx val="3"/>
          <c:order val="3"/>
          <c:tx>
            <c:v>H1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'Ni riv'!$I$2:$I$18</c:f>
              <c:numCache>
                <c:formatCode>General</c:formatCode>
                <c:ptCount val="17"/>
                <c:pt idx="0">
                  <c:v>60.5</c:v>
                </c:pt>
                <c:pt idx="1">
                  <c:v>77.5</c:v>
                </c:pt>
                <c:pt idx="2">
                  <c:v>63.5</c:v>
                </c:pt>
                <c:pt idx="3">
                  <c:v>69.8</c:v>
                </c:pt>
                <c:pt idx="4">
                  <c:v>61.66</c:v>
                </c:pt>
                <c:pt idx="5">
                  <c:v>88</c:v>
                </c:pt>
                <c:pt idx="6">
                  <c:v>77</c:v>
                </c:pt>
                <c:pt idx="7">
                  <c:v>72.599999999999994</c:v>
                </c:pt>
                <c:pt idx="8">
                  <c:v>61.97</c:v>
                </c:pt>
                <c:pt idx="9">
                  <c:v>96.9</c:v>
                </c:pt>
                <c:pt idx="10">
                  <c:v>82.7</c:v>
                </c:pt>
                <c:pt idx="11">
                  <c:v>91.4</c:v>
                </c:pt>
                <c:pt idx="12">
                  <c:v>71.5</c:v>
                </c:pt>
                <c:pt idx="13">
                  <c:v>65.5</c:v>
                </c:pt>
                <c:pt idx="14">
                  <c:v>72.5</c:v>
                </c:pt>
                <c:pt idx="15">
                  <c:v>69</c:v>
                </c:pt>
                <c:pt idx="16">
                  <c:v>150</c:v>
                </c:pt>
              </c:numCache>
            </c:numRef>
          </c:xVal>
          <c:yVal>
            <c:numRef>
              <c:f>'Ni riv'!$J$2:$J$18</c:f>
              <c:numCache>
                <c:formatCode>0.00</c:formatCode>
                <c:ptCount val="17"/>
                <c:pt idx="0">
                  <c:v>1.2596121216843377</c:v>
                </c:pt>
                <c:pt idx="1">
                  <c:v>1.4113747156321093</c:v>
                </c:pt>
                <c:pt idx="2">
                  <c:v>1.643436162020899</c:v>
                </c:pt>
                <c:pt idx="3">
                  <c:v>1.811122974256133</c:v>
                </c:pt>
                <c:pt idx="4">
                  <c:v>2.3371895745819984</c:v>
                </c:pt>
                <c:pt idx="5">
                  <c:v>3.1996750081247969</c:v>
                </c:pt>
                <c:pt idx="6">
                  <c:v>3.2549756256093598</c:v>
                </c:pt>
                <c:pt idx="7">
                  <c:v>3.6593565160870973</c:v>
                </c:pt>
                <c:pt idx="8">
                  <c:v>3.6860057198570031</c:v>
                </c:pt>
                <c:pt idx="9">
                  <c:v>3.8582671433214166</c:v>
                </c:pt>
                <c:pt idx="10">
                  <c:v>4.7820799480012992</c:v>
                </c:pt>
                <c:pt idx="11">
                  <c:v>5.3966538836529088</c:v>
                </c:pt>
                <c:pt idx="12">
                  <c:v>8.4390965225869348</c:v>
                </c:pt>
                <c:pt idx="13">
                  <c:v>10.372707182320442</c:v>
                </c:pt>
                <c:pt idx="14">
                  <c:v>11.769584010399738</c:v>
                </c:pt>
                <c:pt idx="15">
                  <c:v>11.992200194995124</c:v>
                </c:pt>
                <c:pt idx="16">
                  <c:v>12.069613259668508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884-413F-83D7-6976FB4E4813}"/>
            </c:ext>
          </c:extLst>
        </c:ser>
        <c:ser>
          <c:idx val="4"/>
          <c:order val="4"/>
          <c:tx>
            <c:v>H2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chemeClr val="tx1"/>
              </a:solidFill>
              <a:ln>
                <a:noFill/>
              </a:ln>
            </c:spPr>
          </c:marker>
          <c:xVal>
            <c:numRef>
              <c:f>'Ni riv'!$I$19:$I$80</c:f>
              <c:numCache>
                <c:formatCode>General</c:formatCode>
                <c:ptCount val="62"/>
                <c:pt idx="0">
                  <c:v>88</c:v>
                </c:pt>
                <c:pt idx="1">
                  <c:v>82</c:v>
                </c:pt>
                <c:pt idx="2">
                  <c:v>85.3</c:v>
                </c:pt>
                <c:pt idx="3">
                  <c:v>79</c:v>
                </c:pt>
                <c:pt idx="4">
                  <c:v>80</c:v>
                </c:pt>
                <c:pt idx="5">
                  <c:v>110</c:v>
                </c:pt>
                <c:pt idx="6">
                  <c:v>110</c:v>
                </c:pt>
                <c:pt idx="7">
                  <c:v>66.7</c:v>
                </c:pt>
                <c:pt idx="8">
                  <c:v>25.3</c:v>
                </c:pt>
                <c:pt idx="9">
                  <c:v>100</c:v>
                </c:pt>
                <c:pt idx="10">
                  <c:v>112.5</c:v>
                </c:pt>
                <c:pt idx="11">
                  <c:v>97.8</c:v>
                </c:pt>
                <c:pt idx="12">
                  <c:v>90</c:v>
                </c:pt>
                <c:pt idx="13">
                  <c:v>80</c:v>
                </c:pt>
                <c:pt idx="14">
                  <c:v>58.8</c:v>
                </c:pt>
                <c:pt idx="15">
                  <c:v>76.400000000000006</c:v>
                </c:pt>
                <c:pt idx="16">
                  <c:v>79.5</c:v>
                </c:pt>
                <c:pt idx="17">
                  <c:v>117.7</c:v>
                </c:pt>
                <c:pt idx="18">
                  <c:v>70</c:v>
                </c:pt>
                <c:pt idx="19">
                  <c:v>80.2</c:v>
                </c:pt>
                <c:pt idx="20">
                  <c:v>70.7</c:v>
                </c:pt>
                <c:pt idx="21">
                  <c:v>77.8</c:v>
                </c:pt>
                <c:pt idx="22">
                  <c:v>73.900000000000006</c:v>
                </c:pt>
                <c:pt idx="23">
                  <c:v>60.5</c:v>
                </c:pt>
                <c:pt idx="24">
                  <c:v>79.8</c:v>
                </c:pt>
                <c:pt idx="25">
                  <c:v>113.33</c:v>
                </c:pt>
                <c:pt idx="26">
                  <c:v>51.8</c:v>
                </c:pt>
                <c:pt idx="27">
                  <c:v>116.5</c:v>
                </c:pt>
                <c:pt idx="28">
                  <c:v>76.8</c:v>
                </c:pt>
                <c:pt idx="29">
                  <c:v>102.42</c:v>
                </c:pt>
                <c:pt idx="30">
                  <c:v>115.9</c:v>
                </c:pt>
                <c:pt idx="31">
                  <c:v>88</c:v>
                </c:pt>
                <c:pt idx="32">
                  <c:v>46.5</c:v>
                </c:pt>
                <c:pt idx="33">
                  <c:v>93</c:v>
                </c:pt>
                <c:pt idx="34">
                  <c:v>99.63</c:v>
                </c:pt>
                <c:pt idx="35">
                  <c:v>57.6</c:v>
                </c:pt>
                <c:pt idx="36">
                  <c:v>103.2</c:v>
                </c:pt>
                <c:pt idx="37">
                  <c:v>53.33</c:v>
                </c:pt>
                <c:pt idx="38">
                  <c:v>71.099999999999994</c:v>
                </c:pt>
                <c:pt idx="39">
                  <c:v>73.400000000000006</c:v>
                </c:pt>
                <c:pt idx="40">
                  <c:v>95.29</c:v>
                </c:pt>
                <c:pt idx="41">
                  <c:v>66.63</c:v>
                </c:pt>
                <c:pt idx="42">
                  <c:v>55.4</c:v>
                </c:pt>
                <c:pt idx="43">
                  <c:v>98.44</c:v>
                </c:pt>
                <c:pt idx="44">
                  <c:v>140</c:v>
                </c:pt>
                <c:pt idx="45">
                  <c:v>60</c:v>
                </c:pt>
                <c:pt idx="46">
                  <c:v>114.7</c:v>
                </c:pt>
                <c:pt idx="47">
                  <c:v>123.9</c:v>
                </c:pt>
                <c:pt idx="48">
                  <c:v>100</c:v>
                </c:pt>
                <c:pt idx="49">
                  <c:v>83.7</c:v>
                </c:pt>
                <c:pt idx="50">
                  <c:v>116.66</c:v>
                </c:pt>
                <c:pt idx="51">
                  <c:v>180</c:v>
                </c:pt>
                <c:pt idx="52">
                  <c:v>90.6</c:v>
                </c:pt>
                <c:pt idx="53">
                  <c:v>100.1</c:v>
                </c:pt>
                <c:pt idx="54">
                  <c:v>93.9</c:v>
                </c:pt>
                <c:pt idx="55">
                  <c:v>95</c:v>
                </c:pt>
                <c:pt idx="56">
                  <c:v>130.25</c:v>
                </c:pt>
                <c:pt idx="57">
                  <c:v>157</c:v>
                </c:pt>
                <c:pt idx="58">
                  <c:v>85.5</c:v>
                </c:pt>
                <c:pt idx="59">
                  <c:v>91.2</c:v>
                </c:pt>
                <c:pt idx="60">
                  <c:v>330</c:v>
                </c:pt>
                <c:pt idx="61">
                  <c:v>286.33</c:v>
                </c:pt>
              </c:numCache>
            </c:numRef>
          </c:xVal>
          <c:yVal>
            <c:numRef>
              <c:f>'Ni riv'!$J$19:$J$80</c:f>
              <c:numCache>
                <c:formatCode>0.00</c:formatCode>
                <c:ptCount val="62"/>
                <c:pt idx="0">
                  <c:v>1.5473838154046149</c:v>
                </c:pt>
                <c:pt idx="1">
                  <c:v>1.553896652583685</c:v>
                </c:pt>
                <c:pt idx="2">
                  <c:v>1.6616704582385438</c:v>
                </c:pt>
                <c:pt idx="3">
                  <c:v>1.6730581735456611</c:v>
                </c:pt>
                <c:pt idx="4">
                  <c:v>1.8881572960675981</c:v>
                </c:pt>
                <c:pt idx="5">
                  <c:v>1.9292817679558012</c:v>
                </c:pt>
                <c:pt idx="6">
                  <c:v>2.0654663633409163</c:v>
                </c:pt>
                <c:pt idx="7">
                  <c:v>2.1252128696782582</c:v>
                </c:pt>
                <c:pt idx="8">
                  <c:v>2.3734221644458886</c:v>
                </c:pt>
                <c:pt idx="9">
                  <c:v>2.4109197270068248</c:v>
                </c:pt>
                <c:pt idx="10">
                  <c:v>2.5181670458238541</c:v>
                </c:pt>
                <c:pt idx="11">
                  <c:v>2.6095027624309388</c:v>
                </c:pt>
                <c:pt idx="12">
                  <c:v>2.6316152096197598</c:v>
                </c:pt>
                <c:pt idx="13">
                  <c:v>2.7075463113422162</c:v>
                </c:pt>
                <c:pt idx="14">
                  <c:v>2.8523496912577184</c:v>
                </c:pt>
                <c:pt idx="15">
                  <c:v>2.8609294767630806</c:v>
                </c:pt>
                <c:pt idx="16">
                  <c:v>2.8953851153721151</c:v>
                </c:pt>
                <c:pt idx="17">
                  <c:v>2.9046147201641492</c:v>
                </c:pt>
                <c:pt idx="18">
                  <c:v>2.9090915711854439</c:v>
                </c:pt>
                <c:pt idx="19">
                  <c:v>2.9897510562235938</c:v>
                </c:pt>
                <c:pt idx="20">
                  <c:v>2.9938966525836852</c:v>
                </c:pt>
                <c:pt idx="21">
                  <c:v>3.028933579053978</c:v>
                </c:pt>
                <c:pt idx="22">
                  <c:v>3.131368215794605</c:v>
                </c:pt>
                <c:pt idx="23">
                  <c:v>3.2493012674683128</c:v>
                </c:pt>
                <c:pt idx="24">
                  <c:v>3.2648735781605454</c:v>
                </c:pt>
                <c:pt idx="25">
                  <c:v>3.4435749106272335</c:v>
                </c:pt>
                <c:pt idx="26">
                  <c:v>3.450009749756255</c:v>
                </c:pt>
                <c:pt idx="27">
                  <c:v>3.4516574585635356</c:v>
                </c:pt>
                <c:pt idx="28">
                  <c:v>3.468612284692882</c:v>
                </c:pt>
                <c:pt idx="29">
                  <c:v>3.4706745531361709</c:v>
                </c:pt>
                <c:pt idx="30">
                  <c:v>3.5894312642183945</c:v>
                </c:pt>
                <c:pt idx="31">
                  <c:v>3.6245498862528436</c:v>
                </c:pt>
                <c:pt idx="32">
                  <c:v>3.6376340591485201</c:v>
                </c:pt>
                <c:pt idx="33">
                  <c:v>3.6590684751029139</c:v>
                </c:pt>
                <c:pt idx="34">
                  <c:v>3.6882278843028917</c:v>
                </c:pt>
                <c:pt idx="35">
                  <c:v>3.8290763730906718</c:v>
                </c:pt>
                <c:pt idx="36">
                  <c:v>3.8570659733506654</c:v>
                </c:pt>
                <c:pt idx="37">
                  <c:v>4.0459650527667614</c:v>
                </c:pt>
                <c:pt idx="38">
                  <c:v>4.1292947676308085</c:v>
                </c:pt>
                <c:pt idx="39">
                  <c:v>4.1669678258043543</c:v>
                </c:pt>
                <c:pt idx="40">
                  <c:v>4.31001624959376</c:v>
                </c:pt>
                <c:pt idx="41">
                  <c:v>4.3361405264868367</c:v>
                </c:pt>
                <c:pt idx="42">
                  <c:v>4.5174910627234315</c:v>
                </c:pt>
                <c:pt idx="43">
                  <c:v>4.6370511537211563</c:v>
                </c:pt>
                <c:pt idx="44">
                  <c:v>4.6945076373090666</c:v>
                </c:pt>
                <c:pt idx="45">
                  <c:v>4.6993825154371143</c:v>
                </c:pt>
                <c:pt idx="46">
                  <c:v>4.9645310367240807</c:v>
                </c:pt>
                <c:pt idx="47">
                  <c:v>4.9703555411114708</c:v>
                </c:pt>
                <c:pt idx="48">
                  <c:v>5.0738901527461806</c:v>
                </c:pt>
                <c:pt idx="49">
                  <c:v>5.1253903152421181</c:v>
                </c:pt>
                <c:pt idx="50">
                  <c:v>5.4443629509262257</c:v>
                </c:pt>
                <c:pt idx="51">
                  <c:v>5.4765940851478714</c:v>
                </c:pt>
                <c:pt idx="52">
                  <c:v>5.5608709782255445</c:v>
                </c:pt>
                <c:pt idx="53">
                  <c:v>5.7224907377315555</c:v>
                </c:pt>
                <c:pt idx="54">
                  <c:v>6.1966408839778993</c:v>
                </c:pt>
                <c:pt idx="55">
                  <c:v>6.2967825804354893</c:v>
                </c:pt>
                <c:pt idx="56">
                  <c:v>6.6275918102047449</c:v>
                </c:pt>
                <c:pt idx="57">
                  <c:v>8.4889957751056215</c:v>
                </c:pt>
                <c:pt idx="58">
                  <c:v>8.7874845628859273</c:v>
                </c:pt>
                <c:pt idx="59">
                  <c:v>10.472224894377639</c:v>
                </c:pt>
                <c:pt idx="60">
                  <c:v>12.315814104647382</c:v>
                </c:pt>
                <c:pt idx="61">
                  <c:v>13.942441988950273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884-413F-83D7-6976FB4E4813}"/>
            </c:ext>
          </c:extLst>
        </c:ser>
        <c:ser>
          <c:idx val="5"/>
          <c:order val="5"/>
          <c:tx>
            <c:v>H3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7030A0"/>
              </a:solidFill>
              <a:ln>
                <a:noFill/>
              </a:ln>
            </c:spPr>
          </c:marker>
          <c:xVal>
            <c:numRef>
              <c:f>'Ni riv'!$I$81:$I$120</c:f>
              <c:numCache>
                <c:formatCode>General</c:formatCode>
                <c:ptCount val="40"/>
                <c:pt idx="0">
                  <c:v>51.9</c:v>
                </c:pt>
                <c:pt idx="1">
                  <c:v>39.700000000000003</c:v>
                </c:pt>
                <c:pt idx="2">
                  <c:v>90.78</c:v>
                </c:pt>
                <c:pt idx="3">
                  <c:v>126.3</c:v>
                </c:pt>
                <c:pt idx="4">
                  <c:v>53.4</c:v>
                </c:pt>
                <c:pt idx="5">
                  <c:v>55.5</c:v>
                </c:pt>
                <c:pt idx="6">
                  <c:v>106.1</c:v>
                </c:pt>
                <c:pt idx="7">
                  <c:v>92.2</c:v>
                </c:pt>
                <c:pt idx="8">
                  <c:v>80</c:v>
                </c:pt>
                <c:pt idx="9">
                  <c:v>61.5</c:v>
                </c:pt>
                <c:pt idx="10">
                  <c:v>87.1</c:v>
                </c:pt>
                <c:pt idx="11">
                  <c:v>71.25</c:v>
                </c:pt>
                <c:pt idx="12">
                  <c:v>112.79</c:v>
                </c:pt>
                <c:pt idx="13">
                  <c:v>86</c:v>
                </c:pt>
                <c:pt idx="14">
                  <c:v>100.36</c:v>
                </c:pt>
                <c:pt idx="15">
                  <c:v>74</c:v>
                </c:pt>
                <c:pt idx="16">
                  <c:v>92</c:v>
                </c:pt>
                <c:pt idx="17">
                  <c:v>122.3</c:v>
                </c:pt>
                <c:pt idx="18">
                  <c:v>140</c:v>
                </c:pt>
                <c:pt idx="19">
                  <c:v>95.1</c:v>
                </c:pt>
                <c:pt idx="20">
                  <c:v>137.19999999999999</c:v>
                </c:pt>
                <c:pt idx="21">
                  <c:v>72.599999999999994</c:v>
                </c:pt>
                <c:pt idx="22">
                  <c:v>95.1</c:v>
                </c:pt>
                <c:pt idx="23">
                  <c:v>63.9</c:v>
                </c:pt>
                <c:pt idx="24">
                  <c:v>121</c:v>
                </c:pt>
                <c:pt idx="25">
                  <c:v>130.86000000000001</c:v>
                </c:pt>
                <c:pt idx="26">
                  <c:v>73.8</c:v>
                </c:pt>
                <c:pt idx="27">
                  <c:v>62</c:v>
                </c:pt>
                <c:pt idx="28">
                  <c:v>41.5</c:v>
                </c:pt>
                <c:pt idx="29">
                  <c:v>130.5</c:v>
                </c:pt>
                <c:pt idx="30">
                  <c:v>7.3</c:v>
                </c:pt>
                <c:pt idx="31">
                  <c:v>52</c:v>
                </c:pt>
                <c:pt idx="32">
                  <c:v>41.1</c:v>
                </c:pt>
                <c:pt idx="33">
                  <c:v>50</c:v>
                </c:pt>
                <c:pt idx="34">
                  <c:v>85.4</c:v>
                </c:pt>
                <c:pt idx="35">
                  <c:v>80</c:v>
                </c:pt>
                <c:pt idx="36">
                  <c:v>105</c:v>
                </c:pt>
                <c:pt idx="37">
                  <c:v>56.6</c:v>
                </c:pt>
                <c:pt idx="38">
                  <c:v>194.3</c:v>
                </c:pt>
                <c:pt idx="39">
                  <c:v>139.9</c:v>
                </c:pt>
              </c:numCache>
            </c:numRef>
          </c:xVal>
          <c:yVal>
            <c:numRef>
              <c:f>'Ni riv'!$J$81:$J$120</c:f>
              <c:numCache>
                <c:formatCode>0.00</c:formatCode>
                <c:ptCount val="40"/>
                <c:pt idx="0">
                  <c:v>0.99911602209944761</c:v>
                </c:pt>
                <c:pt idx="1">
                  <c:v>1.5492752681182971</c:v>
                </c:pt>
                <c:pt idx="2">
                  <c:v>1.8018563535911603</c:v>
                </c:pt>
                <c:pt idx="3">
                  <c:v>2.0373480662983425</c:v>
                </c:pt>
                <c:pt idx="4">
                  <c:v>2.2396360090997725</c:v>
                </c:pt>
                <c:pt idx="5">
                  <c:v>2.4948943776405588</c:v>
                </c:pt>
                <c:pt idx="6">
                  <c:v>2.743171920701982</c:v>
                </c:pt>
                <c:pt idx="7">
                  <c:v>2.7861605459863501</c:v>
                </c:pt>
                <c:pt idx="8">
                  <c:v>2.8398700032499189</c:v>
                </c:pt>
                <c:pt idx="9">
                  <c:v>2.9317517062073448</c:v>
                </c:pt>
                <c:pt idx="10">
                  <c:v>3.2935261618459535</c:v>
                </c:pt>
                <c:pt idx="11">
                  <c:v>3.4002104532073818</c:v>
                </c:pt>
                <c:pt idx="12">
                  <c:v>3.6148486837829052</c:v>
                </c:pt>
                <c:pt idx="13">
                  <c:v>3.6861098472538174</c:v>
                </c:pt>
                <c:pt idx="14">
                  <c:v>3.8185224569385756</c:v>
                </c:pt>
                <c:pt idx="15">
                  <c:v>3.8386740331491711</c:v>
                </c:pt>
                <c:pt idx="16">
                  <c:v>3.8434709132271689</c:v>
                </c:pt>
                <c:pt idx="17">
                  <c:v>3.9152018199545005</c:v>
                </c:pt>
                <c:pt idx="18">
                  <c:v>4.0810919727006825</c:v>
                </c:pt>
                <c:pt idx="19">
                  <c:v>4.2693656158596029</c:v>
                </c:pt>
                <c:pt idx="20">
                  <c:v>4.3743451413714656</c:v>
                </c:pt>
                <c:pt idx="21">
                  <c:v>4.381337666558335</c:v>
                </c:pt>
                <c:pt idx="22">
                  <c:v>4.4201124471888198</c:v>
                </c:pt>
                <c:pt idx="23">
                  <c:v>4.4411504712382186</c:v>
                </c:pt>
                <c:pt idx="24">
                  <c:v>4.53441663958401</c:v>
                </c:pt>
                <c:pt idx="25">
                  <c:v>4.682460838479038</c:v>
                </c:pt>
                <c:pt idx="26">
                  <c:v>4.7299889502762422</c:v>
                </c:pt>
                <c:pt idx="27">
                  <c:v>4.8331491712707173</c:v>
                </c:pt>
                <c:pt idx="28">
                  <c:v>4.9026649333766645</c:v>
                </c:pt>
                <c:pt idx="29">
                  <c:v>4.968612284692882</c:v>
                </c:pt>
                <c:pt idx="30">
                  <c:v>5.3167058823529398</c:v>
                </c:pt>
                <c:pt idx="31">
                  <c:v>5.3566525836854071</c:v>
                </c:pt>
                <c:pt idx="32">
                  <c:v>5.7600194995125129</c:v>
                </c:pt>
                <c:pt idx="33">
                  <c:v>5.7656158596035096</c:v>
                </c:pt>
                <c:pt idx="34">
                  <c:v>5.9998440038999021</c:v>
                </c:pt>
                <c:pt idx="35">
                  <c:v>6.1581410464738378</c:v>
                </c:pt>
                <c:pt idx="36">
                  <c:v>6.3576210594735123</c:v>
                </c:pt>
                <c:pt idx="37">
                  <c:v>6.671641208969775</c:v>
                </c:pt>
                <c:pt idx="38">
                  <c:v>7.0986220344491384</c:v>
                </c:pt>
                <c:pt idx="39">
                  <c:v>12.183145271368215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884-413F-83D7-6976FB4E4813}"/>
            </c:ext>
          </c:extLst>
        </c:ser>
        <c:ser>
          <c:idx val="6"/>
          <c:order val="6"/>
          <c:tx>
            <c:v>BBAC Ni eq riv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'Ni riv'!$Q$2:$Q$37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'Ni riv'!$P$2:$P$37</c:f>
              <c:numCache>
                <c:formatCode>0.00</c:formatCode>
                <c:ptCount val="36"/>
                <c:pt idx="0">
                  <c:v>3.6352941176470583</c:v>
                </c:pt>
                <c:pt idx="1">
                  <c:v>3.8361390965225866</c:v>
                </c:pt>
                <c:pt idx="2">
                  <c:v>4.0369840753981148</c:v>
                </c:pt>
                <c:pt idx="3">
                  <c:v>4.237829054273643</c:v>
                </c:pt>
                <c:pt idx="4">
                  <c:v>4.4386740331491712</c:v>
                </c:pt>
                <c:pt idx="5">
                  <c:v>4.6395190120246994</c:v>
                </c:pt>
                <c:pt idx="6">
                  <c:v>4.8403639909002276</c:v>
                </c:pt>
                <c:pt idx="7">
                  <c:v>5.0412089697757558</c:v>
                </c:pt>
                <c:pt idx="8">
                  <c:v>5.2420539486512832</c:v>
                </c:pt>
                <c:pt idx="9">
                  <c:v>5.4428989275268114</c:v>
                </c:pt>
                <c:pt idx="10">
                  <c:v>5.6437439064023396</c:v>
                </c:pt>
                <c:pt idx="11">
                  <c:v>5.8445888852778678</c:v>
                </c:pt>
                <c:pt idx="12">
                  <c:v>6.045433864153396</c:v>
                </c:pt>
                <c:pt idx="13">
                  <c:v>6.2462788430289242</c:v>
                </c:pt>
                <c:pt idx="14">
                  <c:v>6.4471238219044515</c:v>
                </c:pt>
                <c:pt idx="15">
                  <c:v>6.6479688007799798</c:v>
                </c:pt>
                <c:pt idx="16">
                  <c:v>6.848813779655508</c:v>
                </c:pt>
                <c:pt idx="17">
                  <c:v>7.0496587585310362</c:v>
                </c:pt>
                <c:pt idx="18">
                  <c:v>7.2505037374065644</c:v>
                </c:pt>
                <c:pt idx="19">
                  <c:v>7.4513487162820926</c:v>
                </c:pt>
                <c:pt idx="20">
                  <c:v>7.6521936951576199</c:v>
                </c:pt>
                <c:pt idx="21">
                  <c:v>7.8530386740331481</c:v>
                </c:pt>
                <c:pt idx="22">
                  <c:v>8.0538836529086755</c:v>
                </c:pt>
                <c:pt idx="23">
                  <c:v>8.2547286317842055</c:v>
                </c:pt>
                <c:pt idx="24">
                  <c:v>8.4555736106597319</c:v>
                </c:pt>
                <c:pt idx="25">
                  <c:v>8.6564185895352601</c:v>
                </c:pt>
                <c:pt idx="26">
                  <c:v>8.8572635684107901</c:v>
                </c:pt>
                <c:pt idx="27">
                  <c:v>9.0581085472863165</c:v>
                </c:pt>
                <c:pt idx="28">
                  <c:v>9.2589535261618447</c:v>
                </c:pt>
                <c:pt idx="29">
                  <c:v>9.459798505037373</c:v>
                </c:pt>
                <c:pt idx="30">
                  <c:v>9.6606434839129012</c:v>
                </c:pt>
                <c:pt idx="31">
                  <c:v>9.8614884627884294</c:v>
                </c:pt>
                <c:pt idx="32">
                  <c:v>10.062333441663958</c:v>
                </c:pt>
                <c:pt idx="33">
                  <c:v>10.263178420539486</c:v>
                </c:pt>
                <c:pt idx="34">
                  <c:v>10.464023399415014</c:v>
                </c:pt>
                <c:pt idx="35">
                  <c:v>10.66486837829054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884-413F-83D7-6976FB4E4813}"/>
            </c:ext>
          </c:extLst>
        </c:ser>
        <c:ser>
          <c:idx val="7"/>
          <c:order val="7"/>
          <c:tx>
            <c:v>NQE-MA riv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'Ni riv'!$Q$2:$Q$37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'Ni riv'!$R$2:$R$37</c:f>
              <c:numCache>
                <c:formatCode>General</c:formatCode>
                <c:ptCount val="36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4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0884-413F-83D7-6976FB4E48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858624"/>
        <c:axId val="69387776"/>
      </c:scatterChart>
      <c:valAx>
        <c:axId val="68858624"/>
        <c:scaling>
          <c:orientation val="minMax"/>
          <c:max val="3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Calcium dissous biodisp</a:t>
                </a:r>
                <a:r>
                  <a:rPr lang="fr-FR" baseline="0"/>
                  <a:t> (mg.l-1)</a:t>
                </a:r>
                <a:endParaRPr lang="fr-FR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69387776"/>
        <c:crosses val="autoZero"/>
        <c:crossBetween val="midCat"/>
      </c:valAx>
      <c:valAx>
        <c:axId val="69387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Concentration</a:t>
                </a:r>
                <a:r>
                  <a:rPr lang="fr-FR" baseline="0"/>
                  <a:t> de nickel calculée rivière (µg.l-1)</a:t>
                </a:r>
                <a:endParaRPr lang="fr-FR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6885862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308614803573371E-2"/>
          <c:y val="1.2721154269124181E-2"/>
          <c:w val="0.81092804339669688"/>
          <c:h val="0.92962691342414316"/>
        </c:manualLayout>
      </c:layout>
      <c:scatterChart>
        <c:scatterStyle val="lineMarker"/>
        <c:varyColors val="0"/>
        <c:ser>
          <c:idx val="1"/>
          <c:order val="0"/>
          <c:tx>
            <c:v>S1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'Pb riv'!$I$131:$I$137</c:f>
              <c:numCache>
                <c:formatCode>0.000</c:formatCode>
                <c:ptCount val="7"/>
                <c:pt idx="0">
                  <c:v>56.4</c:v>
                </c:pt>
                <c:pt idx="1">
                  <c:v>30.1</c:v>
                </c:pt>
                <c:pt idx="2">
                  <c:v>17.5</c:v>
                </c:pt>
                <c:pt idx="3">
                  <c:v>5.9</c:v>
                </c:pt>
                <c:pt idx="4">
                  <c:v>3.5</c:v>
                </c:pt>
                <c:pt idx="5">
                  <c:v>3.33</c:v>
                </c:pt>
                <c:pt idx="6">
                  <c:v>2.86</c:v>
                </c:pt>
              </c:numCache>
            </c:numRef>
          </c:xVal>
          <c:yVal>
            <c:numRef>
              <c:f>'Pb riv'!$J$131:$J$137</c:f>
              <c:numCache>
                <c:formatCode>0.000</c:formatCode>
                <c:ptCount val="7"/>
                <c:pt idx="0">
                  <c:v>6.2079999999999996E-2</c:v>
                </c:pt>
                <c:pt idx="1">
                  <c:v>0.65953200000000001</c:v>
                </c:pt>
                <c:pt idx="2">
                  <c:v>0.84733333333333327</c:v>
                </c:pt>
                <c:pt idx="3">
                  <c:v>0.37343333333333334</c:v>
                </c:pt>
                <c:pt idx="4">
                  <c:v>0.13377333333333333</c:v>
                </c:pt>
                <c:pt idx="5">
                  <c:v>0.12243799999999999</c:v>
                </c:pt>
                <c:pt idx="6">
                  <c:v>0.32519573333333335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33-45AA-9AC9-3C795E707F09}"/>
            </c:ext>
          </c:extLst>
        </c:ser>
        <c:ser>
          <c:idx val="4"/>
          <c:order val="1"/>
          <c:tx>
            <c:v>S2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</c:spPr>
          </c:marker>
          <c:xVal>
            <c:numRef>
              <c:f>'Pb riv'!$I$138:$I$159</c:f>
              <c:numCache>
                <c:formatCode>0.000</c:formatCode>
                <c:ptCount val="22"/>
                <c:pt idx="0">
                  <c:v>60</c:v>
                </c:pt>
                <c:pt idx="1">
                  <c:v>49.6</c:v>
                </c:pt>
                <c:pt idx="2">
                  <c:v>46.85</c:v>
                </c:pt>
                <c:pt idx="3">
                  <c:v>44</c:v>
                </c:pt>
                <c:pt idx="4">
                  <c:v>40.200000000000003</c:v>
                </c:pt>
                <c:pt idx="5">
                  <c:v>30</c:v>
                </c:pt>
                <c:pt idx="6">
                  <c:v>24</c:v>
                </c:pt>
                <c:pt idx="7">
                  <c:v>18.100000000000001</c:v>
                </c:pt>
                <c:pt idx="8">
                  <c:v>18</c:v>
                </c:pt>
                <c:pt idx="9">
                  <c:v>18</c:v>
                </c:pt>
                <c:pt idx="10">
                  <c:v>12</c:v>
                </c:pt>
                <c:pt idx="11">
                  <c:v>11.35</c:v>
                </c:pt>
                <c:pt idx="12">
                  <c:v>10.6</c:v>
                </c:pt>
                <c:pt idx="13">
                  <c:v>7.9</c:v>
                </c:pt>
                <c:pt idx="14">
                  <c:v>7.5</c:v>
                </c:pt>
                <c:pt idx="15">
                  <c:v>6</c:v>
                </c:pt>
                <c:pt idx="16">
                  <c:v>5.6</c:v>
                </c:pt>
                <c:pt idx="17">
                  <c:v>4.3</c:v>
                </c:pt>
                <c:pt idx="18">
                  <c:v>3.63</c:v>
                </c:pt>
                <c:pt idx="19">
                  <c:v>3.2</c:v>
                </c:pt>
                <c:pt idx="20">
                  <c:v>2.8</c:v>
                </c:pt>
              </c:numCache>
            </c:numRef>
          </c:xVal>
          <c:yVal>
            <c:numRef>
              <c:f>'Pb riv'!$J$138:$J$159</c:f>
              <c:numCache>
                <c:formatCode>0.000</c:formatCode>
                <c:ptCount val="22"/>
                <c:pt idx="0">
                  <c:v>15.343999999999999</c:v>
                </c:pt>
                <c:pt idx="1">
                  <c:v>0.17389866666666665</c:v>
                </c:pt>
                <c:pt idx="2">
                  <c:v>0.56630499999999995</c:v>
                </c:pt>
                <c:pt idx="3">
                  <c:v>5.4911999999999992</c:v>
                </c:pt>
                <c:pt idx="4">
                  <c:v>0.49402173471626115</c:v>
                </c:pt>
                <c:pt idx="5">
                  <c:v>0.83421503884949399</c:v>
                </c:pt>
                <c:pt idx="6">
                  <c:v>0.46192213570634033</c:v>
                </c:pt>
                <c:pt idx="7">
                  <c:v>0.43371533333333329</c:v>
                </c:pt>
                <c:pt idx="8">
                  <c:v>0.1794</c:v>
                </c:pt>
                <c:pt idx="9">
                  <c:v>0.20845752278009202</c:v>
                </c:pt>
                <c:pt idx="10">
                  <c:v>0.12336000000000001</c:v>
                </c:pt>
                <c:pt idx="11">
                  <c:v>0.15982399999999999</c:v>
                </c:pt>
                <c:pt idx="12">
                  <c:v>0.64951999999999999</c:v>
                </c:pt>
                <c:pt idx="13">
                  <c:v>0.58665599999999996</c:v>
                </c:pt>
                <c:pt idx="14">
                  <c:v>0</c:v>
                </c:pt>
                <c:pt idx="15">
                  <c:v>0.26355999999999996</c:v>
                </c:pt>
                <c:pt idx="16">
                  <c:v>0.14956800000000001</c:v>
                </c:pt>
                <c:pt idx="17">
                  <c:v>3.1837073333333334</c:v>
                </c:pt>
                <c:pt idx="18">
                  <c:v>0.12934433863212247</c:v>
                </c:pt>
                <c:pt idx="19">
                  <c:v>0.51402666666666652</c:v>
                </c:pt>
                <c:pt idx="20">
                  <c:v>0</c:v>
                </c:pt>
                <c:pt idx="2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E33-45AA-9AC9-3C795E707F09}"/>
            </c:ext>
          </c:extLst>
        </c:ser>
        <c:ser>
          <c:idx val="5"/>
          <c:order val="2"/>
          <c:tx>
            <c:v>S3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chemeClr val="bg2">
                    <a:lumMod val="75000"/>
                  </a:schemeClr>
                </a:solidFill>
              </a:ln>
            </c:spPr>
          </c:marker>
          <c:xVal>
            <c:numRef>
              <c:f>'Pb riv'!$I$160:$I$192</c:f>
              <c:numCache>
                <c:formatCode>0.000</c:formatCode>
                <c:ptCount val="33"/>
                <c:pt idx="0">
                  <c:v>58.97</c:v>
                </c:pt>
                <c:pt idx="1">
                  <c:v>56.33</c:v>
                </c:pt>
                <c:pt idx="2">
                  <c:v>54.2</c:v>
                </c:pt>
                <c:pt idx="3">
                  <c:v>50.1</c:v>
                </c:pt>
                <c:pt idx="4">
                  <c:v>47.33</c:v>
                </c:pt>
                <c:pt idx="5">
                  <c:v>42.9</c:v>
                </c:pt>
                <c:pt idx="6">
                  <c:v>42.9</c:v>
                </c:pt>
                <c:pt idx="7">
                  <c:v>41</c:v>
                </c:pt>
                <c:pt idx="8">
                  <c:v>40</c:v>
                </c:pt>
                <c:pt idx="9">
                  <c:v>36.5</c:v>
                </c:pt>
                <c:pt idx="10">
                  <c:v>36.299999999999997</c:v>
                </c:pt>
                <c:pt idx="11">
                  <c:v>34</c:v>
                </c:pt>
                <c:pt idx="12">
                  <c:v>34</c:v>
                </c:pt>
                <c:pt idx="13">
                  <c:v>30.8</c:v>
                </c:pt>
                <c:pt idx="14">
                  <c:v>25.15</c:v>
                </c:pt>
                <c:pt idx="15">
                  <c:v>24.2</c:v>
                </c:pt>
                <c:pt idx="16">
                  <c:v>23</c:v>
                </c:pt>
                <c:pt idx="17">
                  <c:v>21.3</c:v>
                </c:pt>
                <c:pt idx="18">
                  <c:v>21</c:v>
                </c:pt>
                <c:pt idx="19">
                  <c:v>19.5</c:v>
                </c:pt>
                <c:pt idx="20">
                  <c:v>18</c:v>
                </c:pt>
                <c:pt idx="21">
                  <c:v>17.8</c:v>
                </c:pt>
                <c:pt idx="22">
                  <c:v>17</c:v>
                </c:pt>
                <c:pt idx="23">
                  <c:v>14.2</c:v>
                </c:pt>
                <c:pt idx="24">
                  <c:v>14</c:v>
                </c:pt>
                <c:pt idx="25">
                  <c:v>13.9</c:v>
                </c:pt>
                <c:pt idx="26">
                  <c:v>13.5</c:v>
                </c:pt>
                <c:pt idx="27">
                  <c:v>13</c:v>
                </c:pt>
                <c:pt idx="28">
                  <c:v>11.5</c:v>
                </c:pt>
                <c:pt idx="29">
                  <c:v>9.85</c:v>
                </c:pt>
                <c:pt idx="30">
                  <c:v>8</c:v>
                </c:pt>
                <c:pt idx="31">
                  <c:v>4.5</c:v>
                </c:pt>
              </c:numCache>
            </c:numRef>
          </c:xVal>
          <c:yVal>
            <c:numRef>
              <c:f>'Pb riv'!$J$160:$J$192</c:f>
              <c:numCache>
                <c:formatCode>0.000</c:formatCode>
                <c:ptCount val="33"/>
                <c:pt idx="0">
                  <c:v>0.3822902666666666</c:v>
                </c:pt>
                <c:pt idx="1">
                  <c:v>1.2935895999999996</c:v>
                </c:pt>
                <c:pt idx="2">
                  <c:v>0.40959733333333337</c:v>
                </c:pt>
                <c:pt idx="3">
                  <c:v>1.8349999999999997</c:v>
                </c:pt>
                <c:pt idx="4">
                  <c:v>0.63535868724587163</c:v>
                </c:pt>
                <c:pt idx="5">
                  <c:v>0.48225799999999991</c:v>
                </c:pt>
                <c:pt idx="6">
                  <c:v>0.36838199999999993</c:v>
                </c:pt>
                <c:pt idx="7">
                  <c:v>0.46459999999999996</c:v>
                </c:pt>
                <c:pt idx="8">
                  <c:v>0.28933333333333328</c:v>
                </c:pt>
                <c:pt idx="9">
                  <c:v>0.57578333333333331</c:v>
                </c:pt>
                <c:pt idx="10">
                  <c:v>0.57972599999999985</c:v>
                </c:pt>
                <c:pt idx="11">
                  <c:v>2.3337066666666666</c:v>
                </c:pt>
                <c:pt idx="12">
                  <c:v>0.27322666666666662</c:v>
                </c:pt>
                <c:pt idx="13">
                  <c:v>0.19007466666666664</c:v>
                </c:pt>
                <c:pt idx="14">
                  <c:v>0.3122166666666667</c:v>
                </c:pt>
                <c:pt idx="15">
                  <c:v>0.78025333333333324</c:v>
                </c:pt>
                <c:pt idx="16">
                  <c:v>0.2656</c:v>
                </c:pt>
                <c:pt idx="17">
                  <c:v>0.24390000000000001</c:v>
                </c:pt>
                <c:pt idx="18">
                  <c:v>0.84726000000000001</c:v>
                </c:pt>
                <c:pt idx="19">
                  <c:v>0.67839999999999989</c:v>
                </c:pt>
                <c:pt idx="20">
                  <c:v>0.26728000000000002</c:v>
                </c:pt>
                <c:pt idx="21">
                  <c:v>0.94916</c:v>
                </c:pt>
                <c:pt idx="22">
                  <c:v>1.2576666666666665</c:v>
                </c:pt>
                <c:pt idx="23">
                  <c:v>0.2354613333333333</c:v>
                </c:pt>
                <c:pt idx="24">
                  <c:v>0.24222666666666667</c:v>
                </c:pt>
                <c:pt idx="25">
                  <c:v>0.34486666666666665</c:v>
                </c:pt>
                <c:pt idx="26">
                  <c:v>0.17199</c:v>
                </c:pt>
                <c:pt idx="27">
                  <c:v>0.2623133333333334</c:v>
                </c:pt>
                <c:pt idx="28">
                  <c:v>0.40516666666666662</c:v>
                </c:pt>
                <c:pt idx="29">
                  <c:v>0.2607733333333333</c:v>
                </c:pt>
                <c:pt idx="30">
                  <c:v>7.9786666666666659E-2</c:v>
                </c:pt>
                <c:pt idx="31">
                  <c:v>0.17758999999999997</c:v>
                </c:pt>
                <c:pt idx="3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E33-45AA-9AC9-3C795E707F09}"/>
            </c:ext>
          </c:extLst>
        </c:ser>
        <c:ser>
          <c:idx val="0"/>
          <c:order val="3"/>
          <c:tx>
            <c:v>H1</c:v>
          </c:tx>
          <c:spPr>
            <a:ln w="28575">
              <a:noFill/>
            </a:ln>
          </c:spPr>
          <c:marker>
            <c:symbol val="diamond"/>
            <c:size val="5"/>
            <c:spPr>
              <a:ln>
                <a:noFill/>
              </a:ln>
            </c:spPr>
          </c:marker>
          <c:xVal>
            <c:numRef>
              <c:f>'Pb riv'!$I$2:$I$21</c:f>
              <c:numCache>
                <c:formatCode>0.000</c:formatCode>
                <c:ptCount val="20"/>
                <c:pt idx="0">
                  <c:v>150</c:v>
                </c:pt>
                <c:pt idx="1">
                  <c:v>96.9</c:v>
                </c:pt>
                <c:pt idx="2">
                  <c:v>91.4</c:v>
                </c:pt>
                <c:pt idx="3">
                  <c:v>88</c:v>
                </c:pt>
                <c:pt idx="4">
                  <c:v>82.7</c:v>
                </c:pt>
                <c:pt idx="5">
                  <c:v>77.5</c:v>
                </c:pt>
                <c:pt idx="6">
                  <c:v>77</c:v>
                </c:pt>
                <c:pt idx="7">
                  <c:v>72.599999999999994</c:v>
                </c:pt>
                <c:pt idx="8">
                  <c:v>72.5</c:v>
                </c:pt>
                <c:pt idx="9">
                  <c:v>71.5</c:v>
                </c:pt>
                <c:pt idx="10">
                  <c:v>69.8</c:v>
                </c:pt>
                <c:pt idx="11">
                  <c:v>69</c:v>
                </c:pt>
                <c:pt idx="12">
                  <c:v>65.5</c:v>
                </c:pt>
                <c:pt idx="13">
                  <c:v>63.5</c:v>
                </c:pt>
                <c:pt idx="14">
                  <c:v>61.97</c:v>
                </c:pt>
                <c:pt idx="15">
                  <c:v>61.66</c:v>
                </c:pt>
                <c:pt idx="16">
                  <c:v>60.5</c:v>
                </c:pt>
                <c:pt idx="17">
                  <c:v>55</c:v>
                </c:pt>
                <c:pt idx="18">
                  <c:v>34.04</c:v>
                </c:pt>
              </c:numCache>
            </c:numRef>
          </c:xVal>
          <c:yVal>
            <c:numRef>
              <c:f>'Pb riv'!$J$2:$J$21</c:f>
              <c:numCache>
                <c:formatCode>0.000</c:formatCode>
                <c:ptCount val="20"/>
                <c:pt idx="0">
                  <c:v>0.93799999999999983</c:v>
                </c:pt>
                <c:pt idx="1">
                  <c:v>0.74788999999999994</c:v>
                </c:pt>
                <c:pt idx="2">
                  <c:v>0.68230933333333343</c:v>
                </c:pt>
                <c:pt idx="3">
                  <c:v>0.46373333333333333</c:v>
                </c:pt>
                <c:pt idx="4">
                  <c:v>0.18075333333333332</c:v>
                </c:pt>
                <c:pt idx="5">
                  <c:v>0.15583333333333335</c:v>
                </c:pt>
                <c:pt idx="6">
                  <c:v>0.15709333333333331</c:v>
                </c:pt>
                <c:pt idx="7">
                  <c:v>0.19447999999999999</c:v>
                </c:pt>
                <c:pt idx="8">
                  <c:v>0.41251666666666659</c:v>
                </c:pt>
                <c:pt idx="9">
                  <c:v>0.18935999999999995</c:v>
                </c:pt>
                <c:pt idx="10">
                  <c:v>0.17285700205975418</c:v>
                </c:pt>
                <c:pt idx="11">
                  <c:v>0.18059999999999998</c:v>
                </c:pt>
                <c:pt idx="12">
                  <c:v>0.28781333333333331</c:v>
                </c:pt>
                <c:pt idx="13">
                  <c:v>0.20318861371174046</c:v>
                </c:pt>
                <c:pt idx="14">
                  <c:v>0.70417346666666669</c:v>
                </c:pt>
                <c:pt idx="15">
                  <c:v>0.22033969349972798</c:v>
                </c:pt>
                <c:pt idx="16">
                  <c:v>0.11566984031607756</c:v>
                </c:pt>
                <c:pt idx="17">
                  <c:v>0.1485967469201436</c:v>
                </c:pt>
                <c:pt idx="18">
                  <c:v>0.27159554881035142</c:v>
                </c:pt>
                <c:pt idx="1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E33-45AA-9AC9-3C795E707F09}"/>
            </c:ext>
          </c:extLst>
        </c:ser>
        <c:ser>
          <c:idx val="2"/>
          <c:order val="4"/>
          <c:tx>
            <c:v>H2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chemeClr val="tx1"/>
              </a:solidFill>
              <a:ln>
                <a:noFill/>
              </a:ln>
            </c:spPr>
          </c:marker>
          <c:xVal>
            <c:numRef>
              <c:f>'Pb riv'!$I$22:$I$85</c:f>
              <c:numCache>
                <c:formatCode>0.000</c:formatCode>
                <c:ptCount val="64"/>
                <c:pt idx="0">
                  <c:v>330</c:v>
                </c:pt>
                <c:pt idx="1">
                  <c:v>286.33</c:v>
                </c:pt>
                <c:pt idx="2">
                  <c:v>180</c:v>
                </c:pt>
                <c:pt idx="3">
                  <c:v>157</c:v>
                </c:pt>
                <c:pt idx="4">
                  <c:v>140</c:v>
                </c:pt>
                <c:pt idx="5">
                  <c:v>130.25</c:v>
                </c:pt>
                <c:pt idx="6">
                  <c:v>123.9</c:v>
                </c:pt>
                <c:pt idx="7">
                  <c:v>117.7</c:v>
                </c:pt>
                <c:pt idx="8">
                  <c:v>116.66</c:v>
                </c:pt>
                <c:pt idx="9">
                  <c:v>116.5</c:v>
                </c:pt>
                <c:pt idx="10">
                  <c:v>115.9</c:v>
                </c:pt>
                <c:pt idx="11">
                  <c:v>114.7</c:v>
                </c:pt>
                <c:pt idx="12">
                  <c:v>113.33</c:v>
                </c:pt>
                <c:pt idx="13">
                  <c:v>112.5</c:v>
                </c:pt>
                <c:pt idx="14">
                  <c:v>110</c:v>
                </c:pt>
                <c:pt idx="15">
                  <c:v>110</c:v>
                </c:pt>
                <c:pt idx="16">
                  <c:v>103.2</c:v>
                </c:pt>
                <c:pt idx="17">
                  <c:v>102.42</c:v>
                </c:pt>
                <c:pt idx="18">
                  <c:v>100.1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99.63</c:v>
                </c:pt>
                <c:pt idx="23">
                  <c:v>98.44</c:v>
                </c:pt>
                <c:pt idx="24">
                  <c:v>97.8</c:v>
                </c:pt>
                <c:pt idx="25">
                  <c:v>95.29</c:v>
                </c:pt>
                <c:pt idx="26">
                  <c:v>95</c:v>
                </c:pt>
                <c:pt idx="27">
                  <c:v>93.9</c:v>
                </c:pt>
                <c:pt idx="28">
                  <c:v>93</c:v>
                </c:pt>
                <c:pt idx="29">
                  <c:v>91.5</c:v>
                </c:pt>
                <c:pt idx="30">
                  <c:v>91.2</c:v>
                </c:pt>
                <c:pt idx="31">
                  <c:v>90.6</c:v>
                </c:pt>
                <c:pt idx="32">
                  <c:v>90</c:v>
                </c:pt>
                <c:pt idx="33">
                  <c:v>88</c:v>
                </c:pt>
                <c:pt idx="34">
                  <c:v>88</c:v>
                </c:pt>
                <c:pt idx="35">
                  <c:v>85.5</c:v>
                </c:pt>
                <c:pt idx="36">
                  <c:v>85.3</c:v>
                </c:pt>
                <c:pt idx="37">
                  <c:v>83.7</c:v>
                </c:pt>
                <c:pt idx="38">
                  <c:v>82</c:v>
                </c:pt>
                <c:pt idx="39">
                  <c:v>80.2</c:v>
                </c:pt>
                <c:pt idx="40">
                  <c:v>80</c:v>
                </c:pt>
                <c:pt idx="41">
                  <c:v>80</c:v>
                </c:pt>
                <c:pt idx="42">
                  <c:v>79.8</c:v>
                </c:pt>
                <c:pt idx="43">
                  <c:v>79.5</c:v>
                </c:pt>
                <c:pt idx="44">
                  <c:v>79</c:v>
                </c:pt>
                <c:pt idx="45">
                  <c:v>77.8</c:v>
                </c:pt>
                <c:pt idx="46">
                  <c:v>76.8</c:v>
                </c:pt>
                <c:pt idx="47">
                  <c:v>76.400000000000006</c:v>
                </c:pt>
                <c:pt idx="48">
                  <c:v>73.900000000000006</c:v>
                </c:pt>
                <c:pt idx="49">
                  <c:v>73.400000000000006</c:v>
                </c:pt>
                <c:pt idx="50">
                  <c:v>71.099999999999994</c:v>
                </c:pt>
                <c:pt idx="51">
                  <c:v>70.7</c:v>
                </c:pt>
                <c:pt idx="52">
                  <c:v>70</c:v>
                </c:pt>
                <c:pt idx="53">
                  <c:v>66.7</c:v>
                </c:pt>
                <c:pt idx="54">
                  <c:v>66.63</c:v>
                </c:pt>
                <c:pt idx="55">
                  <c:v>60.5</c:v>
                </c:pt>
                <c:pt idx="56">
                  <c:v>60</c:v>
                </c:pt>
                <c:pt idx="57">
                  <c:v>58.8</c:v>
                </c:pt>
                <c:pt idx="58">
                  <c:v>57.6</c:v>
                </c:pt>
                <c:pt idx="59">
                  <c:v>55.4</c:v>
                </c:pt>
                <c:pt idx="60">
                  <c:v>53.33</c:v>
                </c:pt>
                <c:pt idx="61">
                  <c:v>51.8</c:v>
                </c:pt>
                <c:pt idx="62">
                  <c:v>46.5</c:v>
                </c:pt>
                <c:pt idx="63">
                  <c:v>25.3</c:v>
                </c:pt>
              </c:numCache>
            </c:numRef>
          </c:xVal>
          <c:yVal>
            <c:numRef>
              <c:f>'Pb riv'!$J$22:$J$85</c:f>
              <c:numCache>
                <c:formatCode>0.000</c:formatCode>
                <c:ptCount val="64"/>
                <c:pt idx="0">
                  <c:v>5.4990000000000006</c:v>
                </c:pt>
                <c:pt idx="1">
                  <c:v>2.1472459999999995</c:v>
                </c:pt>
                <c:pt idx="2">
                  <c:v>0.97919999999999996</c:v>
                </c:pt>
                <c:pt idx="3">
                  <c:v>3.4300466666666667</c:v>
                </c:pt>
                <c:pt idx="4">
                  <c:v>0.97333333333333316</c:v>
                </c:pt>
                <c:pt idx="5">
                  <c:v>0.53904166666666664</c:v>
                </c:pt>
                <c:pt idx="6">
                  <c:v>0.38986799999999999</c:v>
                </c:pt>
                <c:pt idx="7">
                  <c:v>0.53330103773274806</c:v>
                </c:pt>
                <c:pt idx="8">
                  <c:v>0.62890959999999996</c:v>
                </c:pt>
                <c:pt idx="9">
                  <c:v>0.54244333333333328</c:v>
                </c:pt>
                <c:pt idx="10">
                  <c:v>0.6684199999999999</c:v>
                </c:pt>
                <c:pt idx="11">
                  <c:v>0.50779466666666662</c:v>
                </c:pt>
                <c:pt idx="12">
                  <c:v>0.48532400000000003</c:v>
                </c:pt>
                <c:pt idx="13">
                  <c:v>0.45999999999999991</c:v>
                </c:pt>
                <c:pt idx="14">
                  <c:v>0.24933333333333327</c:v>
                </c:pt>
                <c:pt idx="15">
                  <c:v>0.3173333333333333</c:v>
                </c:pt>
                <c:pt idx="16">
                  <c:v>0.23718399999999995</c:v>
                </c:pt>
                <c:pt idx="17">
                  <c:v>1.0297428</c:v>
                </c:pt>
                <c:pt idx="18">
                  <c:v>0.64787133333333324</c:v>
                </c:pt>
                <c:pt idx="19">
                  <c:v>0.44800000000000006</c:v>
                </c:pt>
                <c:pt idx="20">
                  <c:v>1.4783999999999999</c:v>
                </c:pt>
                <c:pt idx="21">
                  <c:v>0.22293333333333332</c:v>
                </c:pt>
                <c:pt idx="22">
                  <c:v>0.68428059999999991</c:v>
                </c:pt>
                <c:pt idx="23">
                  <c:v>0.36335573333333332</c:v>
                </c:pt>
                <c:pt idx="24">
                  <c:v>0.45235999999999993</c:v>
                </c:pt>
                <c:pt idx="25">
                  <c:v>0.33749693333333336</c:v>
                </c:pt>
                <c:pt idx="26">
                  <c:v>0.47533333333333327</c:v>
                </c:pt>
                <c:pt idx="27">
                  <c:v>0.26368200000000003</c:v>
                </c:pt>
                <c:pt idx="28">
                  <c:v>0.16755104196600093</c:v>
                </c:pt>
                <c:pt idx="29">
                  <c:v>0.14846999999999996</c:v>
                </c:pt>
                <c:pt idx="30">
                  <c:v>1.0382400000000001</c:v>
                </c:pt>
                <c:pt idx="31">
                  <c:v>0.251</c:v>
                </c:pt>
                <c:pt idx="32">
                  <c:v>0.23</c:v>
                </c:pt>
                <c:pt idx="33">
                  <c:v>0.15786666666666666</c:v>
                </c:pt>
                <c:pt idx="34">
                  <c:v>0.10853333333333333</c:v>
                </c:pt>
                <c:pt idx="35">
                  <c:v>0.91761999999999988</c:v>
                </c:pt>
                <c:pt idx="36">
                  <c:v>0.22279333333333334</c:v>
                </c:pt>
                <c:pt idx="37">
                  <c:v>0.63228000000000006</c:v>
                </c:pt>
                <c:pt idx="38">
                  <c:v>0.23666666666666666</c:v>
                </c:pt>
                <c:pt idx="39">
                  <c:v>0.42060000000000003</c:v>
                </c:pt>
                <c:pt idx="40">
                  <c:v>0.64679999999999982</c:v>
                </c:pt>
                <c:pt idx="41">
                  <c:v>0.32759999999999995</c:v>
                </c:pt>
                <c:pt idx="42">
                  <c:v>0.19385599999999997</c:v>
                </c:pt>
                <c:pt idx="43">
                  <c:v>0.32550000000000001</c:v>
                </c:pt>
                <c:pt idx="44">
                  <c:v>0.16679999999999998</c:v>
                </c:pt>
                <c:pt idx="45">
                  <c:v>0.20292940992480532</c:v>
                </c:pt>
                <c:pt idx="46">
                  <c:v>0.55632000000000004</c:v>
                </c:pt>
                <c:pt idx="47">
                  <c:v>0.18186666666666665</c:v>
                </c:pt>
                <c:pt idx="48">
                  <c:v>0.18745999999999999</c:v>
                </c:pt>
                <c:pt idx="49">
                  <c:v>0.35573333333333335</c:v>
                </c:pt>
                <c:pt idx="50">
                  <c:v>0.14857999999999999</c:v>
                </c:pt>
                <c:pt idx="51">
                  <c:v>0.44438</c:v>
                </c:pt>
                <c:pt idx="52">
                  <c:v>0.14930482533006215</c:v>
                </c:pt>
                <c:pt idx="53">
                  <c:v>0.25340000000000001</c:v>
                </c:pt>
                <c:pt idx="54">
                  <c:v>0.23722020000000002</c:v>
                </c:pt>
                <c:pt idx="55">
                  <c:v>0.3534666666666666</c:v>
                </c:pt>
                <c:pt idx="56">
                  <c:v>1.5439999999999998</c:v>
                </c:pt>
                <c:pt idx="57">
                  <c:v>1.6077599999999996</c:v>
                </c:pt>
                <c:pt idx="58">
                  <c:v>0.58800000000000008</c:v>
                </c:pt>
                <c:pt idx="59">
                  <c:v>0.28465333333333331</c:v>
                </c:pt>
                <c:pt idx="60">
                  <c:v>0.21213598921078436</c:v>
                </c:pt>
                <c:pt idx="61">
                  <c:v>0.23850666666666667</c:v>
                </c:pt>
                <c:pt idx="62">
                  <c:v>0.34789999999999999</c:v>
                </c:pt>
                <c:pt idx="63">
                  <c:v>0.32982666666666666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E33-45AA-9AC9-3C795E707F09}"/>
            </c:ext>
          </c:extLst>
        </c:ser>
        <c:ser>
          <c:idx val="3"/>
          <c:order val="5"/>
          <c:tx>
            <c:v>H3</c:v>
          </c:tx>
          <c:spPr>
            <a:ln w="28575">
              <a:noFill/>
            </a:ln>
          </c:spPr>
          <c:marker>
            <c:symbol val="diamond"/>
            <c:size val="5"/>
            <c:spPr>
              <a:ln>
                <a:noFill/>
              </a:ln>
            </c:spPr>
          </c:marker>
          <c:xVal>
            <c:numRef>
              <c:f>'Pb riv'!$I$86:$I$130</c:f>
              <c:numCache>
                <c:formatCode>0.000</c:formatCode>
                <c:ptCount val="45"/>
                <c:pt idx="0">
                  <c:v>194.3</c:v>
                </c:pt>
                <c:pt idx="1">
                  <c:v>140</c:v>
                </c:pt>
                <c:pt idx="2">
                  <c:v>139.9</c:v>
                </c:pt>
                <c:pt idx="3">
                  <c:v>137.19999999999999</c:v>
                </c:pt>
                <c:pt idx="4">
                  <c:v>130.86000000000001</c:v>
                </c:pt>
                <c:pt idx="5">
                  <c:v>130.5</c:v>
                </c:pt>
                <c:pt idx="6">
                  <c:v>129.69999999999999</c:v>
                </c:pt>
                <c:pt idx="7">
                  <c:v>126.3</c:v>
                </c:pt>
                <c:pt idx="8">
                  <c:v>122.3</c:v>
                </c:pt>
                <c:pt idx="9">
                  <c:v>121</c:v>
                </c:pt>
                <c:pt idx="10">
                  <c:v>112.79</c:v>
                </c:pt>
                <c:pt idx="11">
                  <c:v>106.1</c:v>
                </c:pt>
                <c:pt idx="12">
                  <c:v>105</c:v>
                </c:pt>
                <c:pt idx="13">
                  <c:v>100.36</c:v>
                </c:pt>
                <c:pt idx="14">
                  <c:v>95.1</c:v>
                </c:pt>
                <c:pt idx="15">
                  <c:v>95.1</c:v>
                </c:pt>
                <c:pt idx="16">
                  <c:v>92.2</c:v>
                </c:pt>
                <c:pt idx="17">
                  <c:v>92</c:v>
                </c:pt>
                <c:pt idx="18">
                  <c:v>90.78</c:v>
                </c:pt>
                <c:pt idx="19">
                  <c:v>87.1</c:v>
                </c:pt>
                <c:pt idx="20">
                  <c:v>86</c:v>
                </c:pt>
                <c:pt idx="21">
                  <c:v>85.4</c:v>
                </c:pt>
                <c:pt idx="22">
                  <c:v>80.819999999999993</c:v>
                </c:pt>
                <c:pt idx="23">
                  <c:v>80</c:v>
                </c:pt>
                <c:pt idx="24">
                  <c:v>80</c:v>
                </c:pt>
                <c:pt idx="25">
                  <c:v>77.099999999999994</c:v>
                </c:pt>
                <c:pt idx="26">
                  <c:v>74</c:v>
                </c:pt>
                <c:pt idx="27">
                  <c:v>73.8</c:v>
                </c:pt>
                <c:pt idx="28">
                  <c:v>72.599999999999994</c:v>
                </c:pt>
                <c:pt idx="29">
                  <c:v>71.25</c:v>
                </c:pt>
                <c:pt idx="30">
                  <c:v>70.33</c:v>
                </c:pt>
                <c:pt idx="31">
                  <c:v>63.9</c:v>
                </c:pt>
                <c:pt idx="32">
                  <c:v>62</c:v>
                </c:pt>
                <c:pt idx="33">
                  <c:v>61.5</c:v>
                </c:pt>
                <c:pt idx="34">
                  <c:v>56.6</c:v>
                </c:pt>
                <c:pt idx="35">
                  <c:v>55.5</c:v>
                </c:pt>
                <c:pt idx="36">
                  <c:v>53.4</c:v>
                </c:pt>
                <c:pt idx="37">
                  <c:v>52</c:v>
                </c:pt>
                <c:pt idx="38">
                  <c:v>51.9</c:v>
                </c:pt>
                <c:pt idx="39">
                  <c:v>50</c:v>
                </c:pt>
                <c:pt idx="40">
                  <c:v>41.5</c:v>
                </c:pt>
                <c:pt idx="41">
                  <c:v>41.1</c:v>
                </c:pt>
                <c:pt idx="42">
                  <c:v>39.700000000000003</c:v>
                </c:pt>
                <c:pt idx="43">
                  <c:v>7.3</c:v>
                </c:pt>
              </c:numCache>
            </c:numRef>
          </c:xVal>
          <c:yVal>
            <c:numRef>
              <c:f>'Pb riv'!$J$86:$J$130</c:f>
              <c:numCache>
                <c:formatCode>0.000</c:formatCode>
                <c:ptCount val="45"/>
                <c:pt idx="0">
                  <c:v>1.2477653333333332</c:v>
                </c:pt>
                <c:pt idx="1">
                  <c:v>1.1866666666666668</c:v>
                </c:pt>
                <c:pt idx="2">
                  <c:v>2.3148419999999996</c:v>
                </c:pt>
                <c:pt idx="3">
                  <c:v>0.26950666666666662</c:v>
                </c:pt>
                <c:pt idx="4">
                  <c:v>0.53440799999999999</c:v>
                </c:pt>
                <c:pt idx="5">
                  <c:v>0.84963</c:v>
                </c:pt>
                <c:pt idx="6">
                  <c:v>0.50713133333333327</c:v>
                </c:pt>
                <c:pt idx="7">
                  <c:v>0.52163999999999999</c:v>
                </c:pt>
                <c:pt idx="8">
                  <c:v>0.52259333333333324</c:v>
                </c:pt>
                <c:pt idx="9">
                  <c:v>20.634</c:v>
                </c:pt>
                <c:pt idx="10">
                  <c:v>0.3259971333333333</c:v>
                </c:pt>
                <c:pt idx="11">
                  <c:v>0.76405999999999996</c:v>
                </c:pt>
                <c:pt idx="12">
                  <c:v>0.89100000000000013</c:v>
                </c:pt>
                <c:pt idx="13">
                  <c:v>0.55805280000000002</c:v>
                </c:pt>
                <c:pt idx="14">
                  <c:v>1.2532079999999999</c:v>
                </c:pt>
                <c:pt idx="15">
                  <c:v>0.17991599999999996</c:v>
                </c:pt>
                <c:pt idx="16">
                  <c:v>0.81985066666666673</c:v>
                </c:pt>
                <c:pt idx="17">
                  <c:v>0.49653333333333327</c:v>
                </c:pt>
                <c:pt idx="18">
                  <c:v>0.64332800000000001</c:v>
                </c:pt>
                <c:pt idx="19">
                  <c:v>0.48052666666666666</c:v>
                </c:pt>
                <c:pt idx="20">
                  <c:v>0.37862666666666667</c:v>
                </c:pt>
                <c:pt idx="21">
                  <c:v>0.99744399999999989</c:v>
                </c:pt>
                <c:pt idx="22">
                  <c:v>0.25817000000000001</c:v>
                </c:pt>
                <c:pt idx="23">
                  <c:v>0.86799999999999977</c:v>
                </c:pt>
                <c:pt idx="24">
                  <c:v>0.54133333333333322</c:v>
                </c:pt>
                <c:pt idx="25">
                  <c:v>0.467968</c:v>
                </c:pt>
                <c:pt idx="26">
                  <c:v>0.87725333333333333</c:v>
                </c:pt>
                <c:pt idx="27">
                  <c:v>0.40853600000000001</c:v>
                </c:pt>
                <c:pt idx="28">
                  <c:v>0.36243999999999998</c:v>
                </c:pt>
                <c:pt idx="29">
                  <c:v>0.25945079908867963</c:v>
                </c:pt>
                <c:pt idx="30">
                  <c:v>0.19288840000000002</c:v>
                </c:pt>
                <c:pt idx="31">
                  <c:v>0.66079999999999994</c:v>
                </c:pt>
                <c:pt idx="32">
                  <c:v>0.69133333333333324</c:v>
                </c:pt>
                <c:pt idx="33">
                  <c:v>0.21870000000000001</c:v>
                </c:pt>
                <c:pt idx="34">
                  <c:v>0.65295999999999998</c:v>
                </c:pt>
                <c:pt idx="35">
                  <c:v>0.34265000000000001</c:v>
                </c:pt>
                <c:pt idx="36">
                  <c:v>0.1134</c:v>
                </c:pt>
                <c:pt idx="37">
                  <c:v>0.21802666666666665</c:v>
                </c:pt>
                <c:pt idx="38">
                  <c:v>3.73E-2</c:v>
                </c:pt>
                <c:pt idx="39">
                  <c:v>0.89466666666666661</c:v>
                </c:pt>
                <c:pt idx="40">
                  <c:v>0.25036666666666663</c:v>
                </c:pt>
                <c:pt idx="41">
                  <c:v>0.62007999999999996</c:v>
                </c:pt>
                <c:pt idx="42">
                  <c:v>0.21933999999999998</c:v>
                </c:pt>
                <c:pt idx="43">
                  <c:v>0.21805199999999997</c:v>
                </c:pt>
                <c:pt idx="4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E33-45AA-9AC9-3C795E707F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080768"/>
        <c:axId val="92089728"/>
      </c:scatterChart>
      <c:scatterChart>
        <c:scatterStyle val="smoothMarker"/>
        <c:varyColors val="0"/>
        <c:ser>
          <c:idx val="6"/>
          <c:order val="6"/>
          <c:tx>
            <c:v>BBAC Pb eq riv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'Pb riv'!$R$2:$R$37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'Pb riv'!$Q$2:$Q$37</c:f>
              <c:numCache>
                <c:formatCode>0.000</c:formatCode>
                <c:ptCount val="36"/>
                <c:pt idx="0">
                  <c:v>0.24399999999999999</c:v>
                </c:pt>
                <c:pt idx="1">
                  <c:v>0.28466666666666668</c:v>
                </c:pt>
                <c:pt idx="2">
                  <c:v>0.32533333333333331</c:v>
                </c:pt>
                <c:pt idx="3">
                  <c:v>0.36599999999999999</c:v>
                </c:pt>
                <c:pt idx="4">
                  <c:v>0.40666666666666662</c:v>
                </c:pt>
                <c:pt idx="5">
                  <c:v>0.44733333333333331</c:v>
                </c:pt>
                <c:pt idx="6">
                  <c:v>0.48799999999999999</c:v>
                </c:pt>
                <c:pt idx="7">
                  <c:v>0.52866666666666673</c:v>
                </c:pt>
                <c:pt idx="8">
                  <c:v>0.56933333333333325</c:v>
                </c:pt>
                <c:pt idx="9">
                  <c:v>0.61</c:v>
                </c:pt>
                <c:pt idx="10">
                  <c:v>0.65066666666666673</c:v>
                </c:pt>
                <c:pt idx="11">
                  <c:v>0.69133333333333324</c:v>
                </c:pt>
                <c:pt idx="12">
                  <c:v>0.73199999999999998</c:v>
                </c:pt>
                <c:pt idx="13">
                  <c:v>0.77266666666666661</c:v>
                </c:pt>
                <c:pt idx="14">
                  <c:v>0.81333333333333324</c:v>
                </c:pt>
                <c:pt idx="15">
                  <c:v>0.85399999999999987</c:v>
                </c:pt>
                <c:pt idx="16">
                  <c:v>0.8946666666666665</c:v>
                </c:pt>
                <c:pt idx="17">
                  <c:v>0.93533333333333324</c:v>
                </c:pt>
                <c:pt idx="18">
                  <c:v>0.97599999999999998</c:v>
                </c:pt>
                <c:pt idx="19">
                  <c:v>1.0166666666666666</c:v>
                </c:pt>
                <c:pt idx="20">
                  <c:v>1.0573333333333335</c:v>
                </c:pt>
                <c:pt idx="21">
                  <c:v>1.0979999999999999</c:v>
                </c:pt>
                <c:pt idx="22">
                  <c:v>1.1386666666666665</c:v>
                </c:pt>
                <c:pt idx="23">
                  <c:v>1.1793333333333333</c:v>
                </c:pt>
                <c:pt idx="24">
                  <c:v>1.22</c:v>
                </c:pt>
                <c:pt idx="25">
                  <c:v>1.2606666666666666</c:v>
                </c:pt>
                <c:pt idx="26">
                  <c:v>1.3013333333333332</c:v>
                </c:pt>
                <c:pt idx="27">
                  <c:v>1.3419999999999999</c:v>
                </c:pt>
                <c:pt idx="28">
                  <c:v>1.3826666666666667</c:v>
                </c:pt>
                <c:pt idx="29">
                  <c:v>1.4233333333333331</c:v>
                </c:pt>
                <c:pt idx="30">
                  <c:v>1.464</c:v>
                </c:pt>
                <c:pt idx="31">
                  <c:v>1.5046666666666666</c:v>
                </c:pt>
                <c:pt idx="32">
                  <c:v>1.5453333333333332</c:v>
                </c:pt>
                <c:pt idx="33">
                  <c:v>1.5859999999999999</c:v>
                </c:pt>
                <c:pt idx="34">
                  <c:v>1.6266666666666665</c:v>
                </c:pt>
                <c:pt idx="35">
                  <c:v>1.6673333333333331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E33-45AA-9AC9-3C795E707F09}"/>
            </c:ext>
          </c:extLst>
        </c:ser>
        <c:ser>
          <c:idx val="7"/>
          <c:order val="7"/>
          <c:tx>
            <c:v>NQE-MA riv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'Pb riv'!$R$2:$R$37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'Pb riv'!$S$2:$S$37</c:f>
              <c:numCache>
                <c:formatCode>General</c:formatCode>
                <c:ptCount val="36"/>
                <c:pt idx="0">
                  <c:v>1.2</c:v>
                </c:pt>
                <c:pt idx="1">
                  <c:v>1.2</c:v>
                </c:pt>
                <c:pt idx="2">
                  <c:v>1.2</c:v>
                </c:pt>
                <c:pt idx="3">
                  <c:v>1.2</c:v>
                </c:pt>
                <c:pt idx="4">
                  <c:v>1.2</c:v>
                </c:pt>
                <c:pt idx="5">
                  <c:v>1.2</c:v>
                </c:pt>
                <c:pt idx="6">
                  <c:v>1.2</c:v>
                </c:pt>
                <c:pt idx="7">
                  <c:v>1.2</c:v>
                </c:pt>
                <c:pt idx="8">
                  <c:v>1.2</c:v>
                </c:pt>
                <c:pt idx="9">
                  <c:v>1.2</c:v>
                </c:pt>
                <c:pt idx="10">
                  <c:v>1.2</c:v>
                </c:pt>
                <c:pt idx="11">
                  <c:v>1.2</c:v>
                </c:pt>
                <c:pt idx="12">
                  <c:v>1.2</c:v>
                </c:pt>
                <c:pt idx="13">
                  <c:v>1.2</c:v>
                </c:pt>
                <c:pt idx="14">
                  <c:v>1.2</c:v>
                </c:pt>
                <c:pt idx="15">
                  <c:v>1.2</c:v>
                </c:pt>
                <c:pt idx="16">
                  <c:v>1.2</c:v>
                </c:pt>
                <c:pt idx="17">
                  <c:v>1.2</c:v>
                </c:pt>
                <c:pt idx="18">
                  <c:v>1.2</c:v>
                </c:pt>
                <c:pt idx="19">
                  <c:v>1.2</c:v>
                </c:pt>
                <c:pt idx="20">
                  <c:v>1.2</c:v>
                </c:pt>
                <c:pt idx="21">
                  <c:v>1.2</c:v>
                </c:pt>
                <c:pt idx="22">
                  <c:v>1.2</c:v>
                </c:pt>
                <c:pt idx="23">
                  <c:v>1.2</c:v>
                </c:pt>
                <c:pt idx="24">
                  <c:v>1.2</c:v>
                </c:pt>
                <c:pt idx="25">
                  <c:v>1.2</c:v>
                </c:pt>
                <c:pt idx="26">
                  <c:v>1.2</c:v>
                </c:pt>
                <c:pt idx="27">
                  <c:v>1.2</c:v>
                </c:pt>
                <c:pt idx="28">
                  <c:v>1.2</c:v>
                </c:pt>
                <c:pt idx="29">
                  <c:v>1.2</c:v>
                </c:pt>
                <c:pt idx="30">
                  <c:v>1.2</c:v>
                </c:pt>
                <c:pt idx="31">
                  <c:v>1.2</c:v>
                </c:pt>
                <c:pt idx="32">
                  <c:v>1.2</c:v>
                </c:pt>
                <c:pt idx="33">
                  <c:v>1.2</c:v>
                </c:pt>
                <c:pt idx="34">
                  <c:v>1.2</c:v>
                </c:pt>
                <c:pt idx="35">
                  <c:v>1.2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E33-45AA-9AC9-3C795E707F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080768"/>
        <c:axId val="92089728"/>
      </c:scatterChart>
      <c:valAx>
        <c:axId val="92080768"/>
        <c:scaling>
          <c:orientation val="minMax"/>
          <c:max val="3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Calcium dissous</a:t>
                </a:r>
                <a:r>
                  <a:rPr lang="fr-FR" baseline="0"/>
                  <a:t> biodisp. (mg.l-1)</a:t>
                </a:r>
                <a:endParaRPr lang="fr-FR"/>
              </a:p>
            </c:rich>
          </c:tx>
          <c:overlay val="0"/>
        </c:title>
        <c:numFmt formatCode="0.000" sourceLinked="1"/>
        <c:majorTickMark val="out"/>
        <c:minorTickMark val="none"/>
        <c:tickLblPos val="nextTo"/>
        <c:crossAx val="92089728"/>
        <c:crosses val="autoZero"/>
        <c:crossBetween val="midCat"/>
      </c:valAx>
      <c:valAx>
        <c:axId val="92089728"/>
        <c:scaling>
          <c:orientation val="minMax"/>
          <c:max val="6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Concentration de plomb calculée</a:t>
                </a:r>
                <a:r>
                  <a:rPr lang="fr-FR" baseline="0"/>
                  <a:t> rivière (µg.l-1)</a:t>
                </a:r>
                <a:endParaRPr lang="fr-FR"/>
              </a:p>
            </c:rich>
          </c:tx>
          <c:overlay val="0"/>
        </c:title>
        <c:numFmt formatCode="0.000" sourceLinked="1"/>
        <c:majorTickMark val="out"/>
        <c:minorTickMark val="none"/>
        <c:tickLblPos val="nextTo"/>
        <c:crossAx val="920807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7750247677001013E-2"/>
          <c:y val="1.4517607163421526E-2"/>
          <c:w val="0.78735376810115099"/>
          <c:h val="0.90281642781606619"/>
        </c:manualLayout>
      </c:layout>
      <c:scatterChart>
        <c:scatterStyle val="lineMarker"/>
        <c:varyColors val="0"/>
        <c:ser>
          <c:idx val="3"/>
          <c:order val="0"/>
          <c:tx>
            <c:v>S1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'Cd biote'!$I$131:$I$137</c:f>
              <c:numCache>
                <c:formatCode>General</c:formatCode>
                <c:ptCount val="7"/>
                <c:pt idx="0">
                  <c:v>56.4</c:v>
                </c:pt>
                <c:pt idx="1">
                  <c:v>30.1</c:v>
                </c:pt>
                <c:pt idx="2">
                  <c:v>17.5</c:v>
                </c:pt>
                <c:pt idx="3">
                  <c:v>5.9</c:v>
                </c:pt>
                <c:pt idx="4">
                  <c:v>3.5</c:v>
                </c:pt>
                <c:pt idx="5">
                  <c:v>3.33</c:v>
                </c:pt>
                <c:pt idx="6">
                  <c:v>2.86</c:v>
                </c:pt>
              </c:numCache>
            </c:numRef>
          </c:xVal>
          <c:yVal>
            <c:numRef>
              <c:f>'Cd biote'!$H$131:$H$137</c:f>
              <c:numCache>
                <c:formatCode>General</c:formatCode>
                <c:ptCount val="7"/>
                <c:pt idx="0">
                  <c:v>0.05</c:v>
                </c:pt>
                <c:pt idx="1">
                  <c:v>0.30199999999999999</c:v>
                </c:pt>
                <c:pt idx="2">
                  <c:v>0.28999999999999998</c:v>
                </c:pt>
                <c:pt idx="3">
                  <c:v>0.12</c:v>
                </c:pt>
                <c:pt idx="4">
                  <c:v>0.68300000000000005</c:v>
                </c:pt>
                <c:pt idx="5">
                  <c:v>0.47</c:v>
                </c:pt>
                <c:pt idx="6">
                  <c:v>0.34599999999999997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C76-4387-92D1-120540EF2814}"/>
            </c:ext>
          </c:extLst>
        </c:ser>
        <c:ser>
          <c:idx val="4"/>
          <c:order val="1"/>
          <c:tx>
            <c:v>S2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</c:spPr>
          </c:marker>
          <c:xVal>
            <c:numRef>
              <c:f>'Cd biote'!$I$138:$I$159</c:f>
              <c:numCache>
                <c:formatCode>General</c:formatCode>
                <c:ptCount val="22"/>
                <c:pt idx="0">
                  <c:v>60</c:v>
                </c:pt>
                <c:pt idx="1">
                  <c:v>49.6</c:v>
                </c:pt>
                <c:pt idx="2">
                  <c:v>46.85</c:v>
                </c:pt>
                <c:pt idx="3">
                  <c:v>44</c:v>
                </c:pt>
                <c:pt idx="4">
                  <c:v>40.200000000000003</c:v>
                </c:pt>
                <c:pt idx="5">
                  <c:v>30</c:v>
                </c:pt>
                <c:pt idx="6">
                  <c:v>24</c:v>
                </c:pt>
                <c:pt idx="7">
                  <c:v>18.100000000000001</c:v>
                </c:pt>
                <c:pt idx="8">
                  <c:v>18</c:v>
                </c:pt>
                <c:pt idx="9">
                  <c:v>18</c:v>
                </c:pt>
                <c:pt idx="10">
                  <c:v>12</c:v>
                </c:pt>
                <c:pt idx="11">
                  <c:v>11.35</c:v>
                </c:pt>
                <c:pt idx="12">
                  <c:v>10.6</c:v>
                </c:pt>
                <c:pt idx="13">
                  <c:v>7.9</c:v>
                </c:pt>
                <c:pt idx="14">
                  <c:v>7.5</c:v>
                </c:pt>
                <c:pt idx="15">
                  <c:v>6</c:v>
                </c:pt>
                <c:pt idx="16">
                  <c:v>5.6</c:v>
                </c:pt>
                <c:pt idx="17">
                  <c:v>4.3</c:v>
                </c:pt>
                <c:pt idx="18">
                  <c:v>3.63</c:v>
                </c:pt>
                <c:pt idx="19">
                  <c:v>3.2</c:v>
                </c:pt>
                <c:pt idx="20">
                  <c:v>2.8</c:v>
                </c:pt>
              </c:numCache>
            </c:numRef>
          </c:xVal>
          <c:yVal>
            <c:numRef>
              <c:f>'Cd biote'!$H$138:$H$159</c:f>
              <c:numCache>
                <c:formatCode>General</c:formatCode>
                <c:ptCount val="22"/>
                <c:pt idx="0">
                  <c:v>34.86</c:v>
                </c:pt>
                <c:pt idx="1">
                  <c:v>0.16400000000000001</c:v>
                </c:pt>
                <c:pt idx="2">
                  <c:v>0.09</c:v>
                </c:pt>
                <c:pt idx="3">
                  <c:v>0.95</c:v>
                </c:pt>
                <c:pt idx="4">
                  <c:v>0.23003092998661026</c:v>
                </c:pt>
                <c:pt idx="5">
                  <c:v>0.24467573928684</c:v>
                </c:pt>
                <c:pt idx="6">
                  <c:v>0.29974393621548201</c:v>
                </c:pt>
                <c:pt idx="7">
                  <c:v>0.107</c:v>
                </c:pt>
                <c:pt idx="8">
                  <c:v>0.32913186665298699</c:v>
                </c:pt>
                <c:pt idx="9">
                  <c:v>0.308</c:v>
                </c:pt>
                <c:pt idx="10">
                  <c:v>0.26600000000000001</c:v>
                </c:pt>
                <c:pt idx="11">
                  <c:v>0.215</c:v>
                </c:pt>
                <c:pt idx="12">
                  <c:v>0.11</c:v>
                </c:pt>
                <c:pt idx="13">
                  <c:v>0.251</c:v>
                </c:pt>
                <c:pt idx="14">
                  <c:v>0.45102037266216399</c:v>
                </c:pt>
                <c:pt idx="15">
                  <c:v>0.42499999999999999</c:v>
                </c:pt>
                <c:pt idx="16">
                  <c:v>0.40600000000000003</c:v>
                </c:pt>
                <c:pt idx="17">
                  <c:v>1.0980000000000001</c:v>
                </c:pt>
                <c:pt idx="18">
                  <c:v>1.27427557833717</c:v>
                </c:pt>
                <c:pt idx="19">
                  <c:v>0.61</c:v>
                </c:pt>
                <c:pt idx="20">
                  <c:v>0.29699999999999999</c:v>
                </c:pt>
                <c:pt idx="21">
                  <c:v>0.23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C76-4387-92D1-120540EF2814}"/>
            </c:ext>
          </c:extLst>
        </c:ser>
        <c:ser>
          <c:idx val="5"/>
          <c:order val="2"/>
          <c:tx>
            <c:v>S3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chemeClr val="bg2">
                    <a:lumMod val="75000"/>
                  </a:schemeClr>
                </a:solidFill>
              </a:ln>
            </c:spPr>
          </c:marker>
          <c:xVal>
            <c:numRef>
              <c:f>'Cd biote'!$I$160:$I$192</c:f>
              <c:numCache>
                <c:formatCode>General</c:formatCode>
                <c:ptCount val="33"/>
                <c:pt idx="0">
                  <c:v>58.97</c:v>
                </c:pt>
                <c:pt idx="1">
                  <c:v>56.33</c:v>
                </c:pt>
                <c:pt idx="2">
                  <c:v>54.2</c:v>
                </c:pt>
                <c:pt idx="3">
                  <c:v>50.1</c:v>
                </c:pt>
                <c:pt idx="4">
                  <c:v>47.33</c:v>
                </c:pt>
                <c:pt idx="5">
                  <c:v>42.9</c:v>
                </c:pt>
                <c:pt idx="6">
                  <c:v>42.9</c:v>
                </c:pt>
                <c:pt idx="7">
                  <c:v>41</c:v>
                </c:pt>
                <c:pt idx="8">
                  <c:v>40</c:v>
                </c:pt>
                <c:pt idx="9">
                  <c:v>36.5</c:v>
                </c:pt>
                <c:pt idx="10">
                  <c:v>36.299999999999997</c:v>
                </c:pt>
                <c:pt idx="11">
                  <c:v>34</c:v>
                </c:pt>
                <c:pt idx="12">
                  <c:v>34</c:v>
                </c:pt>
                <c:pt idx="13">
                  <c:v>30.8</c:v>
                </c:pt>
                <c:pt idx="14">
                  <c:v>25.15</c:v>
                </c:pt>
                <c:pt idx="15">
                  <c:v>24.2</c:v>
                </c:pt>
                <c:pt idx="16">
                  <c:v>23</c:v>
                </c:pt>
                <c:pt idx="17">
                  <c:v>21.3</c:v>
                </c:pt>
                <c:pt idx="18">
                  <c:v>21</c:v>
                </c:pt>
                <c:pt idx="19">
                  <c:v>19.5</c:v>
                </c:pt>
                <c:pt idx="20">
                  <c:v>18</c:v>
                </c:pt>
                <c:pt idx="21">
                  <c:v>17.8</c:v>
                </c:pt>
                <c:pt idx="22">
                  <c:v>17</c:v>
                </c:pt>
                <c:pt idx="23">
                  <c:v>14.2</c:v>
                </c:pt>
                <c:pt idx="24">
                  <c:v>14</c:v>
                </c:pt>
                <c:pt idx="25">
                  <c:v>13.9</c:v>
                </c:pt>
                <c:pt idx="26">
                  <c:v>13.5</c:v>
                </c:pt>
                <c:pt idx="27">
                  <c:v>13</c:v>
                </c:pt>
                <c:pt idx="28">
                  <c:v>11.5</c:v>
                </c:pt>
                <c:pt idx="29">
                  <c:v>9.85</c:v>
                </c:pt>
                <c:pt idx="30">
                  <c:v>8</c:v>
                </c:pt>
                <c:pt idx="31">
                  <c:v>4.5</c:v>
                </c:pt>
              </c:numCache>
            </c:numRef>
          </c:xVal>
          <c:yVal>
            <c:numRef>
              <c:f>'Cd biote'!$H$160:$H$192</c:f>
              <c:numCache>
                <c:formatCode>General</c:formatCode>
                <c:ptCount val="33"/>
                <c:pt idx="0">
                  <c:v>7.2999999999999995E-2</c:v>
                </c:pt>
                <c:pt idx="1">
                  <c:v>0.21199999999999999</c:v>
                </c:pt>
                <c:pt idx="2">
                  <c:v>0.16900000000000001</c:v>
                </c:pt>
                <c:pt idx="3">
                  <c:v>0.26</c:v>
                </c:pt>
                <c:pt idx="4">
                  <c:v>0.91537465770475501</c:v>
                </c:pt>
                <c:pt idx="5">
                  <c:v>0.27700000000000002</c:v>
                </c:pt>
                <c:pt idx="6">
                  <c:v>0.161</c:v>
                </c:pt>
                <c:pt idx="7">
                  <c:v>9.5000000000000001E-2</c:v>
                </c:pt>
                <c:pt idx="8">
                  <c:v>0.23300000000000001</c:v>
                </c:pt>
                <c:pt idx="9">
                  <c:v>0.313</c:v>
                </c:pt>
                <c:pt idx="10">
                  <c:v>0.129</c:v>
                </c:pt>
                <c:pt idx="11">
                  <c:v>0.79100000000000004</c:v>
                </c:pt>
                <c:pt idx="12">
                  <c:v>0.216</c:v>
                </c:pt>
                <c:pt idx="13">
                  <c:v>0.24</c:v>
                </c:pt>
                <c:pt idx="14">
                  <c:v>0.11600000000000001</c:v>
                </c:pt>
                <c:pt idx="15">
                  <c:v>0.1</c:v>
                </c:pt>
                <c:pt idx="16">
                  <c:v>0.16</c:v>
                </c:pt>
                <c:pt idx="17">
                  <c:v>0.28899999999999998</c:v>
                </c:pt>
                <c:pt idx="18">
                  <c:v>0.23300000000000001</c:v>
                </c:pt>
                <c:pt idx="19">
                  <c:v>0.249</c:v>
                </c:pt>
                <c:pt idx="20">
                  <c:v>0.187</c:v>
                </c:pt>
                <c:pt idx="21">
                  <c:v>0.13</c:v>
                </c:pt>
                <c:pt idx="22">
                  <c:v>0.11</c:v>
                </c:pt>
                <c:pt idx="23">
                  <c:v>0.21099999999999999</c:v>
                </c:pt>
                <c:pt idx="24">
                  <c:v>0.436</c:v>
                </c:pt>
                <c:pt idx="25">
                  <c:v>0.34499999999999997</c:v>
                </c:pt>
                <c:pt idx="26">
                  <c:v>0.27500000000000002</c:v>
                </c:pt>
                <c:pt idx="27">
                  <c:v>0.25900000000000001</c:v>
                </c:pt>
                <c:pt idx="28">
                  <c:v>0.11</c:v>
                </c:pt>
                <c:pt idx="29">
                  <c:v>0.23599999999999999</c:v>
                </c:pt>
                <c:pt idx="30">
                  <c:v>0.104</c:v>
                </c:pt>
                <c:pt idx="31">
                  <c:v>0.34599999999999997</c:v>
                </c:pt>
                <c:pt idx="32">
                  <c:v>0.20499999999999999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C76-4387-92D1-120540EF2814}"/>
            </c:ext>
          </c:extLst>
        </c:ser>
        <c:ser>
          <c:idx val="0"/>
          <c:order val="3"/>
          <c:tx>
            <c:v>H1</c:v>
          </c:tx>
          <c:spPr>
            <a:ln w="28575">
              <a:noFill/>
            </a:ln>
          </c:spPr>
          <c:marker>
            <c:symbol val="diamond"/>
            <c:size val="5"/>
            <c:spPr>
              <a:ln>
                <a:noFill/>
              </a:ln>
            </c:spPr>
          </c:marker>
          <c:xVal>
            <c:numRef>
              <c:f>'Cd biote'!$I$2:$I$21</c:f>
              <c:numCache>
                <c:formatCode>General</c:formatCode>
                <c:ptCount val="20"/>
                <c:pt idx="0">
                  <c:v>150</c:v>
                </c:pt>
                <c:pt idx="1">
                  <c:v>96.9</c:v>
                </c:pt>
                <c:pt idx="2">
                  <c:v>91.4</c:v>
                </c:pt>
                <c:pt idx="3">
                  <c:v>88</c:v>
                </c:pt>
                <c:pt idx="4">
                  <c:v>82.7</c:v>
                </c:pt>
                <c:pt idx="5">
                  <c:v>77.5</c:v>
                </c:pt>
                <c:pt idx="6">
                  <c:v>77</c:v>
                </c:pt>
                <c:pt idx="7">
                  <c:v>72.599999999999994</c:v>
                </c:pt>
                <c:pt idx="8">
                  <c:v>72.5</c:v>
                </c:pt>
                <c:pt idx="9">
                  <c:v>71.5</c:v>
                </c:pt>
                <c:pt idx="10">
                  <c:v>69.8</c:v>
                </c:pt>
                <c:pt idx="11">
                  <c:v>69</c:v>
                </c:pt>
                <c:pt idx="12">
                  <c:v>65.5</c:v>
                </c:pt>
                <c:pt idx="13">
                  <c:v>63.5</c:v>
                </c:pt>
                <c:pt idx="14">
                  <c:v>61.97</c:v>
                </c:pt>
                <c:pt idx="15">
                  <c:v>61.66</c:v>
                </c:pt>
                <c:pt idx="16">
                  <c:v>60.5</c:v>
                </c:pt>
                <c:pt idx="17">
                  <c:v>55</c:v>
                </c:pt>
                <c:pt idx="18">
                  <c:v>34.04</c:v>
                </c:pt>
              </c:numCache>
            </c:numRef>
          </c:xVal>
          <c:yVal>
            <c:numRef>
              <c:f>'Cd biote'!$H$2:$H$21</c:f>
              <c:numCache>
                <c:formatCode>General</c:formatCode>
                <c:ptCount val="20"/>
                <c:pt idx="0">
                  <c:v>0.04</c:v>
                </c:pt>
                <c:pt idx="1">
                  <c:v>7.6999999999999999E-2</c:v>
                </c:pt>
                <c:pt idx="2">
                  <c:v>0.114</c:v>
                </c:pt>
                <c:pt idx="3">
                  <c:v>0.09</c:v>
                </c:pt>
                <c:pt idx="4">
                  <c:v>0.02</c:v>
                </c:pt>
                <c:pt idx="5">
                  <c:v>0.02</c:v>
                </c:pt>
                <c:pt idx="6">
                  <c:v>0.23699999999999999</c:v>
                </c:pt>
                <c:pt idx="7">
                  <c:v>0.03</c:v>
                </c:pt>
                <c:pt idx="8">
                  <c:v>8.8999999999999996E-2</c:v>
                </c:pt>
                <c:pt idx="9">
                  <c:v>0.17</c:v>
                </c:pt>
                <c:pt idx="10">
                  <c:v>0.18646641286853899</c:v>
                </c:pt>
                <c:pt idx="11">
                  <c:v>0.05</c:v>
                </c:pt>
                <c:pt idx="12">
                  <c:v>0.14599999999999999</c:v>
                </c:pt>
                <c:pt idx="13">
                  <c:v>0.12614366761199999</c:v>
                </c:pt>
                <c:pt idx="14">
                  <c:v>0.157</c:v>
                </c:pt>
                <c:pt idx="15">
                  <c:v>0.217162880873954</c:v>
                </c:pt>
                <c:pt idx="16">
                  <c:v>0.175128579297124</c:v>
                </c:pt>
                <c:pt idx="17">
                  <c:v>0.231470131579262</c:v>
                </c:pt>
                <c:pt idx="18">
                  <c:v>0.226653834655165</c:v>
                </c:pt>
                <c:pt idx="19">
                  <c:v>0.03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C76-4387-92D1-120540EF2814}"/>
            </c:ext>
          </c:extLst>
        </c:ser>
        <c:ser>
          <c:idx val="1"/>
          <c:order val="4"/>
          <c:tx>
            <c:v>H2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chemeClr val="tx1"/>
              </a:solidFill>
              <a:ln>
                <a:noFill/>
              </a:ln>
            </c:spPr>
          </c:marker>
          <c:xVal>
            <c:numRef>
              <c:f>'Cd biote'!$I$22:$I$85</c:f>
              <c:numCache>
                <c:formatCode>General</c:formatCode>
                <c:ptCount val="64"/>
                <c:pt idx="0">
                  <c:v>330</c:v>
                </c:pt>
                <c:pt idx="1">
                  <c:v>286.33</c:v>
                </c:pt>
                <c:pt idx="2">
                  <c:v>180</c:v>
                </c:pt>
                <c:pt idx="3">
                  <c:v>157</c:v>
                </c:pt>
                <c:pt idx="4">
                  <c:v>140</c:v>
                </c:pt>
                <c:pt idx="5">
                  <c:v>130.25</c:v>
                </c:pt>
                <c:pt idx="6">
                  <c:v>123.9</c:v>
                </c:pt>
                <c:pt idx="7">
                  <c:v>117.7</c:v>
                </c:pt>
                <c:pt idx="8">
                  <c:v>116.66</c:v>
                </c:pt>
                <c:pt idx="9">
                  <c:v>116.5</c:v>
                </c:pt>
                <c:pt idx="10">
                  <c:v>115.9</c:v>
                </c:pt>
                <c:pt idx="11">
                  <c:v>114.7</c:v>
                </c:pt>
                <c:pt idx="12">
                  <c:v>113.33</c:v>
                </c:pt>
                <c:pt idx="13">
                  <c:v>112.5</c:v>
                </c:pt>
                <c:pt idx="14">
                  <c:v>110</c:v>
                </c:pt>
                <c:pt idx="15">
                  <c:v>110</c:v>
                </c:pt>
                <c:pt idx="16">
                  <c:v>103.2</c:v>
                </c:pt>
                <c:pt idx="17">
                  <c:v>102.42</c:v>
                </c:pt>
                <c:pt idx="18">
                  <c:v>100.1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99.63</c:v>
                </c:pt>
                <c:pt idx="23">
                  <c:v>98.44</c:v>
                </c:pt>
                <c:pt idx="24">
                  <c:v>97.8</c:v>
                </c:pt>
                <c:pt idx="25">
                  <c:v>95.29</c:v>
                </c:pt>
                <c:pt idx="26">
                  <c:v>95</c:v>
                </c:pt>
                <c:pt idx="27">
                  <c:v>93.9</c:v>
                </c:pt>
                <c:pt idx="28">
                  <c:v>93</c:v>
                </c:pt>
                <c:pt idx="29">
                  <c:v>91.5</c:v>
                </c:pt>
                <c:pt idx="30">
                  <c:v>91.2</c:v>
                </c:pt>
                <c:pt idx="31">
                  <c:v>90.6</c:v>
                </c:pt>
                <c:pt idx="32">
                  <c:v>90</c:v>
                </c:pt>
                <c:pt idx="33">
                  <c:v>88</c:v>
                </c:pt>
                <c:pt idx="34">
                  <c:v>88</c:v>
                </c:pt>
                <c:pt idx="35">
                  <c:v>85.5</c:v>
                </c:pt>
                <c:pt idx="36">
                  <c:v>85.3</c:v>
                </c:pt>
                <c:pt idx="37">
                  <c:v>83.7</c:v>
                </c:pt>
                <c:pt idx="38">
                  <c:v>82</c:v>
                </c:pt>
                <c:pt idx="39">
                  <c:v>80.2</c:v>
                </c:pt>
                <c:pt idx="40">
                  <c:v>80</c:v>
                </c:pt>
                <c:pt idx="41">
                  <c:v>80</c:v>
                </c:pt>
                <c:pt idx="42">
                  <c:v>79.8</c:v>
                </c:pt>
                <c:pt idx="43">
                  <c:v>79.5</c:v>
                </c:pt>
                <c:pt idx="44">
                  <c:v>79</c:v>
                </c:pt>
                <c:pt idx="45">
                  <c:v>77.8</c:v>
                </c:pt>
                <c:pt idx="46">
                  <c:v>76.8</c:v>
                </c:pt>
                <c:pt idx="47">
                  <c:v>76.400000000000006</c:v>
                </c:pt>
                <c:pt idx="48">
                  <c:v>73.900000000000006</c:v>
                </c:pt>
                <c:pt idx="49">
                  <c:v>73.400000000000006</c:v>
                </c:pt>
                <c:pt idx="50">
                  <c:v>71.099999999999994</c:v>
                </c:pt>
                <c:pt idx="51">
                  <c:v>70.7</c:v>
                </c:pt>
                <c:pt idx="52">
                  <c:v>70</c:v>
                </c:pt>
                <c:pt idx="53">
                  <c:v>66.7</c:v>
                </c:pt>
                <c:pt idx="54">
                  <c:v>66.63</c:v>
                </c:pt>
                <c:pt idx="55">
                  <c:v>60.5</c:v>
                </c:pt>
                <c:pt idx="56">
                  <c:v>60</c:v>
                </c:pt>
                <c:pt idx="57">
                  <c:v>58.8</c:v>
                </c:pt>
                <c:pt idx="58">
                  <c:v>57.6</c:v>
                </c:pt>
                <c:pt idx="59">
                  <c:v>55.4</c:v>
                </c:pt>
                <c:pt idx="60">
                  <c:v>53.33</c:v>
                </c:pt>
                <c:pt idx="61">
                  <c:v>51.8</c:v>
                </c:pt>
                <c:pt idx="62">
                  <c:v>46.5</c:v>
                </c:pt>
                <c:pt idx="63">
                  <c:v>25.3</c:v>
                </c:pt>
              </c:numCache>
            </c:numRef>
          </c:xVal>
          <c:yVal>
            <c:numRef>
              <c:f>'Cd biote'!$H$22:$H$85</c:f>
              <c:numCache>
                <c:formatCode>General</c:formatCode>
                <c:ptCount val="64"/>
                <c:pt idx="0">
                  <c:v>0.214</c:v>
                </c:pt>
                <c:pt idx="1">
                  <c:v>0.21</c:v>
                </c:pt>
                <c:pt idx="2">
                  <c:v>0.19400000000000001</c:v>
                </c:pt>
                <c:pt idx="3">
                  <c:v>0.121</c:v>
                </c:pt>
                <c:pt idx="4">
                  <c:v>0.128</c:v>
                </c:pt>
                <c:pt idx="5">
                  <c:v>0.214</c:v>
                </c:pt>
                <c:pt idx="6">
                  <c:v>0.13</c:v>
                </c:pt>
                <c:pt idx="7">
                  <c:v>0.18180226263402496</c:v>
                </c:pt>
                <c:pt idx="8">
                  <c:v>0.151</c:v>
                </c:pt>
                <c:pt idx="9">
                  <c:v>0.104</c:v>
                </c:pt>
                <c:pt idx="10">
                  <c:v>0.1</c:v>
                </c:pt>
                <c:pt idx="11">
                  <c:v>0.14199999999999999</c:v>
                </c:pt>
                <c:pt idx="12">
                  <c:v>0.05</c:v>
                </c:pt>
                <c:pt idx="13">
                  <c:v>0</c:v>
                </c:pt>
                <c:pt idx="14">
                  <c:v>0.05</c:v>
                </c:pt>
                <c:pt idx="15">
                  <c:v>0.11</c:v>
                </c:pt>
                <c:pt idx="16">
                  <c:v>0.19600000000000001</c:v>
                </c:pt>
                <c:pt idx="17">
                  <c:v>0.19500000000000001</c:v>
                </c:pt>
                <c:pt idx="18">
                  <c:v>0.16</c:v>
                </c:pt>
                <c:pt idx="19">
                  <c:v>0.11899999999999999</c:v>
                </c:pt>
                <c:pt idx="20">
                  <c:v>0.13200000000000001</c:v>
                </c:pt>
                <c:pt idx="21">
                  <c:v>0.02</c:v>
                </c:pt>
                <c:pt idx="22">
                  <c:v>0.13800000000000001</c:v>
                </c:pt>
                <c:pt idx="23">
                  <c:v>0.27300000000000002</c:v>
                </c:pt>
                <c:pt idx="24">
                  <c:v>0.05</c:v>
                </c:pt>
                <c:pt idx="25">
                  <c:v>0.187</c:v>
                </c:pt>
                <c:pt idx="26">
                  <c:v>0.08</c:v>
                </c:pt>
                <c:pt idx="27">
                  <c:v>7.2999999999999995E-2</c:v>
                </c:pt>
                <c:pt idx="28">
                  <c:v>0.15201769707399701</c:v>
                </c:pt>
                <c:pt idx="29">
                  <c:v>0.22600000000000001</c:v>
                </c:pt>
                <c:pt idx="30">
                  <c:v>0.121</c:v>
                </c:pt>
                <c:pt idx="31">
                  <c:v>0.03</c:v>
                </c:pt>
                <c:pt idx="32">
                  <c:v>0.1</c:v>
                </c:pt>
                <c:pt idx="33">
                  <c:v>9.2999999999999999E-2</c:v>
                </c:pt>
                <c:pt idx="34">
                  <c:v>0.11700000000000001</c:v>
                </c:pt>
                <c:pt idx="35">
                  <c:v>0.156</c:v>
                </c:pt>
                <c:pt idx="36">
                  <c:v>0.04</c:v>
                </c:pt>
                <c:pt idx="37">
                  <c:v>0.19600000000000001</c:v>
                </c:pt>
                <c:pt idx="38">
                  <c:v>9.4E-2</c:v>
                </c:pt>
                <c:pt idx="39">
                  <c:v>0.32600000000000001</c:v>
                </c:pt>
                <c:pt idx="40">
                  <c:v>0.223</c:v>
                </c:pt>
                <c:pt idx="41">
                  <c:v>7.0999999999999994E-2</c:v>
                </c:pt>
                <c:pt idx="42">
                  <c:v>0.23400000000000001</c:v>
                </c:pt>
                <c:pt idx="43">
                  <c:v>0.09</c:v>
                </c:pt>
                <c:pt idx="44">
                  <c:v>0.06</c:v>
                </c:pt>
                <c:pt idx="45">
                  <c:v>0.183750195673688</c:v>
                </c:pt>
                <c:pt idx="46">
                  <c:v>0.05</c:v>
                </c:pt>
                <c:pt idx="47">
                  <c:v>0.03</c:v>
                </c:pt>
                <c:pt idx="48">
                  <c:v>7.0000000000000007E-2</c:v>
                </c:pt>
                <c:pt idx="49">
                  <c:v>0.05</c:v>
                </c:pt>
                <c:pt idx="50">
                  <c:v>0.03</c:v>
                </c:pt>
                <c:pt idx="51">
                  <c:v>7.0000000000000007E-2</c:v>
                </c:pt>
                <c:pt idx="52">
                  <c:v>0.14717614734914</c:v>
                </c:pt>
                <c:pt idx="53">
                  <c:v>0.09</c:v>
                </c:pt>
                <c:pt idx="54">
                  <c:v>0.128</c:v>
                </c:pt>
                <c:pt idx="55">
                  <c:v>0.11</c:v>
                </c:pt>
                <c:pt idx="56">
                  <c:v>0.11</c:v>
                </c:pt>
                <c:pt idx="57">
                  <c:v>0.54</c:v>
                </c:pt>
                <c:pt idx="58">
                  <c:v>0.20300000000000001</c:v>
                </c:pt>
                <c:pt idx="59">
                  <c:v>7.0000000000000007E-2</c:v>
                </c:pt>
                <c:pt idx="60">
                  <c:v>0.27934445294377402</c:v>
                </c:pt>
                <c:pt idx="61">
                  <c:v>0.1</c:v>
                </c:pt>
                <c:pt idx="62">
                  <c:v>7.0000000000000007E-2</c:v>
                </c:pt>
                <c:pt idx="63">
                  <c:v>0.12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C76-4387-92D1-120540EF2814}"/>
            </c:ext>
          </c:extLst>
        </c:ser>
        <c:ser>
          <c:idx val="2"/>
          <c:order val="5"/>
          <c:tx>
            <c:v>H3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chemeClr val="accent4">
                  <a:lumMod val="75000"/>
                </a:schemeClr>
              </a:solidFill>
              <a:ln>
                <a:noFill/>
              </a:ln>
            </c:spPr>
          </c:marker>
          <c:xVal>
            <c:numRef>
              <c:f>'Cd biote'!$I$86:$I$130</c:f>
              <c:numCache>
                <c:formatCode>General</c:formatCode>
                <c:ptCount val="45"/>
                <c:pt idx="0">
                  <c:v>194.3</c:v>
                </c:pt>
                <c:pt idx="1">
                  <c:v>140</c:v>
                </c:pt>
                <c:pt idx="2">
                  <c:v>139.9</c:v>
                </c:pt>
                <c:pt idx="3">
                  <c:v>137.19999999999999</c:v>
                </c:pt>
                <c:pt idx="4">
                  <c:v>130.86000000000001</c:v>
                </c:pt>
                <c:pt idx="5">
                  <c:v>130.5</c:v>
                </c:pt>
                <c:pt idx="6">
                  <c:v>129.69999999999999</c:v>
                </c:pt>
                <c:pt idx="7">
                  <c:v>126.3</c:v>
                </c:pt>
                <c:pt idx="8">
                  <c:v>122.3</c:v>
                </c:pt>
                <c:pt idx="9">
                  <c:v>121</c:v>
                </c:pt>
                <c:pt idx="10">
                  <c:v>112.79</c:v>
                </c:pt>
                <c:pt idx="11">
                  <c:v>106.1</c:v>
                </c:pt>
                <c:pt idx="12">
                  <c:v>105</c:v>
                </c:pt>
                <c:pt idx="13">
                  <c:v>100.36</c:v>
                </c:pt>
                <c:pt idx="14">
                  <c:v>95.1</c:v>
                </c:pt>
                <c:pt idx="15">
                  <c:v>95.1</c:v>
                </c:pt>
                <c:pt idx="16">
                  <c:v>92.2</c:v>
                </c:pt>
                <c:pt idx="17">
                  <c:v>92</c:v>
                </c:pt>
                <c:pt idx="18">
                  <c:v>90.78</c:v>
                </c:pt>
                <c:pt idx="19">
                  <c:v>87.1</c:v>
                </c:pt>
                <c:pt idx="20">
                  <c:v>86</c:v>
                </c:pt>
                <c:pt idx="21">
                  <c:v>85.4</c:v>
                </c:pt>
                <c:pt idx="22">
                  <c:v>80.819999999999993</c:v>
                </c:pt>
                <c:pt idx="23">
                  <c:v>80</c:v>
                </c:pt>
                <c:pt idx="24">
                  <c:v>80</c:v>
                </c:pt>
                <c:pt idx="25">
                  <c:v>77.099999999999994</c:v>
                </c:pt>
                <c:pt idx="26">
                  <c:v>74</c:v>
                </c:pt>
                <c:pt idx="27">
                  <c:v>73.8</c:v>
                </c:pt>
                <c:pt idx="28">
                  <c:v>72.599999999999994</c:v>
                </c:pt>
                <c:pt idx="29">
                  <c:v>71.25</c:v>
                </c:pt>
                <c:pt idx="30">
                  <c:v>70.33</c:v>
                </c:pt>
                <c:pt idx="31">
                  <c:v>63.9</c:v>
                </c:pt>
                <c:pt idx="32">
                  <c:v>62</c:v>
                </c:pt>
                <c:pt idx="33">
                  <c:v>61.5</c:v>
                </c:pt>
                <c:pt idx="34">
                  <c:v>56.6</c:v>
                </c:pt>
                <c:pt idx="35">
                  <c:v>55.5</c:v>
                </c:pt>
                <c:pt idx="36">
                  <c:v>53.4</c:v>
                </c:pt>
                <c:pt idx="37">
                  <c:v>52</c:v>
                </c:pt>
                <c:pt idx="38">
                  <c:v>51.9</c:v>
                </c:pt>
                <c:pt idx="39">
                  <c:v>50</c:v>
                </c:pt>
                <c:pt idx="40">
                  <c:v>41.5</c:v>
                </c:pt>
                <c:pt idx="41">
                  <c:v>41.1</c:v>
                </c:pt>
                <c:pt idx="42">
                  <c:v>39.700000000000003</c:v>
                </c:pt>
                <c:pt idx="43">
                  <c:v>7.3</c:v>
                </c:pt>
              </c:numCache>
            </c:numRef>
          </c:xVal>
          <c:yVal>
            <c:numRef>
              <c:f>'Cd biote'!$H$86:$H$130</c:f>
              <c:numCache>
                <c:formatCode>General</c:formatCode>
                <c:ptCount val="45"/>
                <c:pt idx="0">
                  <c:v>0.124</c:v>
                </c:pt>
                <c:pt idx="1">
                  <c:v>0.13</c:v>
                </c:pt>
                <c:pt idx="2">
                  <c:v>0.154</c:v>
                </c:pt>
                <c:pt idx="3">
                  <c:v>0.125</c:v>
                </c:pt>
                <c:pt idx="4">
                  <c:v>0.03</c:v>
                </c:pt>
                <c:pt idx="5">
                  <c:v>0.23699999999999999</c:v>
                </c:pt>
                <c:pt idx="6">
                  <c:v>0.23200000000000001</c:v>
                </c:pt>
                <c:pt idx="7">
                  <c:v>0.155</c:v>
                </c:pt>
                <c:pt idx="8">
                  <c:v>8.4000000000000005E-2</c:v>
                </c:pt>
                <c:pt idx="9">
                  <c:v>1.53</c:v>
                </c:pt>
                <c:pt idx="10">
                  <c:v>0.20399999999999999</c:v>
                </c:pt>
                <c:pt idx="11">
                  <c:v>0.09</c:v>
                </c:pt>
                <c:pt idx="12">
                  <c:v>0.1</c:v>
                </c:pt>
                <c:pt idx="13">
                  <c:v>0.14699999999999999</c:v>
                </c:pt>
                <c:pt idx="14">
                  <c:v>7.3999999999999996E-2</c:v>
                </c:pt>
                <c:pt idx="15">
                  <c:v>0.20599999999999999</c:v>
                </c:pt>
                <c:pt idx="16">
                  <c:v>0.14299999999999999</c:v>
                </c:pt>
                <c:pt idx="17">
                  <c:v>0.73399999999999999</c:v>
                </c:pt>
                <c:pt idx="18">
                  <c:v>0.11700000000000001</c:v>
                </c:pt>
                <c:pt idx="19">
                  <c:v>0.03</c:v>
                </c:pt>
                <c:pt idx="20">
                  <c:v>0.156</c:v>
                </c:pt>
                <c:pt idx="21">
                  <c:v>0.109</c:v>
                </c:pt>
                <c:pt idx="22">
                  <c:v>8.7999999999999995E-2</c:v>
                </c:pt>
                <c:pt idx="23">
                  <c:v>0.152</c:v>
                </c:pt>
                <c:pt idx="24">
                  <c:v>6.0999999999999999E-2</c:v>
                </c:pt>
                <c:pt idx="25">
                  <c:v>0.191</c:v>
                </c:pt>
                <c:pt idx="26">
                  <c:v>0.109</c:v>
                </c:pt>
                <c:pt idx="27">
                  <c:v>0.104</c:v>
                </c:pt>
                <c:pt idx="28">
                  <c:v>0.16600000000000001</c:v>
                </c:pt>
                <c:pt idx="29">
                  <c:v>0.14679030094891801</c:v>
                </c:pt>
                <c:pt idx="30">
                  <c:v>0.13300000000000001</c:v>
                </c:pt>
                <c:pt idx="31">
                  <c:v>0.05</c:v>
                </c:pt>
                <c:pt idx="32">
                  <c:v>0.12</c:v>
                </c:pt>
                <c:pt idx="33">
                  <c:v>7.0000000000000007E-2</c:v>
                </c:pt>
                <c:pt idx="34">
                  <c:v>0.06</c:v>
                </c:pt>
                <c:pt idx="35">
                  <c:v>0.13400000000000001</c:v>
                </c:pt>
                <c:pt idx="36">
                  <c:v>0.06</c:v>
                </c:pt>
                <c:pt idx="37">
                  <c:v>0.14399999999999999</c:v>
                </c:pt>
                <c:pt idx="38">
                  <c:v>0.03</c:v>
                </c:pt>
                <c:pt idx="39">
                  <c:v>0.05</c:v>
                </c:pt>
                <c:pt idx="40">
                  <c:v>0.06</c:v>
                </c:pt>
                <c:pt idx="41">
                  <c:v>0.17</c:v>
                </c:pt>
                <c:pt idx="42">
                  <c:v>0.06</c:v>
                </c:pt>
                <c:pt idx="43">
                  <c:v>0.315</c:v>
                </c:pt>
                <c:pt idx="44">
                  <c:v>0.12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C76-4387-92D1-120540EF2814}"/>
            </c:ext>
          </c:extLst>
        </c:ser>
        <c:ser>
          <c:idx val="6"/>
          <c:order val="6"/>
          <c:tx>
            <c:v>BBAC Cd biote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'Cd biote'!$R$2:$R$40</c:f>
              <c:numCache>
                <c:formatCode>General</c:formatCode>
                <c:ptCount val="39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  <c:pt idx="12">
                  <c:v>100</c:v>
                </c:pt>
                <c:pt idx="13">
                  <c:v>110</c:v>
                </c:pt>
                <c:pt idx="14">
                  <c:v>120</c:v>
                </c:pt>
                <c:pt idx="15">
                  <c:v>130</c:v>
                </c:pt>
                <c:pt idx="16">
                  <c:v>140</c:v>
                </c:pt>
                <c:pt idx="17">
                  <c:v>150</c:v>
                </c:pt>
                <c:pt idx="18">
                  <c:v>160</c:v>
                </c:pt>
                <c:pt idx="19">
                  <c:v>170</c:v>
                </c:pt>
                <c:pt idx="20">
                  <c:v>180</c:v>
                </c:pt>
                <c:pt idx="21">
                  <c:v>190</c:v>
                </c:pt>
                <c:pt idx="22">
                  <c:v>200</c:v>
                </c:pt>
                <c:pt idx="23">
                  <c:v>200</c:v>
                </c:pt>
                <c:pt idx="24">
                  <c:v>210</c:v>
                </c:pt>
                <c:pt idx="25">
                  <c:v>220</c:v>
                </c:pt>
                <c:pt idx="26">
                  <c:v>230</c:v>
                </c:pt>
                <c:pt idx="27">
                  <c:v>240</c:v>
                </c:pt>
                <c:pt idx="28">
                  <c:v>250</c:v>
                </c:pt>
                <c:pt idx="29">
                  <c:v>260</c:v>
                </c:pt>
                <c:pt idx="30">
                  <c:v>270</c:v>
                </c:pt>
                <c:pt idx="31">
                  <c:v>280</c:v>
                </c:pt>
                <c:pt idx="32">
                  <c:v>290</c:v>
                </c:pt>
                <c:pt idx="33">
                  <c:v>300</c:v>
                </c:pt>
                <c:pt idx="34">
                  <c:v>310</c:v>
                </c:pt>
                <c:pt idx="35">
                  <c:v>320</c:v>
                </c:pt>
                <c:pt idx="36">
                  <c:v>330</c:v>
                </c:pt>
                <c:pt idx="37">
                  <c:v>340</c:v>
                </c:pt>
                <c:pt idx="38">
                  <c:v>350</c:v>
                </c:pt>
              </c:numCache>
            </c:numRef>
          </c:xVal>
          <c:yVal>
            <c:numRef>
              <c:f>'Cd biote'!$Q$2:$Q$40</c:f>
              <c:numCache>
                <c:formatCode>0.0000</c:formatCode>
                <c:ptCount val="39"/>
                <c:pt idx="0">
                  <c:v>0.3</c:v>
                </c:pt>
                <c:pt idx="1">
                  <c:v>0.3</c:v>
                </c:pt>
                <c:pt idx="2">
                  <c:v>0.3</c:v>
                </c:pt>
                <c:pt idx="3">
                  <c:v>0.3</c:v>
                </c:pt>
                <c:pt idx="4">
                  <c:v>0.3</c:v>
                </c:pt>
                <c:pt idx="5">
                  <c:v>0.3</c:v>
                </c:pt>
                <c:pt idx="6">
                  <c:v>0.3</c:v>
                </c:pt>
                <c:pt idx="7">
                  <c:v>0.3</c:v>
                </c:pt>
                <c:pt idx="8">
                  <c:v>0.3</c:v>
                </c:pt>
                <c:pt idx="9">
                  <c:v>0.3</c:v>
                </c:pt>
                <c:pt idx="10">
                  <c:v>0.3</c:v>
                </c:pt>
                <c:pt idx="11">
                  <c:v>0.3</c:v>
                </c:pt>
                <c:pt idx="12">
                  <c:v>0.3</c:v>
                </c:pt>
                <c:pt idx="13">
                  <c:v>0.3</c:v>
                </c:pt>
                <c:pt idx="14">
                  <c:v>0.3</c:v>
                </c:pt>
                <c:pt idx="15">
                  <c:v>0.3</c:v>
                </c:pt>
                <c:pt idx="16">
                  <c:v>0.3</c:v>
                </c:pt>
                <c:pt idx="17">
                  <c:v>0.3</c:v>
                </c:pt>
                <c:pt idx="18">
                  <c:v>0.3</c:v>
                </c:pt>
                <c:pt idx="19">
                  <c:v>0.3</c:v>
                </c:pt>
                <c:pt idx="20">
                  <c:v>0.3</c:v>
                </c:pt>
                <c:pt idx="21">
                  <c:v>0.3</c:v>
                </c:pt>
                <c:pt idx="22">
                  <c:v>0.3</c:v>
                </c:pt>
                <c:pt idx="23">
                  <c:v>0.3</c:v>
                </c:pt>
                <c:pt idx="24">
                  <c:v>0.3</c:v>
                </c:pt>
                <c:pt idx="25">
                  <c:v>0.3</c:v>
                </c:pt>
                <c:pt idx="26">
                  <c:v>0.3</c:v>
                </c:pt>
                <c:pt idx="27">
                  <c:v>0.3</c:v>
                </c:pt>
                <c:pt idx="28">
                  <c:v>0.3</c:v>
                </c:pt>
                <c:pt idx="29">
                  <c:v>0.3</c:v>
                </c:pt>
                <c:pt idx="30">
                  <c:v>0.3</c:v>
                </c:pt>
                <c:pt idx="31">
                  <c:v>0.3</c:v>
                </c:pt>
                <c:pt idx="32">
                  <c:v>0.3</c:v>
                </c:pt>
                <c:pt idx="33">
                  <c:v>0.3</c:v>
                </c:pt>
                <c:pt idx="34">
                  <c:v>0.3</c:v>
                </c:pt>
                <c:pt idx="35">
                  <c:v>0.3</c:v>
                </c:pt>
                <c:pt idx="36">
                  <c:v>0.3</c:v>
                </c:pt>
                <c:pt idx="37">
                  <c:v>0.3</c:v>
                </c:pt>
                <c:pt idx="38">
                  <c:v>0.3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7C76-4387-92D1-120540EF2814}"/>
            </c:ext>
          </c:extLst>
        </c:ser>
        <c:ser>
          <c:idx val="7"/>
          <c:order val="7"/>
          <c:tx>
            <c:v>NQE-MA eq biote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'Cd biote'!$R$2:$R$40</c:f>
              <c:numCache>
                <c:formatCode>General</c:formatCode>
                <c:ptCount val="39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  <c:pt idx="12">
                  <c:v>100</c:v>
                </c:pt>
                <c:pt idx="13">
                  <c:v>110</c:v>
                </c:pt>
                <c:pt idx="14">
                  <c:v>120</c:v>
                </c:pt>
                <c:pt idx="15">
                  <c:v>130</c:v>
                </c:pt>
                <c:pt idx="16">
                  <c:v>140</c:v>
                </c:pt>
                <c:pt idx="17">
                  <c:v>150</c:v>
                </c:pt>
                <c:pt idx="18">
                  <c:v>160</c:v>
                </c:pt>
                <c:pt idx="19">
                  <c:v>170</c:v>
                </c:pt>
                <c:pt idx="20">
                  <c:v>180</c:v>
                </c:pt>
                <c:pt idx="21">
                  <c:v>190</c:v>
                </c:pt>
                <c:pt idx="22">
                  <c:v>200</c:v>
                </c:pt>
                <c:pt idx="23">
                  <c:v>200</c:v>
                </c:pt>
                <c:pt idx="24">
                  <c:v>210</c:v>
                </c:pt>
                <c:pt idx="25">
                  <c:v>220</c:v>
                </c:pt>
                <c:pt idx="26">
                  <c:v>230</c:v>
                </c:pt>
                <c:pt idx="27">
                  <c:v>240</c:v>
                </c:pt>
                <c:pt idx="28">
                  <c:v>250</c:v>
                </c:pt>
                <c:pt idx="29">
                  <c:v>260</c:v>
                </c:pt>
                <c:pt idx="30">
                  <c:v>270</c:v>
                </c:pt>
                <c:pt idx="31">
                  <c:v>280</c:v>
                </c:pt>
                <c:pt idx="32">
                  <c:v>290</c:v>
                </c:pt>
                <c:pt idx="33">
                  <c:v>300</c:v>
                </c:pt>
                <c:pt idx="34">
                  <c:v>310</c:v>
                </c:pt>
                <c:pt idx="35">
                  <c:v>320</c:v>
                </c:pt>
                <c:pt idx="36">
                  <c:v>330</c:v>
                </c:pt>
                <c:pt idx="37">
                  <c:v>340</c:v>
                </c:pt>
                <c:pt idx="38">
                  <c:v>350</c:v>
                </c:pt>
              </c:numCache>
            </c:numRef>
          </c:xVal>
          <c:yVal>
            <c:numRef>
              <c:f>'Cd biote'!$S$2:$S$40</c:f>
              <c:numCache>
                <c:formatCode>General</c:formatCode>
                <c:ptCount val="39"/>
                <c:pt idx="0">
                  <c:v>1.2266666666666668</c:v>
                </c:pt>
                <c:pt idx="1">
                  <c:v>1.0652631578947369</c:v>
                </c:pt>
                <c:pt idx="2">
                  <c:v>0.94139534883720932</c:v>
                </c:pt>
                <c:pt idx="3">
                  <c:v>0.84333333333333349</c:v>
                </c:pt>
                <c:pt idx="4">
                  <c:v>0.76377358490566039</c:v>
                </c:pt>
                <c:pt idx="5">
                  <c:v>0.69793103448275873</c:v>
                </c:pt>
                <c:pt idx="6">
                  <c:v>0.78517241379310343</c:v>
                </c:pt>
                <c:pt idx="7">
                  <c:v>0.72285714285714286</c:v>
                </c:pt>
                <c:pt idx="8">
                  <c:v>0.66970588235294126</c:v>
                </c:pt>
                <c:pt idx="9">
                  <c:v>0.62383561643835628</c:v>
                </c:pt>
                <c:pt idx="10">
                  <c:v>0.58384615384615401</c:v>
                </c:pt>
                <c:pt idx="11">
                  <c:v>0.54867469879518083</c:v>
                </c:pt>
                <c:pt idx="12">
                  <c:v>0.91445783132530134</c:v>
                </c:pt>
                <c:pt idx="13">
                  <c:v>0.86249999999999993</c:v>
                </c:pt>
                <c:pt idx="14">
                  <c:v>0.81612903225806455</c:v>
                </c:pt>
                <c:pt idx="15">
                  <c:v>0.77448979591836731</c:v>
                </c:pt>
                <c:pt idx="16">
                  <c:v>0.73689320388349522</c:v>
                </c:pt>
                <c:pt idx="17">
                  <c:v>0.70277777777777772</c:v>
                </c:pt>
                <c:pt idx="18">
                  <c:v>0.6716814159292035</c:v>
                </c:pt>
                <c:pt idx="19">
                  <c:v>0.64322033898305087</c:v>
                </c:pt>
                <c:pt idx="20">
                  <c:v>0.61707317073170742</c:v>
                </c:pt>
                <c:pt idx="21">
                  <c:v>0.59296874999999993</c:v>
                </c:pt>
                <c:pt idx="22">
                  <c:v>0.57067669172932334</c:v>
                </c:pt>
                <c:pt idx="23">
                  <c:v>0.95112781954887227</c:v>
                </c:pt>
                <c:pt idx="24">
                  <c:v>0.91666666666666685</c:v>
                </c:pt>
                <c:pt idx="25">
                  <c:v>0.88461538461538458</c:v>
                </c:pt>
                <c:pt idx="26">
                  <c:v>0.85472972972972994</c:v>
                </c:pt>
                <c:pt idx="27">
                  <c:v>0.82679738562091509</c:v>
                </c:pt>
                <c:pt idx="28">
                  <c:v>0.80063291139240511</c:v>
                </c:pt>
                <c:pt idx="29">
                  <c:v>0.77607361963190191</c:v>
                </c:pt>
                <c:pt idx="30">
                  <c:v>0.75297619047619047</c:v>
                </c:pt>
                <c:pt idx="31">
                  <c:v>0.73121387283237005</c:v>
                </c:pt>
                <c:pt idx="32">
                  <c:v>0.7106741573033708</c:v>
                </c:pt>
                <c:pt idx="33">
                  <c:v>0.691256830601093</c:v>
                </c:pt>
                <c:pt idx="34">
                  <c:v>0.6728723404255319</c:v>
                </c:pt>
                <c:pt idx="35">
                  <c:v>0.65544041450777202</c:v>
                </c:pt>
                <c:pt idx="36">
                  <c:v>0.63888888888888895</c:v>
                </c:pt>
                <c:pt idx="37">
                  <c:v>0.62315270935960598</c:v>
                </c:pt>
                <c:pt idx="38">
                  <c:v>0.60817307692307698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7C76-4387-92D1-120540EF28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554688"/>
        <c:axId val="43556224"/>
      </c:scatterChart>
      <c:valAx>
        <c:axId val="43554688"/>
        <c:scaling>
          <c:orientation val="minMax"/>
          <c:max val="3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Calcium dissous biodisp (mg.l-1)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3556224"/>
        <c:crosses val="autoZero"/>
        <c:crossBetween val="midCat"/>
      </c:valAx>
      <c:valAx>
        <c:axId val="43556224"/>
        <c:scaling>
          <c:orientation val="minMax"/>
          <c:max val="2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55468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9085346442607016"/>
          <c:y val="1.0342346658597085E-2"/>
          <c:w val="0.10742917397273026"/>
          <c:h val="0.4061434234730866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S1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'Ni biote'!$I$121:$I$125</c:f>
              <c:numCache>
                <c:formatCode>General</c:formatCode>
                <c:ptCount val="5"/>
                <c:pt idx="0">
                  <c:v>3.33</c:v>
                </c:pt>
                <c:pt idx="1">
                  <c:v>56.4</c:v>
                </c:pt>
                <c:pt idx="2">
                  <c:v>17.5</c:v>
                </c:pt>
                <c:pt idx="3">
                  <c:v>30.1</c:v>
                </c:pt>
                <c:pt idx="4">
                  <c:v>5.9</c:v>
                </c:pt>
              </c:numCache>
            </c:numRef>
          </c:xVal>
          <c:yVal>
            <c:numRef>
              <c:f>'Ni biote'!$H$122:$H$125</c:f>
              <c:numCache>
                <c:formatCode>0.00</c:formatCode>
                <c:ptCount val="4"/>
                <c:pt idx="0">
                  <c:v>0.41</c:v>
                </c:pt>
                <c:pt idx="1">
                  <c:v>0.8</c:v>
                </c:pt>
                <c:pt idx="2">
                  <c:v>1.159</c:v>
                </c:pt>
                <c:pt idx="3">
                  <c:v>1.61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6AD-4650-9EE1-30DE53E7609D}"/>
            </c:ext>
          </c:extLst>
        </c:ser>
        <c:ser>
          <c:idx val="1"/>
          <c:order val="1"/>
          <c:tx>
            <c:v>S2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</c:spPr>
          </c:marker>
          <c:xVal>
            <c:numRef>
              <c:f>'Ni biote'!$I$126:$I$141</c:f>
              <c:numCache>
                <c:formatCode>General</c:formatCode>
                <c:ptCount val="16"/>
                <c:pt idx="0">
                  <c:v>3.63</c:v>
                </c:pt>
                <c:pt idx="1">
                  <c:v>10.6</c:v>
                </c:pt>
                <c:pt idx="2">
                  <c:v>7.5</c:v>
                </c:pt>
                <c:pt idx="3">
                  <c:v>30</c:v>
                </c:pt>
                <c:pt idx="4">
                  <c:v>12</c:v>
                </c:pt>
                <c:pt idx="5">
                  <c:v>18</c:v>
                </c:pt>
                <c:pt idx="6">
                  <c:v>7.9</c:v>
                </c:pt>
                <c:pt idx="7">
                  <c:v>4.3</c:v>
                </c:pt>
                <c:pt idx="8">
                  <c:v>11.35</c:v>
                </c:pt>
                <c:pt idx="9">
                  <c:v>18.100000000000001</c:v>
                </c:pt>
                <c:pt idx="10">
                  <c:v>3.2</c:v>
                </c:pt>
                <c:pt idx="11">
                  <c:v>46.85</c:v>
                </c:pt>
                <c:pt idx="12">
                  <c:v>18</c:v>
                </c:pt>
                <c:pt idx="13">
                  <c:v>40.200000000000003</c:v>
                </c:pt>
                <c:pt idx="14">
                  <c:v>44</c:v>
                </c:pt>
                <c:pt idx="15">
                  <c:v>60</c:v>
                </c:pt>
              </c:numCache>
            </c:numRef>
          </c:xVal>
          <c:yVal>
            <c:numRef>
              <c:f>'Ni biote'!$H$126:$H$141</c:f>
              <c:numCache>
                <c:formatCode>0.00</c:formatCode>
                <c:ptCount val="16"/>
                <c:pt idx="0">
                  <c:v>0.431260662748711</c:v>
                </c:pt>
                <c:pt idx="1">
                  <c:v>0.43</c:v>
                </c:pt>
                <c:pt idx="2">
                  <c:v>0.47895222522088199</c:v>
                </c:pt>
                <c:pt idx="3">
                  <c:v>0.45431667175874102</c:v>
                </c:pt>
                <c:pt idx="4">
                  <c:v>0.54300000000000004</c:v>
                </c:pt>
                <c:pt idx="5">
                  <c:v>0.53800000000000003</c:v>
                </c:pt>
                <c:pt idx="6">
                  <c:v>0.68600000000000005</c:v>
                </c:pt>
                <c:pt idx="7">
                  <c:v>0.73899999999999999</c:v>
                </c:pt>
                <c:pt idx="8">
                  <c:v>0.72399999999999998</c:v>
                </c:pt>
                <c:pt idx="9">
                  <c:v>0.71499999999999997</c:v>
                </c:pt>
                <c:pt idx="10">
                  <c:v>0.91</c:v>
                </c:pt>
                <c:pt idx="11">
                  <c:v>0.81200000000000006</c:v>
                </c:pt>
                <c:pt idx="12">
                  <c:v>1.2737952257234799</c:v>
                </c:pt>
                <c:pt idx="13">
                  <c:v>1.2729605027119433</c:v>
                </c:pt>
                <c:pt idx="14">
                  <c:v>2.12</c:v>
                </c:pt>
                <c:pt idx="15">
                  <c:v>4.18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6AD-4650-9EE1-30DE53E7609D}"/>
            </c:ext>
          </c:extLst>
        </c:ser>
        <c:ser>
          <c:idx val="2"/>
          <c:order val="2"/>
          <c:tx>
            <c:v>S3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chemeClr val="bg2">
                    <a:lumMod val="75000"/>
                  </a:schemeClr>
                </a:solidFill>
              </a:ln>
            </c:spPr>
          </c:marker>
          <c:xVal>
            <c:numRef>
              <c:f>'Ni biote'!$I$142:$I$171</c:f>
              <c:numCache>
                <c:formatCode>General</c:formatCode>
                <c:ptCount val="30"/>
                <c:pt idx="0">
                  <c:v>11.5</c:v>
                </c:pt>
                <c:pt idx="1">
                  <c:v>8</c:v>
                </c:pt>
                <c:pt idx="2">
                  <c:v>25.15</c:v>
                </c:pt>
                <c:pt idx="3">
                  <c:v>50.1</c:v>
                </c:pt>
                <c:pt idx="4">
                  <c:v>19.5</c:v>
                </c:pt>
                <c:pt idx="5">
                  <c:v>9.85</c:v>
                </c:pt>
                <c:pt idx="6">
                  <c:v>58.97</c:v>
                </c:pt>
                <c:pt idx="7">
                  <c:v>21.3</c:v>
                </c:pt>
                <c:pt idx="8">
                  <c:v>42.9</c:v>
                </c:pt>
                <c:pt idx="9">
                  <c:v>23</c:v>
                </c:pt>
                <c:pt idx="10">
                  <c:v>41</c:v>
                </c:pt>
                <c:pt idx="11">
                  <c:v>30.8</c:v>
                </c:pt>
                <c:pt idx="12">
                  <c:v>24.2</c:v>
                </c:pt>
                <c:pt idx="13">
                  <c:v>36.5</c:v>
                </c:pt>
                <c:pt idx="14">
                  <c:v>17.8</c:v>
                </c:pt>
                <c:pt idx="15">
                  <c:v>17</c:v>
                </c:pt>
                <c:pt idx="16">
                  <c:v>18</c:v>
                </c:pt>
                <c:pt idx="17">
                  <c:v>40</c:v>
                </c:pt>
                <c:pt idx="18">
                  <c:v>21</c:v>
                </c:pt>
                <c:pt idx="19">
                  <c:v>14.2</c:v>
                </c:pt>
                <c:pt idx="20">
                  <c:v>13.9</c:v>
                </c:pt>
                <c:pt idx="21">
                  <c:v>36.299999999999997</c:v>
                </c:pt>
                <c:pt idx="22">
                  <c:v>34</c:v>
                </c:pt>
                <c:pt idx="23">
                  <c:v>54.2</c:v>
                </c:pt>
                <c:pt idx="24">
                  <c:v>4.5</c:v>
                </c:pt>
                <c:pt idx="25">
                  <c:v>13</c:v>
                </c:pt>
                <c:pt idx="26">
                  <c:v>56.33</c:v>
                </c:pt>
                <c:pt idx="27">
                  <c:v>13.5</c:v>
                </c:pt>
                <c:pt idx="28">
                  <c:v>34</c:v>
                </c:pt>
                <c:pt idx="29">
                  <c:v>14</c:v>
                </c:pt>
              </c:numCache>
            </c:numRef>
          </c:xVal>
          <c:yVal>
            <c:numRef>
              <c:f>'Ni biote'!$H$142:$H$171</c:f>
              <c:numCache>
                <c:formatCode>0.00</c:formatCode>
                <c:ptCount val="30"/>
                <c:pt idx="0">
                  <c:v>0.56000000000000005</c:v>
                </c:pt>
                <c:pt idx="1">
                  <c:v>0.59899999999999998</c:v>
                </c:pt>
                <c:pt idx="2">
                  <c:v>0.55900000000000005</c:v>
                </c:pt>
                <c:pt idx="3">
                  <c:v>0.5</c:v>
                </c:pt>
                <c:pt idx="4">
                  <c:v>0.6</c:v>
                </c:pt>
                <c:pt idx="5">
                  <c:v>0.67</c:v>
                </c:pt>
                <c:pt idx="6">
                  <c:v>0.56100000000000005</c:v>
                </c:pt>
                <c:pt idx="7">
                  <c:v>0.72</c:v>
                </c:pt>
                <c:pt idx="8">
                  <c:v>0.65900000000000003</c:v>
                </c:pt>
                <c:pt idx="9">
                  <c:v>0.87</c:v>
                </c:pt>
                <c:pt idx="10">
                  <c:v>0.85</c:v>
                </c:pt>
                <c:pt idx="11">
                  <c:v>0.89600000000000002</c:v>
                </c:pt>
                <c:pt idx="12">
                  <c:v>1.01</c:v>
                </c:pt>
                <c:pt idx="13">
                  <c:v>0.96599999999999997</c:v>
                </c:pt>
                <c:pt idx="14">
                  <c:v>1.06</c:v>
                </c:pt>
                <c:pt idx="15">
                  <c:v>1.35</c:v>
                </c:pt>
                <c:pt idx="16">
                  <c:v>1.5580000000000001</c:v>
                </c:pt>
                <c:pt idx="17">
                  <c:v>1.484</c:v>
                </c:pt>
                <c:pt idx="18">
                  <c:v>1.629</c:v>
                </c:pt>
                <c:pt idx="19">
                  <c:v>1.8620000000000001</c:v>
                </c:pt>
                <c:pt idx="20">
                  <c:v>1.865</c:v>
                </c:pt>
                <c:pt idx="21">
                  <c:v>1.748</c:v>
                </c:pt>
                <c:pt idx="22">
                  <c:v>1.7829999999999999</c:v>
                </c:pt>
                <c:pt idx="23">
                  <c:v>1.843</c:v>
                </c:pt>
                <c:pt idx="24">
                  <c:v>2.35</c:v>
                </c:pt>
                <c:pt idx="25">
                  <c:v>2.5139999999999998</c:v>
                </c:pt>
                <c:pt idx="26">
                  <c:v>2.1619999999999999</c:v>
                </c:pt>
                <c:pt idx="27">
                  <c:v>2.8639999999999999</c:v>
                </c:pt>
                <c:pt idx="28">
                  <c:v>2.7210000000000001</c:v>
                </c:pt>
                <c:pt idx="29">
                  <c:v>4.415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6AD-4650-9EE1-30DE53E7609D}"/>
            </c:ext>
          </c:extLst>
        </c:ser>
        <c:ser>
          <c:idx val="3"/>
          <c:order val="3"/>
          <c:tx>
            <c:v>H1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chemeClr val="accent1"/>
              </a:solidFill>
              <a:ln>
                <a:noFill/>
              </a:ln>
            </c:spPr>
          </c:marker>
          <c:xVal>
            <c:numRef>
              <c:f>'Ni biote'!$I$2:$I$18</c:f>
              <c:numCache>
                <c:formatCode>General</c:formatCode>
                <c:ptCount val="17"/>
                <c:pt idx="0">
                  <c:v>60.5</c:v>
                </c:pt>
                <c:pt idx="1">
                  <c:v>77.5</c:v>
                </c:pt>
                <c:pt idx="2">
                  <c:v>63.5</c:v>
                </c:pt>
                <c:pt idx="3">
                  <c:v>69.8</c:v>
                </c:pt>
                <c:pt idx="4">
                  <c:v>61.66</c:v>
                </c:pt>
                <c:pt idx="5">
                  <c:v>88</c:v>
                </c:pt>
                <c:pt idx="6">
                  <c:v>77</c:v>
                </c:pt>
                <c:pt idx="7">
                  <c:v>72.599999999999994</c:v>
                </c:pt>
                <c:pt idx="8">
                  <c:v>61.97</c:v>
                </c:pt>
                <c:pt idx="9">
                  <c:v>96.9</c:v>
                </c:pt>
                <c:pt idx="10">
                  <c:v>82.7</c:v>
                </c:pt>
                <c:pt idx="11">
                  <c:v>91.4</c:v>
                </c:pt>
                <c:pt idx="12">
                  <c:v>71.5</c:v>
                </c:pt>
                <c:pt idx="13">
                  <c:v>65.5</c:v>
                </c:pt>
                <c:pt idx="14">
                  <c:v>72.5</c:v>
                </c:pt>
                <c:pt idx="15">
                  <c:v>69</c:v>
                </c:pt>
                <c:pt idx="16">
                  <c:v>150</c:v>
                </c:pt>
              </c:numCache>
            </c:numRef>
          </c:xVal>
          <c:yVal>
            <c:numRef>
              <c:f>'Ni biote'!$H$2:$H$18</c:f>
              <c:numCache>
                <c:formatCode>0.00</c:formatCode>
                <c:ptCount val="17"/>
                <c:pt idx="0">
                  <c:v>0.26748285013269202</c:v>
                </c:pt>
                <c:pt idx="1">
                  <c:v>0.28000000000000003</c:v>
                </c:pt>
                <c:pt idx="2">
                  <c:v>0.34470709410622402</c:v>
                </c:pt>
                <c:pt idx="3">
                  <c:v>0.37033661561577103</c:v>
                </c:pt>
                <c:pt idx="4">
                  <c:v>0.493937492856178</c:v>
                </c:pt>
                <c:pt idx="5">
                  <c:v>0.61</c:v>
                </c:pt>
                <c:pt idx="6">
                  <c:v>0.64700000000000002</c:v>
                </c:pt>
                <c:pt idx="7">
                  <c:v>0.74</c:v>
                </c:pt>
                <c:pt idx="8">
                  <c:v>0.77800000000000002</c:v>
                </c:pt>
                <c:pt idx="9">
                  <c:v>0.71199999999999997</c:v>
                </c:pt>
                <c:pt idx="10">
                  <c:v>0.93</c:v>
                </c:pt>
                <c:pt idx="11">
                  <c:v>1.016</c:v>
                </c:pt>
                <c:pt idx="12">
                  <c:v>1.714</c:v>
                </c:pt>
                <c:pt idx="13">
                  <c:v>2.1579999999999999</c:v>
                </c:pt>
                <c:pt idx="14">
                  <c:v>2.3809999999999998</c:v>
                </c:pt>
                <c:pt idx="15">
                  <c:v>2.46</c:v>
                </c:pt>
                <c:pt idx="16">
                  <c:v>1.87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6AD-4650-9EE1-30DE53E7609D}"/>
            </c:ext>
          </c:extLst>
        </c:ser>
        <c:ser>
          <c:idx val="4"/>
          <c:order val="4"/>
          <c:tx>
            <c:v>H2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chemeClr val="tx1"/>
              </a:solidFill>
              <a:ln>
                <a:noFill/>
              </a:ln>
            </c:spPr>
          </c:marker>
          <c:xVal>
            <c:numRef>
              <c:f>'Ni biote'!$I$19:$I$80</c:f>
              <c:numCache>
                <c:formatCode>General</c:formatCode>
                <c:ptCount val="62"/>
                <c:pt idx="0">
                  <c:v>88</c:v>
                </c:pt>
                <c:pt idx="1">
                  <c:v>82</c:v>
                </c:pt>
                <c:pt idx="2">
                  <c:v>85.3</c:v>
                </c:pt>
                <c:pt idx="3">
                  <c:v>79</c:v>
                </c:pt>
                <c:pt idx="4">
                  <c:v>80</c:v>
                </c:pt>
                <c:pt idx="5">
                  <c:v>110</c:v>
                </c:pt>
                <c:pt idx="6">
                  <c:v>110</c:v>
                </c:pt>
                <c:pt idx="7">
                  <c:v>66.7</c:v>
                </c:pt>
                <c:pt idx="8">
                  <c:v>25.3</c:v>
                </c:pt>
                <c:pt idx="9">
                  <c:v>100</c:v>
                </c:pt>
                <c:pt idx="10">
                  <c:v>112.5</c:v>
                </c:pt>
                <c:pt idx="11">
                  <c:v>97.8</c:v>
                </c:pt>
                <c:pt idx="12">
                  <c:v>90</c:v>
                </c:pt>
                <c:pt idx="13">
                  <c:v>80</c:v>
                </c:pt>
                <c:pt idx="14">
                  <c:v>58.8</c:v>
                </c:pt>
                <c:pt idx="15">
                  <c:v>76.400000000000006</c:v>
                </c:pt>
                <c:pt idx="16">
                  <c:v>79.5</c:v>
                </c:pt>
                <c:pt idx="17">
                  <c:v>117.7</c:v>
                </c:pt>
                <c:pt idx="18">
                  <c:v>70</c:v>
                </c:pt>
                <c:pt idx="19">
                  <c:v>80.2</c:v>
                </c:pt>
                <c:pt idx="20">
                  <c:v>70.7</c:v>
                </c:pt>
                <c:pt idx="21">
                  <c:v>77.8</c:v>
                </c:pt>
                <c:pt idx="22">
                  <c:v>73.900000000000006</c:v>
                </c:pt>
                <c:pt idx="23">
                  <c:v>60.5</c:v>
                </c:pt>
                <c:pt idx="24">
                  <c:v>79.8</c:v>
                </c:pt>
                <c:pt idx="25">
                  <c:v>113.33</c:v>
                </c:pt>
                <c:pt idx="26">
                  <c:v>51.8</c:v>
                </c:pt>
                <c:pt idx="27">
                  <c:v>116.5</c:v>
                </c:pt>
                <c:pt idx="28">
                  <c:v>76.8</c:v>
                </c:pt>
                <c:pt idx="29">
                  <c:v>102.42</c:v>
                </c:pt>
                <c:pt idx="30">
                  <c:v>115.9</c:v>
                </c:pt>
                <c:pt idx="31">
                  <c:v>88</c:v>
                </c:pt>
                <c:pt idx="32">
                  <c:v>46.5</c:v>
                </c:pt>
                <c:pt idx="33">
                  <c:v>93</c:v>
                </c:pt>
                <c:pt idx="34">
                  <c:v>99.63</c:v>
                </c:pt>
                <c:pt idx="35">
                  <c:v>57.6</c:v>
                </c:pt>
                <c:pt idx="36">
                  <c:v>103.2</c:v>
                </c:pt>
                <c:pt idx="37">
                  <c:v>53.33</c:v>
                </c:pt>
                <c:pt idx="38">
                  <c:v>71.099999999999994</c:v>
                </c:pt>
                <c:pt idx="39">
                  <c:v>73.400000000000006</c:v>
                </c:pt>
                <c:pt idx="40">
                  <c:v>95.29</c:v>
                </c:pt>
                <c:pt idx="41">
                  <c:v>66.63</c:v>
                </c:pt>
                <c:pt idx="42">
                  <c:v>55.4</c:v>
                </c:pt>
                <c:pt idx="43">
                  <c:v>98.44</c:v>
                </c:pt>
                <c:pt idx="44">
                  <c:v>140</c:v>
                </c:pt>
                <c:pt idx="45">
                  <c:v>60</c:v>
                </c:pt>
                <c:pt idx="46">
                  <c:v>114.7</c:v>
                </c:pt>
                <c:pt idx="47">
                  <c:v>123.9</c:v>
                </c:pt>
                <c:pt idx="48">
                  <c:v>100</c:v>
                </c:pt>
                <c:pt idx="49">
                  <c:v>83.7</c:v>
                </c:pt>
                <c:pt idx="50">
                  <c:v>116.66</c:v>
                </c:pt>
                <c:pt idx="51">
                  <c:v>180</c:v>
                </c:pt>
                <c:pt idx="52">
                  <c:v>90.6</c:v>
                </c:pt>
                <c:pt idx="53">
                  <c:v>100.1</c:v>
                </c:pt>
                <c:pt idx="54">
                  <c:v>93.9</c:v>
                </c:pt>
                <c:pt idx="55">
                  <c:v>95</c:v>
                </c:pt>
                <c:pt idx="56">
                  <c:v>130.25</c:v>
                </c:pt>
                <c:pt idx="57">
                  <c:v>157</c:v>
                </c:pt>
                <c:pt idx="58">
                  <c:v>85.5</c:v>
                </c:pt>
                <c:pt idx="59">
                  <c:v>91.2</c:v>
                </c:pt>
                <c:pt idx="60">
                  <c:v>330</c:v>
                </c:pt>
                <c:pt idx="61">
                  <c:v>286.33</c:v>
                </c:pt>
              </c:numCache>
            </c:numRef>
          </c:xVal>
          <c:yVal>
            <c:numRef>
              <c:f>'Ni biote'!$H$19:$H$80</c:f>
              <c:numCache>
                <c:formatCode>0.00</c:formatCode>
                <c:ptCount val="62"/>
                <c:pt idx="0">
                  <c:v>0.29499999999999998</c:v>
                </c:pt>
                <c:pt idx="1">
                  <c:v>0.30299999999999999</c:v>
                </c:pt>
                <c:pt idx="2">
                  <c:v>0.32</c:v>
                </c:pt>
                <c:pt idx="3">
                  <c:v>0.33</c:v>
                </c:pt>
                <c:pt idx="4">
                  <c:v>0.371</c:v>
                </c:pt>
                <c:pt idx="5">
                  <c:v>0.34</c:v>
                </c:pt>
                <c:pt idx="6">
                  <c:v>0.36399999999999999</c:v>
                </c:pt>
                <c:pt idx="7">
                  <c:v>0.44</c:v>
                </c:pt>
                <c:pt idx="8">
                  <c:v>0.59</c:v>
                </c:pt>
                <c:pt idx="9">
                  <c:v>0.44</c:v>
                </c:pt>
                <c:pt idx="10">
                  <c:v>0.44</c:v>
                </c:pt>
                <c:pt idx="11">
                  <c:v>0.48</c:v>
                </c:pt>
                <c:pt idx="12">
                  <c:v>0.498</c:v>
                </c:pt>
                <c:pt idx="13">
                  <c:v>0.53200000000000003</c:v>
                </c:pt>
                <c:pt idx="14">
                  <c:v>0.61</c:v>
                </c:pt>
                <c:pt idx="15">
                  <c:v>0.56999999999999995</c:v>
                </c:pt>
                <c:pt idx="16">
                  <c:v>0.56999999999999995</c:v>
                </c:pt>
                <c:pt idx="17">
                  <c:v>0.49868873417838905</c:v>
                </c:pt>
                <c:pt idx="18">
                  <c:v>0.59437415435176699</c:v>
                </c:pt>
                <c:pt idx="19">
                  <c:v>0.58699999999999997</c:v>
                </c:pt>
                <c:pt idx="20">
                  <c:v>0.61</c:v>
                </c:pt>
                <c:pt idx="21">
                  <c:v>0.60020792263968903</c:v>
                </c:pt>
                <c:pt idx="22">
                  <c:v>0.63</c:v>
                </c:pt>
                <c:pt idx="23">
                  <c:v>0.69</c:v>
                </c:pt>
                <c:pt idx="24">
                  <c:v>0.64200000000000002</c:v>
                </c:pt>
                <c:pt idx="25">
                  <c:v>0.6</c:v>
                </c:pt>
                <c:pt idx="26">
                  <c:v>0.76</c:v>
                </c:pt>
                <c:pt idx="27">
                  <c:v>0.59499999999999997</c:v>
                </c:pt>
                <c:pt idx="28">
                  <c:v>0.69</c:v>
                </c:pt>
                <c:pt idx="29">
                  <c:v>0.628</c:v>
                </c:pt>
                <c:pt idx="30">
                  <c:v>0.62</c:v>
                </c:pt>
                <c:pt idx="31">
                  <c:v>0.69099999999999995</c:v>
                </c:pt>
                <c:pt idx="32">
                  <c:v>0.82</c:v>
                </c:pt>
                <c:pt idx="33">
                  <c:v>0.68485119816859297</c:v>
                </c:pt>
                <c:pt idx="34">
                  <c:v>0.67400000000000004</c:v>
                </c:pt>
                <c:pt idx="35">
                  <c:v>0.82299999999999995</c:v>
                </c:pt>
                <c:pt idx="36">
                  <c:v>0.69599999999999995</c:v>
                </c:pt>
                <c:pt idx="37">
                  <c:v>0.88546312659947701</c:v>
                </c:pt>
                <c:pt idx="38">
                  <c:v>0.84</c:v>
                </c:pt>
                <c:pt idx="39">
                  <c:v>0.84</c:v>
                </c:pt>
                <c:pt idx="40">
                  <c:v>0.8</c:v>
                </c:pt>
                <c:pt idx="41">
                  <c:v>0.89800000000000002</c:v>
                </c:pt>
                <c:pt idx="42">
                  <c:v>0.98</c:v>
                </c:pt>
                <c:pt idx="43">
                  <c:v>0.85099999999999998</c:v>
                </c:pt>
                <c:pt idx="44">
                  <c:v>0.75</c:v>
                </c:pt>
                <c:pt idx="45">
                  <c:v>1</c:v>
                </c:pt>
                <c:pt idx="46">
                  <c:v>0.86099999999999999</c:v>
                </c:pt>
                <c:pt idx="47">
                  <c:v>0.83599999999999997</c:v>
                </c:pt>
                <c:pt idx="48">
                  <c:v>0.92600000000000005</c:v>
                </c:pt>
                <c:pt idx="49">
                  <c:v>0.99299999999999999</c:v>
                </c:pt>
                <c:pt idx="50">
                  <c:v>0.93799999999999994</c:v>
                </c:pt>
                <c:pt idx="51">
                  <c:v>0.77800000000000002</c:v>
                </c:pt>
                <c:pt idx="52">
                  <c:v>1.05</c:v>
                </c:pt>
                <c:pt idx="53">
                  <c:v>1.044</c:v>
                </c:pt>
                <c:pt idx="54">
                  <c:v>1.1559999999999999</c:v>
                </c:pt>
                <c:pt idx="55">
                  <c:v>1.17</c:v>
                </c:pt>
                <c:pt idx="56">
                  <c:v>1.0920000000000001</c:v>
                </c:pt>
                <c:pt idx="57">
                  <c:v>1.288</c:v>
                </c:pt>
                <c:pt idx="58">
                  <c:v>1.6910000000000001</c:v>
                </c:pt>
                <c:pt idx="59">
                  <c:v>1.9730000000000001</c:v>
                </c:pt>
                <c:pt idx="60">
                  <c:v>1.236</c:v>
                </c:pt>
                <c:pt idx="61">
                  <c:v>1.53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6AD-4650-9EE1-30DE53E7609D}"/>
            </c:ext>
          </c:extLst>
        </c:ser>
        <c:ser>
          <c:idx val="5"/>
          <c:order val="5"/>
          <c:tx>
            <c:v>H3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7030A0"/>
              </a:solidFill>
              <a:ln>
                <a:noFill/>
              </a:ln>
            </c:spPr>
          </c:marker>
          <c:xVal>
            <c:numRef>
              <c:f>'Ni biote'!$I$81:$I$120</c:f>
              <c:numCache>
                <c:formatCode>General</c:formatCode>
                <c:ptCount val="40"/>
                <c:pt idx="0">
                  <c:v>51.9</c:v>
                </c:pt>
                <c:pt idx="1">
                  <c:v>39.700000000000003</c:v>
                </c:pt>
                <c:pt idx="2">
                  <c:v>90.78</c:v>
                </c:pt>
                <c:pt idx="3">
                  <c:v>126.3</c:v>
                </c:pt>
                <c:pt idx="4">
                  <c:v>53.4</c:v>
                </c:pt>
                <c:pt idx="5">
                  <c:v>55.5</c:v>
                </c:pt>
                <c:pt idx="6">
                  <c:v>106.1</c:v>
                </c:pt>
                <c:pt idx="7">
                  <c:v>92.2</c:v>
                </c:pt>
                <c:pt idx="8">
                  <c:v>80</c:v>
                </c:pt>
                <c:pt idx="9">
                  <c:v>61.5</c:v>
                </c:pt>
                <c:pt idx="10">
                  <c:v>87.1</c:v>
                </c:pt>
                <c:pt idx="11">
                  <c:v>71.25</c:v>
                </c:pt>
                <c:pt idx="12">
                  <c:v>112.79</c:v>
                </c:pt>
                <c:pt idx="13">
                  <c:v>86</c:v>
                </c:pt>
                <c:pt idx="14">
                  <c:v>100.36</c:v>
                </c:pt>
                <c:pt idx="15">
                  <c:v>74</c:v>
                </c:pt>
                <c:pt idx="16">
                  <c:v>92</c:v>
                </c:pt>
                <c:pt idx="17">
                  <c:v>122.3</c:v>
                </c:pt>
                <c:pt idx="18">
                  <c:v>140</c:v>
                </c:pt>
                <c:pt idx="19">
                  <c:v>95.1</c:v>
                </c:pt>
                <c:pt idx="20">
                  <c:v>137.19999999999999</c:v>
                </c:pt>
                <c:pt idx="21">
                  <c:v>72.599999999999994</c:v>
                </c:pt>
                <c:pt idx="22">
                  <c:v>95.1</c:v>
                </c:pt>
                <c:pt idx="23">
                  <c:v>63.9</c:v>
                </c:pt>
                <c:pt idx="24">
                  <c:v>121</c:v>
                </c:pt>
                <c:pt idx="25">
                  <c:v>130.86000000000001</c:v>
                </c:pt>
                <c:pt idx="26">
                  <c:v>73.8</c:v>
                </c:pt>
                <c:pt idx="27">
                  <c:v>62</c:v>
                </c:pt>
                <c:pt idx="28">
                  <c:v>41.5</c:v>
                </c:pt>
                <c:pt idx="29">
                  <c:v>130.5</c:v>
                </c:pt>
                <c:pt idx="30">
                  <c:v>7.3</c:v>
                </c:pt>
                <c:pt idx="31">
                  <c:v>52</c:v>
                </c:pt>
                <c:pt idx="32">
                  <c:v>41.1</c:v>
                </c:pt>
                <c:pt idx="33">
                  <c:v>50</c:v>
                </c:pt>
                <c:pt idx="34">
                  <c:v>85.4</c:v>
                </c:pt>
                <c:pt idx="35">
                  <c:v>80</c:v>
                </c:pt>
                <c:pt idx="36">
                  <c:v>105</c:v>
                </c:pt>
                <c:pt idx="37">
                  <c:v>56.6</c:v>
                </c:pt>
                <c:pt idx="38">
                  <c:v>194.3</c:v>
                </c:pt>
                <c:pt idx="39">
                  <c:v>139.9</c:v>
                </c:pt>
              </c:numCache>
            </c:numRef>
          </c:xVal>
          <c:yVal>
            <c:numRef>
              <c:f>'Ni biote'!$H$81:$H$120</c:f>
              <c:numCache>
                <c:formatCode>0.00</c:formatCode>
                <c:ptCount val="40"/>
                <c:pt idx="0">
                  <c:v>0.22</c:v>
                </c:pt>
                <c:pt idx="1">
                  <c:v>0.36</c:v>
                </c:pt>
                <c:pt idx="2">
                  <c:v>0.34</c:v>
                </c:pt>
                <c:pt idx="3">
                  <c:v>0.34</c:v>
                </c:pt>
                <c:pt idx="4">
                  <c:v>0.49</c:v>
                </c:pt>
                <c:pt idx="5">
                  <c:v>0.54100000000000004</c:v>
                </c:pt>
                <c:pt idx="6">
                  <c:v>0.49</c:v>
                </c:pt>
                <c:pt idx="7">
                  <c:v>0.52300000000000002</c:v>
                </c:pt>
                <c:pt idx="8">
                  <c:v>0.55800000000000005</c:v>
                </c:pt>
                <c:pt idx="9">
                  <c:v>0.62</c:v>
                </c:pt>
                <c:pt idx="10">
                  <c:v>0.63</c:v>
                </c:pt>
                <c:pt idx="11">
                  <c:v>0.691275029039915</c:v>
                </c:pt>
                <c:pt idx="12">
                  <c:v>0.63100000000000001</c:v>
                </c:pt>
                <c:pt idx="13">
                  <c:v>0.70799999999999996</c:v>
                </c:pt>
                <c:pt idx="14">
                  <c:v>0.69599999999999995</c:v>
                </c:pt>
                <c:pt idx="15">
                  <c:v>0.77200000000000002</c:v>
                </c:pt>
                <c:pt idx="16">
                  <c:v>0.72199999999999998</c:v>
                </c:pt>
                <c:pt idx="17">
                  <c:v>0.66200000000000003</c:v>
                </c:pt>
                <c:pt idx="18">
                  <c:v>0.65200000000000002</c:v>
                </c:pt>
                <c:pt idx="19">
                  <c:v>0.79300000000000004</c:v>
                </c:pt>
                <c:pt idx="20">
                  <c:v>0.70499999999999996</c:v>
                </c:pt>
                <c:pt idx="21">
                  <c:v>0.88600000000000001</c:v>
                </c:pt>
                <c:pt idx="22">
                  <c:v>0.82099999999999995</c:v>
                </c:pt>
                <c:pt idx="23">
                  <c:v>0.93</c:v>
                </c:pt>
                <c:pt idx="24">
                  <c:v>0.77</c:v>
                </c:pt>
                <c:pt idx="25">
                  <c:v>0.77</c:v>
                </c:pt>
                <c:pt idx="26">
                  <c:v>0.95199999999999996</c:v>
                </c:pt>
                <c:pt idx="27">
                  <c:v>1.02</c:v>
                </c:pt>
                <c:pt idx="28">
                  <c:v>1.1299999999999999</c:v>
                </c:pt>
                <c:pt idx="29">
                  <c:v>0.81799999999999995</c:v>
                </c:pt>
                <c:pt idx="30">
                  <c:v>1.448</c:v>
                </c:pt>
                <c:pt idx="31">
                  <c:v>1.179</c:v>
                </c:pt>
                <c:pt idx="32">
                  <c:v>1.33</c:v>
                </c:pt>
                <c:pt idx="33">
                  <c:v>1.28</c:v>
                </c:pt>
                <c:pt idx="34">
                  <c:v>1.155</c:v>
                </c:pt>
                <c:pt idx="35">
                  <c:v>1.21</c:v>
                </c:pt>
                <c:pt idx="36">
                  <c:v>1.1399999999999999</c:v>
                </c:pt>
                <c:pt idx="37">
                  <c:v>1.44</c:v>
                </c:pt>
                <c:pt idx="38">
                  <c:v>0.97</c:v>
                </c:pt>
                <c:pt idx="39">
                  <c:v>1.9470000000000001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6AD-4650-9EE1-30DE53E7609D}"/>
            </c:ext>
          </c:extLst>
        </c:ser>
        <c:ser>
          <c:idx val="6"/>
          <c:order val="6"/>
          <c:tx>
            <c:v>BBAC Ni biote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'Ni biote'!$Q$2:$Q$37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'Ni biote'!$P$2:$P$37</c:f>
              <c:numCache>
                <c:formatCode>0.00</c:formatCode>
                <c:ptCount val="36"/>
                <c:pt idx="0">
                  <c:v>1.03</c:v>
                </c:pt>
                <c:pt idx="1">
                  <c:v>1.03</c:v>
                </c:pt>
                <c:pt idx="2">
                  <c:v>1.03</c:v>
                </c:pt>
                <c:pt idx="3">
                  <c:v>1.03</c:v>
                </c:pt>
                <c:pt idx="4">
                  <c:v>1.03</c:v>
                </c:pt>
                <c:pt idx="5">
                  <c:v>1.03</c:v>
                </c:pt>
                <c:pt idx="6">
                  <c:v>1.03</c:v>
                </c:pt>
                <c:pt idx="7">
                  <c:v>1.03</c:v>
                </c:pt>
                <c:pt idx="8">
                  <c:v>1.03</c:v>
                </c:pt>
                <c:pt idx="9">
                  <c:v>1.03</c:v>
                </c:pt>
                <c:pt idx="10">
                  <c:v>1.03</c:v>
                </c:pt>
                <c:pt idx="11">
                  <c:v>1.03</c:v>
                </c:pt>
                <c:pt idx="12">
                  <c:v>1.03</c:v>
                </c:pt>
                <c:pt idx="13">
                  <c:v>1.03</c:v>
                </c:pt>
                <c:pt idx="14">
                  <c:v>1.03</c:v>
                </c:pt>
                <c:pt idx="15">
                  <c:v>1.03</c:v>
                </c:pt>
                <c:pt idx="16">
                  <c:v>1.03</c:v>
                </c:pt>
                <c:pt idx="17">
                  <c:v>1.03</c:v>
                </c:pt>
                <c:pt idx="18">
                  <c:v>1.03</c:v>
                </c:pt>
                <c:pt idx="19">
                  <c:v>1.03</c:v>
                </c:pt>
                <c:pt idx="20">
                  <c:v>1.03</c:v>
                </c:pt>
                <c:pt idx="21">
                  <c:v>1.03</c:v>
                </c:pt>
                <c:pt idx="22">
                  <c:v>1.03</c:v>
                </c:pt>
                <c:pt idx="23">
                  <c:v>1.03</c:v>
                </c:pt>
                <c:pt idx="24">
                  <c:v>1.03</c:v>
                </c:pt>
                <c:pt idx="25">
                  <c:v>1.03</c:v>
                </c:pt>
                <c:pt idx="26">
                  <c:v>1.03</c:v>
                </c:pt>
                <c:pt idx="27">
                  <c:v>1.03</c:v>
                </c:pt>
                <c:pt idx="28">
                  <c:v>1.03</c:v>
                </c:pt>
                <c:pt idx="29">
                  <c:v>1.03</c:v>
                </c:pt>
                <c:pt idx="30">
                  <c:v>1.03</c:v>
                </c:pt>
                <c:pt idx="31">
                  <c:v>1.03</c:v>
                </c:pt>
                <c:pt idx="32">
                  <c:v>1.03</c:v>
                </c:pt>
                <c:pt idx="33">
                  <c:v>1.03</c:v>
                </c:pt>
                <c:pt idx="34">
                  <c:v>1.03</c:v>
                </c:pt>
                <c:pt idx="35">
                  <c:v>1.03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6AD-4650-9EE1-30DE53E7609D}"/>
            </c:ext>
          </c:extLst>
        </c:ser>
        <c:ser>
          <c:idx val="7"/>
          <c:order val="7"/>
          <c:tx>
            <c:v>NQE-MA eq biote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'Ni biote'!$Q$2:$Q$37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'Ni biote'!$R$2:$R$37</c:f>
              <c:numCache>
                <c:formatCode>0.00</c:formatCode>
                <c:ptCount val="36"/>
                <c:pt idx="0">
                  <c:v>1.1333333333333335</c:v>
                </c:pt>
                <c:pt idx="1">
                  <c:v>1.0739965095986039</c:v>
                </c:pt>
                <c:pt idx="2">
                  <c:v>1.0205638474295193</c:v>
                </c:pt>
                <c:pt idx="3">
                  <c:v>0.97219589257503958</c:v>
                </c:pt>
                <c:pt idx="4">
                  <c:v>0.92820512820512835</c:v>
                </c:pt>
                <c:pt idx="5">
                  <c:v>0.88802308802308816</c:v>
                </c:pt>
                <c:pt idx="6">
                  <c:v>0.85117565698478559</c:v>
                </c:pt>
                <c:pt idx="7">
                  <c:v>0.81726427622841968</c:v>
                </c:pt>
                <c:pt idx="8">
                  <c:v>0.78595146871008947</c:v>
                </c:pt>
                <c:pt idx="9">
                  <c:v>0.75694956949569503</c:v>
                </c:pt>
                <c:pt idx="10">
                  <c:v>0.73001186239620419</c:v>
                </c:pt>
                <c:pt idx="11">
                  <c:v>0.70492554410080188</c:v>
                </c:pt>
                <c:pt idx="12">
                  <c:v>0.6815060908084164</c:v>
                </c:pt>
                <c:pt idx="13">
                  <c:v>0.6595927116827438</c:v>
                </c:pt>
                <c:pt idx="14">
                  <c:v>0.63904465212876438</c:v>
                </c:pt>
                <c:pt idx="15">
                  <c:v>0.61973816717019148</c:v>
                </c:pt>
                <c:pt idx="16">
                  <c:v>0.60156402737047909</c:v>
                </c:pt>
                <c:pt idx="17">
                  <c:v>0.58442545109211785</c:v>
                </c:pt>
                <c:pt idx="18">
                  <c:v>0.56823638042474611</c:v>
                </c:pt>
                <c:pt idx="19">
                  <c:v>0.55292003593890393</c:v>
                </c:pt>
                <c:pt idx="20">
                  <c:v>0.53840769903762042</c:v>
                </c:pt>
                <c:pt idx="21">
                  <c:v>0.52463768115942044</c:v>
                </c:pt>
                <c:pt idx="22">
                  <c:v>0.51155444721529519</c:v>
                </c:pt>
                <c:pt idx="23">
                  <c:v>0.49910786699107867</c:v>
                </c:pt>
                <c:pt idx="24">
                  <c:v>0.4872525732383215</c:v>
                </c:pt>
                <c:pt idx="25">
                  <c:v>0.47594740912606348</c:v>
                </c:pt>
                <c:pt idx="26">
                  <c:v>0.46515495086923653</c:v>
                </c:pt>
                <c:pt idx="27">
                  <c:v>0.45484109386548421</c:v>
                </c:pt>
                <c:pt idx="28">
                  <c:v>0.44497469269703549</c:v>
                </c:pt>
                <c:pt idx="29">
                  <c:v>0.43552724699221523</c:v>
                </c:pt>
                <c:pt idx="30">
                  <c:v>0.42647262647262651</c:v>
                </c:pt>
                <c:pt idx="31">
                  <c:v>0.4177868295994569</c:v>
                </c:pt>
                <c:pt idx="32">
                  <c:v>0.40944777112441788</c:v>
                </c:pt>
                <c:pt idx="33">
                  <c:v>0.40143509458577958</c:v>
                </c:pt>
                <c:pt idx="34">
                  <c:v>0.39373000639795269</c:v>
                </c:pt>
                <c:pt idx="35">
                  <c:v>0.3863151286880101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56AD-4650-9EE1-30DE53E760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79936"/>
        <c:axId val="44681856"/>
      </c:scatterChart>
      <c:valAx>
        <c:axId val="44679936"/>
        <c:scaling>
          <c:orientation val="minMax"/>
          <c:max val="3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Calcium</a:t>
                </a:r>
                <a:r>
                  <a:rPr lang="fr-FR" baseline="0"/>
                  <a:t> dissous biodisp (mg.l-1)</a:t>
                </a:r>
                <a:endParaRPr lang="fr-FR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44681856"/>
        <c:crosses val="autoZero"/>
        <c:crossBetween val="midCat"/>
      </c:valAx>
      <c:valAx>
        <c:axId val="4468185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446799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173037461226443E-2"/>
          <c:y val="2.3550707650160194E-2"/>
          <c:w val="0.79799875924600339"/>
          <c:h val="0.88993054502162716"/>
        </c:manualLayout>
      </c:layout>
      <c:scatterChart>
        <c:scatterStyle val="lineMarker"/>
        <c:varyColors val="0"/>
        <c:ser>
          <c:idx val="1"/>
          <c:order val="0"/>
          <c:tx>
            <c:v>S1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'Pb riv'!$I$131:$I$137</c:f>
              <c:numCache>
                <c:formatCode>0.000</c:formatCode>
                <c:ptCount val="7"/>
                <c:pt idx="0">
                  <c:v>56.4</c:v>
                </c:pt>
                <c:pt idx="1">
                  <c:v>30.1</c:v>
                </c:pt>
                <c:pt idx="2">
                  <c:v>17.5</c:v>
                </c:pt>
                <c:pt idx="3">
                  <c:v>5.9</c:v>
                </c:pt>
                <c:pt idx="4">
                  <c:v>3.5</c:v>
                </c:pt>
                <c:pt idx="5">
                  <c:v>3.33</c:v>
                </c:pt>
                <c:pt idx="6">
                  <c:v>2.86</c:v>
                </c:pt>
              </c:numCache>
            </c:numRef>
          </c:xVal>
          <c:yVal>
            <c:numRef>
              <c:f>'Pb riv'!$H$131:$H$137</c:f>
              <c:numCache>
                <c:formatCode>0.000</c:formatCode>
                <c:ptCount val="7"/>
                <c:pt idx="0">
                  <c:v>0.08</c:v>
                </c:pt>
                <c:pt idx="1">
                  <c:v>1.0980000000000001</c:v>
                </c:pt>
                <c:pt idx="2">
                  <c:v>1.64</c:v>
                </c:pt>
                <c:pt idx="3">
                  <c:v>0.85</c:v>
                </c:pt>
                <c:pt idx="4">
                  <c:v>0.316</c:v>
                </c:pt>
                <c:pt idx="5">
                  <c:v>0.28999999999999998</c:v>
                </c:pt>
                <c:pt idx="6">
                  <c:v>0.77600000000000002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04E-4BC8-98CE-4D20D35436D5}"/>
            </c:ext>
          </c:extLst>
        </c:ser>
        <c:ser>
          <c:idx val="4"/>
          <c:order val="1"/>
          <c:tx>
            <c:v>S2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</c:spPr>
          </c:marker>
          <c:xVal>
            <c:numRef>
              <c:f>'Pb biote'!$I$138:$I$159</c:f>
              <c:numCache>
                <c:formatCode>0.000</c:formatCode>
                <c:ptCount val="22"/>
                <c:pt idx="0">
                  <c:v>60</c:v>
                </c:pt>
                <c:pt idx="1">
                  <c:v>49.6</c:v>
                </c:pt>
                <c:pt idx="2">
                  <c:v>46.85</c:v>
                </c:pt>
                <c:pt idx="3">
                  <c:v>44</c:v>
                </c:pt>
                <c:pt idx="4">
                  <c:v>40.200000000000003</c:v>
                </c:pt>
                <c:pt idx="5">
                  <c:v>30</c:v>
                </c:pt>
                <c:pt idx="6">
                  <c:v>24</c:v>
                </c:pt>
                <c:pt idx="7">
                  <c:v>18.100000000000001</c:v>
                </c:pt>
                <c:pt idx="8">
                  <c:v>18</c:v>
                </c:pt>
                <c:pt idx="9">
                  <c:v>18</c:v>
                </c:pt>
                <c:pt idx="10">
                  <c:v>12</c:v>
                </c:pt>
                <c:pt idx="11">
                  <c:v>11.35</c:v>
                </c:pt>
                <c:pt idx="12">
                  <c:v>10.6</c:v>
                </c:pt>
                <c:pt idx="13">
                  <c:v>7.9</c:v>
                </c:pt>
                <c:pt idx="14">
                  <c:v>7.5</c:v>
                </c:pt>
                <c:pt idx="15">
                  <c:v>6</c:v>
                </c:pt>
                <c:pt idx="16">
                  <c:v>5.6</c:v>
                </c:pt>
                <c:pt idx="17">
                  <c:v>4.3</c:v>
                </c:pt>
                <c:pt idx="18">
                  <c:v>3.63</c:v>
                </c:pt>
                <c:pt idx="19">
                  <c:v>3.2</c:v>
                </c:pt>
                <c:pt idx="20">
                  <c:v>2.8</c:v>
                </c:pt>
              </c:numCache>
            </c:numRef>
          </c:xVal>
          <c:yVal>
            <c:numRef>
              <c:f>'Pb biote'!$H$138:$H$159</c:f>
              <c:numCache>
                <c:formatCode>0.000</c:formatCode>
                <c:ptCount val="22"/>
                <c:pt idx="0">
                  <c:v>19.18</c:v>
                </c:pt>
                <c:pt idx="1">
                  <c:v>0.23799999999999999</c:v>
                </c:pt>
                <c:pt idx="2">
                  <c:v>0.79500000000000004</c:v>
                </c:pt>
                <c:pt idx="3">
                  <c:v>7.92</c:v>
                </c:pt>
                <c:pt idx="4">
                  <c:v>0.73955349508422341</c:v>
                </c:pt>
                <c:pt idx="5">
                  <c:v>1.3903583980824901</c:v>
                </c:pt>
                <c:pt idx="6">
                  <c:v>0.82486095661846504</c:v>
                </c:pt>
                <c:pt idx="7">
                  <c:v>0.83299999999999996</c:v>
                </c:pt>
                <c:pt idx="8">
                  <c:v>0.40087985150017702</c:v>
                </c:pt>
                <c:pt idx="9">
                  <c:v>0.34499999999999997</c:v>
                </c:pt>
                <c:pt idx="10">
                  <c:v>0.25700000000000001</c:v>
                </c:pt>
                <c:pt idx="11">
                  <c:v>0.33600000000000002</c:v>
                </c:pt>
                <c:pt idx="12">
                  <c:v>1.38</c:v>
                </c:pt>
                <c:pt idx="13">
                  <c:v>1.296</c:v>
                </c:pt>
                <c:pt idx="14">
                  <c:v>0</c:v>
                </c:pt>
                <c:pt idx="15">
                  <c:v>0.59899999999999998</c:v>
                </c:pt>
                <c:pt idx="16">
                  <c:v>0.34200000000000003</c:v>
                </c:pt>
                <c:pt idx="17">
                  <c:v>7.4269999999999996</c:v>
                </c:pt>
                <c:pt idx="18">
                  <c:v>0.30491357527610202</c:v>
                </c:pt>
                <c:pt idx="19">
                  <c:v>1.22</c:v>
                </c:pt>
                <c:pt idx="20">
                  <c:v>0</c:v>
                </c:pt>
                <c:pt idx="21">
                  <c:v>1.66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04E-4BC8-98CE-4D20D35436D5}"/>
            </c:ext>
          </c:extLst>
        </c:ser>
        <c:ser>
          <c:idx val="5"/>
          <c:order val="2"/>
          <c:tx>
            <c:v>S3</c:v>
          </c:tx>
          <c:spPr>
            <a:ln w="28575">
              <a:noFill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chemeClr val="bg2">
                    <a:lumMod val="75000"/>
                  </a:schemeClr>
                </a:solidFill>
              </a:ln>
            </c:spPr>
          </c:marker>
          <c:xVal>
            <c:numRef>
              <c:f>'Pb biote'!$I$160:$I$192</c:f>
              <c:numCache>
                <c:formatCode>0.000</c:formatCode>
                <c:ptCount val="33"/>
                <c:pt idx="0">
                  <c:v>58.97</c:v>
                </c:pt>
                <c:pt idx="1">
                  <c:v>56.33</c:v>
                </c:pt>
                <c:pt idx="2">
                  <c:v>54.2</c:v>
                </c:pt>
                <c:pt idx="3">
                  <c:v>50.1</c:v>
                </c:pt>
                <c:pt idx="4">
                  <c:v>47.33</c:v>
                </c:pt>
                <c:pt idx="5">
                  <c:v>42.9</c:v>
                </c:pt>
                <c:pt idx="6">
                  <c:v>42.9</c:v>
                </c:pt>
                <c:pt idx="7">
                  <c:v>41</c:v>
                </c:pt>
                <c:pt idx="8">
                  <c:v>40</c:v>
                </c:pt>
                <c:pt idx="9">
                  <c:v>36.5</c:v>
                </c:pt>
                <c:pt idx="10">
                  <c:v>36.299999999999997</c:v>
                </c:pt>
                <c:pt idx="11">
                  <c:v>34</c:v>
                </c:pt>
                <c:pt idx="12">
                  <c:v>34</c:v>
                </c:pt>
                <c:pt idx="13">
                  <c:v>30.8</c:v>
                </c:pt>
                <c:pt idx="14">
                  <c:v>25.15</c:v>
                </c:pt>
                <c:pt idx="15">
                  <c:v>24.2</c:v>
                </c:pt>
                <c:pt idx="16">
                  <c:v>23</c:v>
                </c:pt>
                <c:pt idx="17">
                  <c:v>21.3</c:v>
                </c:pt>
                <c:pt idx="18">
                  <c:v>21</c:v>
                </c:pt>
                <c:pt idx="19">
                  <c:v>19.5</c:v>
                </c:pt>
                <c:pt idx="20">
                  <c:v>18</c:v>
                </c:pt>
                <c:pt idx="21">
                  <c:v>17.8</c:v>
                </c:pt>
                <c:pt idx="22">
                  <c:v>17</c:v>
                </c:pt>
                <c:pt idx="23">
                  <c:v>14.2</c:v>
                </c:pt>
                <c:pt idx="24">
                  <c:v>14</c:v>
                </c:pt>
                <c:pt idx="25">
                  <c:v>13.9</c:v>
                </c:pt>
                <c:pt idx="26">
                  <c:v>13.5</c:v>
                </c:pt>
                <c:pt idx="27">
                  <c:v>13</c:v>
                </c:pt>
                <c:pt idx="28">
                  <c:v>11.5</c:v>
                </c:pt>
                <c:pt idx="29">
                  <c:v>9.85</c:v>
                </c:pt>
                <c:pt idx="30">
                  <c:v>8</c:v>
                </c:pt>
                <c:pt idx="31">
                  <c:v>4.5</c:v>
                </c:pt>
              </c:numCache>
            </c:numRef>
          </c:xVal>
          <c:yVal>
            <c:numRef>
              <c:f>'Pb biote'!$H$160:$H$192</c:f>
              <c:numCache>
                <c:formatCode>0.000</c:formatCode>
                <c:ptCount val="33"/>
                <c:pt idx="0">
                  <c:v>0.48199999999999998</c:v>
                </c:pt>
                <c:pt idx="1">
                  <c:v>1.6679999999999999</c:v>
                </c:pt>
                <c:pt idx="2">
                  <c:v>0.53800000000000003</c:v>
                </c:pt>
                <c:pt idx="3">
                  <c:v>2.5</c:v>
                </c:pt>
                <c:pt idx="4">
                  <c:v>0.88795120736868305</c:v>
                </c:pt>
                <c:pt idx="5">
                  <c:v>0.70299999999999996</c:v>
                </c:pt>
                <c:pt idx="6">
                  <c:v>0.53700000000000003</c:v>
                </c:pt>
                <c:pt idx="7">
                  <c:v>0.69</c:v>
                </c:pt>
                <c:pt idx="8">
                  <c:v>0.434</c:v>
                </c:pt>
                <c:pt idx="9">
                  <c:v>0.89500000000000002</c:v>
                </c:pt>
                <c:pt idx="10">
                  <c:v>0.90300000000000002</c:v>
                </c:pt>
                <c:pt idx="11">
                  <c:v>3.7240000000000002</c:v>
                </c:pt>
                <c:pt idx="12">
                  <c:v>0.436</c:v>
                </c:pt>
                <c:pt idx="13">
                  <c:v>0.314</c:v>
                </c:pt>
                <c:pt idx="14">
                  <c:v>0.55000000000000004</c:v>
                </c:pt>
                <c:pt idx="15">
                  <c:v>1.39</c:v>
                </c:pt>
                <c:pt idx="16">
                  <c:v>0.48</c:v>
                </c:pt>
                <c:pt idx="17">
                  <c:v>0.45</c:v>
                </c:pt>
                <c:pt idx="18">
                  <c:v>1.569</c:v>
                </c:pt>
                <c:pt idx="19">
                  <c:v>1.28</c:v>
                </c:pt>
                <c:pt idx="20">
                  <c:v>0.51400000000000001</c:v>
                </c:pt>
                <c:pt idx="21">
                  <c:v>1.83</c:v>
                </c:pt>
                <c:pt idx="22">
                  <c:v>2.4500000000000002</c:v>
                </c:pt>
                <c:pt idx="23">
                  <c:v>0.47599999999999998</c:v>
                </c:pt>
                <c:pt idx="24">
                  <c:v>0.49099999999999999</c:v>
                </c:pt>
                <c:pt idx="25">
                  <c:v>0.7</c:v>
                </c:pt>
                <c:pt idx="26">
                  <c:v>0.35099999999999998</c:v>
                </c:pt>
                <c:pt idx="27">
                  <c:v>0.53900000000000003</c:v>
                </c:pt>
                <c:pt idx="28">
                  <c:v>0.85</c:v>
                </c:pt>
                <c:pt idx="29">
                  <c:v>0.56000000000000005</c:v>
                </c:pt>
                <c:pt idx="30">
                  <c:v>0.17599999999999999</c:v>
                </c:pt>
                <c:pt idx="31">
                  <c:v>0.41299999999999998</c:v>
                </c:pt>
                <c:pt idx="32">
                  <c:v>0.89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04E-4BC8-98CE-4D20D35436D5}"/>
            </c:ext>
          </c:extLst>
        </c:ser>
        <c:ser>
          <c:idx val="0"/>
          <c:order val="3"/>
          <c:tx>
            <c:v>H1</c:v>
          </c:tx>
          <c:spPr>
            <a:ln w="28575">
              <a:noFill/>
            </a:ln>
          </c:spPr>
          <c:marker>
            <c:symbol val="diamond"/>
            <c:size val="5"/>
            <c:spPr>
              <a:ln>
                <a:noFill/>
              </a:ln>
            </c:spPr>
          </c:marker>
          <c:xVal>
            <c:numRef>
              <c:f>'Pb biote'!$I$2:$I$21</c:f>
              <c:numCache>
                <c:formatCode>0.000</c:formatCode>
                <c:ptCount val="20"/>
                <c:pt idx="0">
                  <c:v>150</c:v>
                </c:pt>
                <c:pt idx="1">
                  <c:v>96.9</c:v>
                </c:pt>
                <c:pt idx="2">
                  <c:v>91.4</c:v>
                </c:pt>
                <c:pt idx="3">
                  <c:v>88</c:v>
                </c:pt>
                <c:pt idx="4">
                  <c:v>82.7</c:v>
                </c:pt>
                <c:pt idx="5">
                  <c:v>77.5</c:v>
                </c:pt>
                <c:pt idx="6">
                  <c:v>77</c:v>
                </c:pt>
                <c:pt idx="7">
                  <c:v>72.599999999999994</c:v>
                </c:pt>
                <c:pt idx="8">
                  <c:v>72.5</c:v>
                </c:pt>
                <c:pt idx="9">
                  <c:v>71.5</c:v>
                </c:pt>
                <c:pt idx="10">
                  <c:v>69.8</c:v>
                </c:pt>
                <c:pt idx="11">
                  <c:v>69</c:v>
                </c:pt>
                <c:pt idx="12">
                  <c:v>65.5</c:v>
                </c:pt>
                <c:pt idx="13">
                  <c:v>63.5</c:v>
                </c:pt>
                <c:pt idx="14">
                  <c:v>61.97</c:v>
                </c:pt>
                <c:pt idx="15">
                  <c:v>61.66</c:v>
                </c:pt>
                <c:pt idx="16">
                  <c:v>60.5</c:v>
                </c:pt>
                <c:pt idx="17">
                  <c:v>55</c:v>
                </c:pt>
                <c:pt idx="18">
                  <c:v>34.04</c:v>
                </c:pt>
              </c:numCache>
            </c:numRef>
          </c:xVal>
          <c:yVal>
            <c:numRef>
              <c:f>'Pb biote'!$H$2:$H$21</c:f>
              <c:numCache>
                <c:formatCode>0.000</c:formatCode>
                <c:ptCount val="20"/>
                <c:pt idx="0">
                  <c:v>0.67</c:v>
                </c:pt>
                <c:pt idx="1">
                  <c:v>0.71499999999999997</c:v>
                </c:pt>
                <c:pt idx="2">
                  <c:v>0.67600000000000005</c:v>
                </c:pt>
                <c:pt idx="3">
                  <c:v>0.47</c:v>
                </c:pt>
                <c:pt idx="4">
                  <c:v>0.19</c:v>
                </c:pt>
                <c:pt idx="5">
                  <c:v>0.17</c:v>
                </c:pt>
                <c:pt idx="6">
                  <c:v>0.17199999999999999</c:v>
                </c:pt>
                <c:pt idx="7">
                  <c:v>0.22</c:v>
                </c:pt>
                <c:pt idx="8">
                  <c:v>0.46700000000000003</c:v>
                </c:pt>
                <c:pt idx="9">
                  <c:v>0.216</c:v>
                </c:pt>
                <c:pt idx="10">
                  <c:v>0.199757706540548</c:v>
                </c:pt>
                <c:pt idx="11">
                  <c:v>0.21</c:v>
                </c:pt>
                <c:pt idx="12">
                  <c:v>0.34399999999999997</c:v>
                </c:pt>
                <c:pt idx="13">
                  <c:v>0.24678778993328801</c:v>
                </c:pt>
                <c:pt idx="14">
                  <c:v>0.86599999999999999</c:v>
                </c:pt>
                <c:pt idx="15">
                  <c:v>0.27166656275652801</c:v>
                </c:pt>
                <c:pt idx="16">
                  <c:v>0.14398735309055299</c:v>
                </c:pt>
                <c:pt idx="17">
                  <c:v>0.19382184380888301</c:v>
                </c:pt>
                <c:pt idx="18">
                  <c:v>0.43321280648184501</c:v>
                </c:pt>
                <c:pt idx="19">
                  <c:v>0.39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04E-4BC8-98CE-4D20D35436D5}"/>
            </c:ext>
          </c:extLst>
        </c:ser>
        <c:ser>
          <c:idx val="2"/>
          <c:order val="4"/>
          <c:tx>
            <c:v>H2</c:v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chemeClr val="tx1"/>
              </a:solidFill>
              <a:ln>
                <a:noFill/>
              </a:ln>
            </c:spPr>
          </c:marker>
          <c:xVal>
            <c:numRef>
              <c:f>'Pb biote'!$I$22:$I$85</c:f>
              <c:numCache>
                <c:formatCode>0.000</c:formatCode>
                <c:ptCount val="64"/>
                <c:pt idx="0">
                  <c:v>330</c:v>
                </c:pt>
                <c:pt idx="1">
                  <c:v>286.33</c:v>
                </c:pt>
                <c:pt idx="2">
                  <c:v>180</c:v>
                </c:pt>
                <c:pt idx="3">
                  <c:v>157</c:v>
                </c:pt>
                <c:pt idx="4">
                  <c:v>140</c:v>
                </c:pt>
                <c:pt idx="5">
                  <c:v>130.25</c:v>
                </c:pt>
                <c:pt idx="6">
                  <c:v>123.9</c:v>
                </c:pt>
                <c:pt idx="7">
                  <c:v>117.7</c:v>
                </c:pt>
                <c:pt idx="8">
                  <c:v>116.66</c:v>
                </c:pt>
                <c:pt idx="9">
                  <c:v>116.5</c:v>
                </c:pt>
                <c:pt idx="10">
                  <c:v>115.9</c:v>
                </c:pt>
                <c:pt idx="11">
                  <c:v>114.7</c:v>
                </c:pt>
                <c:pt idx="12">
                  <c:v>113.33</c:v>
                </c:pt>
                <c:pt idx="13">
                  <c:v>112.5</c:v>
                </c:pt>
                <c:pt idx="14">
                  <c:v>110</c:v>
                </c:pt>
                <c:pt idx="15">
                  <c:v>110</c:v>
                </c:pt>
                <c:pt idx="16">
                  <c:v>103.2</c:v>
                </c:pt>
                <c:pt idx="17">
                  <c:v>102.42</c:v>
                </c:pt>
                <c:pt idx="18">
                  <c:v>100.1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99.63</c:v>
                </c:pt>
                <c:pt idx="23">
                  <c:v>98.44</c:v>
                </c:pt>
                <c:pt idx="24">
                  <c:v>97.8</c:v>
                </c:pt>
                <c:pt idx="25">
                  <c:v>95.29</c:v>
                </c:pt>
                <c:pt idx="26">
                  <c:v>95</c:v>
                </c:pt>
                <c:pt idx="27">
                  <c:v>93.9</c:v>
                </c:pt>
                <c:pt idx="28">
                  <c:v>93</c:v>
                </c:pt>
                <c:pt idx="29">
                  <c:v>91.5</c:v>
                </c:pt>
                <c:pt idx="30">
                  <c:v>91.2</c:v>
                </c:pt>
                <c:pt idx="31">
                  <c:v>90.6</c:v>
                </c:pt>
                <c:pt idx="32">
                  <c:v>90</c:v>
                </c:pt>
                <c:pt idx="33">
                  <c:v>88</c:v>
                </c:pt>
                <c:pt idx="34">
                  <c:v>88</c:v>
                </c:pt>
                <c:pt idx="35">
                  <c:v>85.5</c:v>
                </c:pt>
                <c:pt idx="36">
                  <c:v>85.3</c:v>
                </c:pt>
                <c:pt idx="37">
                  <c:v>83.7</c:v>
                </c:pt>
                <c:pt idx="38">
                  <c:v>82</c:v>
                </c:pt>
                <c:pt idx="39">
                  <c:v>80.2</c:v>
                </c:pt>
                <c:pt idx="40">
                  <c:v>80</c:v>
                </c:pt>
                <c:pt idx="41">
                  <c:v>80</c:v>
                </c:pt>
                <c:pt idx="42">
                  <c:v>79.8</c:v>
                </c:pt>
                <c:pt idx="43">
                  <c:v>79.5</c:v>
                </c:pt>
                <c:pt idx="44">
                  <c:v>79</c:v>
                </c:pt>
                <c:pt idx="45">
                  <c:v>77.8</c:v>
                </c:pt>
                <c:pt idx="46">
                  <c:v>76.8</c:v>
                </c:pt>
                <c:pt idx="47">
                  <c:v>76.400000000000006</c:v>
                </c:pt>
                <c:pt idx="48">
                  <c:v>73.900000000000006</c:v>
                </c:pt>
                <c:pt idx="49">
                  <c:v>73.400000000000006</c:v>
                </c:pt>
                <c:pt idx="50">
                  <c:v>71.099999999999994</c:v>
                </c:pt>
                <c:pt idx="51">
                  <c:v>70.7</c:v>
                </c:pt>
                <c:pt idx="52">
                  <c:v>70</c:v>
                </c:pt>
                <c:pt idx="53">
                  <c:v>66.7</c:v>
                </c:pt>
                <c:pt idx="54">
                  <c:v>66.63</c:v>
                </c:pt>
                <c:pt idx="55">
                  <c:v>60.5</c:v>
                </c:pt>
                <c:pt idx="56">
                  <c:v>60</c:v>
                </c:pt>
                <c:pt idx="57">
                  <c:v>58.8</c:v>
                </c:pt>
                <c:pt idx="58">
                  <c:v>57.6</c:v>
                </c:pt>
                <c:pt idx="59">
                  <c:v>55.4</c:v>
                </c:pt>
                <c:pt idx="60">
                  <c:v>53.33</c:v>
                </c:pt>
                <c:pt idx="61">
                  <c:v>51.8</c:v>
                </c:pt>
                <c:pt idx="62">
                  <c:v>46.5</c:v>
                </c:pt>
                <c:pt idx="63">
                  <c:v>25.3</c:v>
                </c:pt>
              </c:numCache>
            </c:numRef>
          </c:xVal>
          <c:yVal>
            <c:numRef>
              <c:f>'Pb biote'!$H$22:$H$85</c:f>
              <c:numCache>
                <c:formatCode>0.000</c:formatCode>
                <c:ptCount val="64"/>
                <c:pt idx="0">
                  <c:v>2.1150000000000002</c:v>
                </c:pt>
                <c:pt idx="1">
                  <c:v>0.93</c:v>
                </c:pt>
                <c:pt idx="2">
                  <c:v>0.61199999999999999</c:v>
                </c:pt>
                <c:pt idx="3">
                  <c:v>2.371</c:v>
                </c:pt>
                <c:pt idx="4">
                  <c:v>0.73</c:v>
                </c:pt>
                <c:pt idx="5">
                  <c:v>0.42499999999999999</c:v>
                </c:pt>
                <c:pt idx="6">
                  <c:v>0.318</c:v>
                </c:pt>
                <c:pt idx="7">
                  <c:v>0.45016969983068211</c:v>
                </c:pt>
                <c:pt idx="8">
                  <c:v>0.53400000000000003</c:v>
                </c:pt>
                <c:pt idx="9">
                  <c:v>0.46100000000000002</c:v>
                </c:pt>
                <c:pt idx="10">
                  <c:v>0.56999999999999995</c:v>
                </c:pt>
                <c:pt idx="11">
                  <c:v>0.436</c:v>
                </c:pt>
                <c:pt idx="12">
                  <c:v>0.42</c:v>
                </c:pt>
                <c:pt idx="13">
                  <c:v>0.4</c:v>
                </c:pt>
                <c:pt idx="14">
                  <c:v>0.28000000000000003</c:v>
                </c:pt>
                <c:pt idx="15">
                  <c:v>0.22</c:v>
                </c:pt>
                <c:pt idx="16">
                  <c:v>0.218</c:v>
                </c:pt>
                <c:pt idx="17">
                  <c:v>0.95099999999999996</c:v>
                </c:pt>
                <c:pt idx="18">
                  <c:v>0.60699999999999998</c:v>
                </c:pt>
                <c:pt idx="19">
                  <c:v>0.20899999999999999</c:v>
                </c:pt>
                <c:pt idx="20">
                  <c:v>1.3859999999999999</c:v>
                </c:pt>
                <c:pt idx="21">
                  <c:v>0.42</c:v>
                </c:pt>
                <c:pt idx="22">
                  <c:v>0.64300000000000002</c:v>
                </c:pt>
                <c:pt idx="23">
                  <c:v>0.34399999999999997</c:v>
                </c:pt>
                <c:pt idx="24">
                  <c:v>0.43</c:v>
                </c:pt>
                <c:pt idx="25">
                  <c:v>0.32600000000000001</c:v>
                </c:pt>
                <c:pt idx="26">
                  <c:v>0.46</c:v>
                </c:pt>
                <c:pt idx="27">
                  <c:v>0.25700000000000001</c:v>
                </c:pt>
                <c:pt idx="28">
                  <c:v>0.164265727417648</c:v>
                </c:pt>
                <c:pt idx="29">
                  <c:v>0.14699999999999999</c:v>
                </c:pt>
                <c:pt idx="30">
                  <c:v>1.03</c:v>
                </c:pt>
                <c:pt idx="31">
                  <c:v>0.25</c:v>
                </c:pt>
                <c:pt idx="32">
                  <c:v>0.23</c:v>
                </c:pt>
                <c:pt idx="33">
                  <c:v>0.11</c:v>
                </c:pt>
                <c:pt idx="34">
                  <c:v>0.16</c:v>
                </c:pt>
                <c:pt idx="35">
                  <c:v>0.94599999999999995</c:v>
                </c:pt>
                <c:pt idx="36">
                  <c:v>0.23</c:v>
                </c:pt>
                <c:pt idx="37">
                  <c:v>0.66</c:v>
                </c:pt>
                <c:pt idx="38">
                  <c:v>0.25</c:v>
                </c:pt>
                <c:pt idx="39">
                  <c:v>0.45</c:v>
                </c:pt>
                <c:pt idx="40">
                  <c:v>0.35099999999999998</c:v>
                </c:pt>
                <c:pt idx="41">
                  <c:v>0.69299999999999995</c:v>
                </c:pt>
                <c:pt idx="42">
                  <c:v>0.20799999999999999</c:v>
                </c:pt>
                <c:pt idx="43">
                  <c:v>0.35</c:v>
                </c:pt>
                <c:pt idx="44">
                  <c:v>0.18</c:v>
                </c:pt>
                <c:pt idx="45">
                  <c:v>0.22089558409811899</c:v>
                </c:pt>
                <c:pt idx="46">
                  <c:v>0.61</c:v>
                </c:pt>
                <c:pt idx="47">
                  <c:v>0.2</c:v>
                </c:pt>
                <c:pt idx="48">
                  <c:v>0.21</c:v>
                </c:pt>
                <c:pt idx="49">
                  <c:v>0.4</c:v>
                </c:pt>
                <c:pt idx="50">
                  <c:v>0.17</c:v>
                </c:pt>
                <c:pt idx="51">
                  <c:v>0.51</c:v>
                </c:pt>
                <c:pt idx="52">
                  <c:v>0.172274798457764</c:v>
                </c:pt>
                <c:pt idx="53">
                  <c:v>0.3</c:v>
                </c:pt>
                <c:pt idx="54">
                  <c:v>0.28100000000000003</c:v>
                </c:pt>
                <c:pt idx="55">
                  <c:v>0.44</c:v>
                </c:pt>
                <c:pt idx="56">
                  <c:v>1.93</c:v>
                </c:pt>
                <c:pt idx="57">
                  <c:v>2.0299999999999998</c:v>
                </c:pt>
                <c:pt idx="58">
                  <c:v>0.75</c:v>
                </c:pt>
                <c:pt idx="59">
                  <c:v>0.37</c:v>
                </c:pt>
                <c:pt idx="60">
                  <c:v>0.280776479146013</c:v>
                </c:pt>
                <c:pt idx="61">
                  <c:v>0.32</c:v>
                </c:pt>
                <c:pt idx="62">
                  <c:v>0.49</c:v>
                </c:pt>
                <c:pt idx="63">
                  <c:v>0.57999999999999996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04E-4BC8-98CE-4D20D35436D5}"/>
            </c:ext>
          </c:extLst>
        </c:ser>
        <c:ser>
          <c:idx val="3"/>
          <c:order val="5"/>
          <c:tx>
            <c:v>H3</c:v>
          </c:tx>
          <c:spPr>
            <a:ln w="28575">
              <a:noFill/>
            </a:ln>
          </c:spPr>
          <c:marker>
            <c:symbol val="diamond"/>
            <c:size val="5"/>
            <c:spPr>
              <a:ln>
                <a:noFill/>
              </a:ln>
            </c:spPr>
          </c:marker>
          <c:xVal>
            <c:numRef>
              <c:f>'Pb biote'!$I$86:$I$128</c:f>
              <c:numCache>
                <c:formatCode>0.000</c:formatCode>
                <c:ptCount val="43"/>
                <c:pt idx="0">
                  <c:v>194.3</c:v>
                </c:pt>
                <c:pt idx="1">
                  <c:v>140</c:v>
                </c:pt>
                <c:pt idx="2">
                  <c:v>139.9</c:v>
                </c:pt>
                <c:pt idx="3">
                  <c:v>137.19999999999999</c:v>
                </c:pt>
                <c:pt idx="4">
                  <c:v>130.86000000000001</c:v>
                </c:pt>
                <c:pt idx="5">
                  <c:v>130.5</c:v>
                </c:pt>
                <c:pt idx="6">
                  <c:v>129.69999999999999</c:v>
                </c:pt>
                <c:pt idx="7">
                  <c:v>126.3</c:v>
                </c:pt>
                <c:pt idx="8">
                  <c:v>122.3</c:v>
                </c:pt>
                <c:pt idx="9">
                  <c:v>121</c:v>
                </c:pt>
                <c:pt idx="10">
                  <c:v>112.79</c:v>
                </c:pt>
                <c:pt idx="11">
                  <c:v>106.1</c:v>
                </c:pt>
                <c:pt idx="12">
                  <c:v>105</c:v>
                </c:pt>
                <c:pt idx="13">
                  <c:v>100.36</c:v>
                </c:pt>
                <c:pt idx="14">
                  <c:v>95.1</c:v>
                </c:pt>
                <c:pt idx="15">
                  <c:v>95.1</c:v>
                </c:pt>
                <c:pt idx="16">
                  <c:v>92.2</c:v>
                </c:pt>
                <c:pt idx="17">
                  <c:v>92</c:v>
                </c:pt>
                <c:pt idx="18">
                  <c:v>90.78</c:v>
                </c:pt>
                <c:pt idx="19">
                  <c:v>87.1</c:v>
                </c:pt>
                <c:pt idx="20">
                  <c:v>86</c:v>
                </c:pt>
                <c:pt idx="21">
                  <c:v>85.4</c:v>
                </c:pt>
                <c:pt idx="22">
                  <c:v>80.819999999999993</c:v>
                </c:pt>
                <c:pt idx="23">
                  <c:v>80</c:v>
                </c:pt>
                <c:pt idx="24">
                  <c:v>80</c:v>
                </c:pt>
                <c:pt idx="25">
                  <c:v>77.099999999999994</c:v>
                </c:pt>
                <c:pt idx="26">
                  <c:v>74</c:v>
                </c:pt>
                <c:pt idx="27">
                  <c:v>73.8</c:v>
                </c:pt>
                <c:pt idx="28">
                  <c:v>72.599999999999994</c:v>
                </c:pt>
                <c:pt idx="29">
                  <c:v>71.25</c:v>
                </c:pt>
                <c:pt idx="30">
                  <c:v>70.33</c:v>
                </c:pt>
                <c:pt idx="31">
                  <c:v>63.9</c:v>
                </c:pt>
                <c:pt idx="32">
                  <c:v>62</c:v>
                </c:pt>
                <c:pt idx="33">
                  <c:v>61.5</c:v>
                </c:pt>
                <c:pt idx="34">
                  <c:v>56.6</c:v>
                </c:pt>
                <c:pt idx="35">
                  <c:v>55.5</c:v>
                </c:pt>
                <c:pt idx="36">
                  <c:v>53.4</c:v>
                </c:pt>
                <c:pt idx="37">
                  <c:v>52</c:v>
                </c:pt>
                <c:pt idx="38">
                  <c:v>51.9</c:v>
                </c:pt>
                <c:pt idx="39">
                  <c:v>50</c:v>
                </c:pt>
                <c:pt idx="40">
                  <c:v>41.5</c:v>
                </c:pt>
                <c:pt idx="41">
                  <c:v>41.1</c:v>
                </c:pt>
                <c:pt idx="42">
                  <c:v>39.700000000000003</c:v>
                </c:pt>
              </c:numCache>
            </c:numRef>
          </c:xVal>
          <c:yVal>
            <c:numRef>
              <c:f>'Pb biote'!$H$87:$H$130</c:f>
              <c:numCache>
                <c:formatCode>0.000</c:formatCode>
                <c:ptCount val="44"/>
                <c:pt idx="0">
                  <c:v>0.89</c:v>
                </c:pt>
                <c:pt idx="1">
                  <c:v>1.7370000000000001</c:v>
                </c:pt>
                <c:pt idx="2">
                  <c:v>0.20499999999999999</c:v>
                </c:pt>
                <c:pt idx="3">
                  <c:v>0.42</c:v>
                </c:pt>
                <c:pt idx="4">
                  <c:v>0.66900000000000004</c:v>
                </c:pt>
                <c:pt idx="5">
                  <c:v>0.40100000000000002</c:v>
                </c:pt>
                <c:pt idx="6">
                  <c:v>0.42</c:v>
                </c:pt>
                <c:pt idx="7">
                  <c:v>0.43</c:v>
                </c:pt>
                <c:pt idx="8">
                  <c:v>17.100000000000001</c:v>
                </c:pt>
                <c:pt idx="9">
                  <c:v>0.28299999999999997</c:v>
                </c:pt>
                <c:pt idx="10">
                  <c:v>0.69</c:v>
                </c:pt>
                <c:pt idx="11">
                  <c:v>0.81</c:v>
                </c:pt>
                <c:pt idx="12">
                  <c:v>0.52200000000000002</c:v>
                </c:pt>
                <c:pt idx="13">
                  <c:v>1.212</c:v>
                </c:pt>
                <c:pt idx="14">
                  <c:v>0.17399999999999999</c:v>
                </c:pt>
                <c:pt idx="15">
                  <c:v>0.80800000000000005</c:v>
                </c:pt>
                <c:pt idx="16">
                  <c:v>0.49</c:v>
                </c:pt>
                <c:pt idx="17">
                  <c:v>0.64</c:v>
                </c:pt>
                <c:pt idx="18">
                  <c:v>0.49</c:v>
                </c:pt>
                <c:pt idx="19">
                  <c:v>0.38900000000000001</c:v>
                </c:pt>
                <c:pt idx="20">
                  <c:v>1.0289999999999999</c:v>
                </c:pt>
                <c:pt idx="21">
                  <c:v>0.27500000000000002</c:v>
                </c:pt>
                <c:pt idx="22">
                  <c:v>0.93</c:v>
                </c:pt>
                <c:pt idx="23">
                  <c:v>0.57999999999999996</c:v>
                </c:pt>
                <c:pt idx="24">
                  <c:v>0.51200000000000001</c:v>
                </c:pt>
                <c:pt idx="25">
                  <c:v>0.98199999999999998</c:v>
                </c:pt>
                <c:pt idx="26">
                  <c:v>0.45800000000000002</c:v>
                </c:pt>
                <c:pt idx="27">
                  <c:v>0.41</c:v>
                </c:pt>
                <c:pt idx="28">
                  <c:v>0.29651519895849099</c:v>
                </c:pt>
                <c:pt idx="29">
                  <c:v>0.222</c:v>
                </c:pt>
                <c:pt idx="30">
                  <c:v>0.8</c:v>
                </c:pt>
                <c:pt idx="31">
                  <c:v>0.85</c:v>
                </c:pt>
                <c:pt idx="32">
                  <c:v>0.27</c:v>
                </c:pt>
                <c:pt idx="33">
                  <c:v>0.84</c:v>
                </c:pt>
                <c:pt idx="34">
                  <c:v>0.44500000000000001</c:v>
                </c:pt>
                <c:pt idx="35">
                  <c:v>0.15</c:v>
                </c:pt>
                <c:pt idx="36">
                  <c:v>0.29199999999999998</c:v>
                </c:pt>
                <c:pt idx="37">
                  <c:v>0.05</c:v>
                </c:pt>
                <c:pt idx="38">
                  <c:v>1.22</c:v>
                </c:pt>
                <c:pt idx="39">
                  <c:v>0.37</c:v>
                </c:pt>
                <c:pt idx="40">
                  <c:v>0.92</c:v>
                </c:pt>
                <c:pt idx="41">
                  <c:v>0.33</c:v>
                </c:pt>
                <c:pt idx="42">
                  <c:v>0.48599999999999999</c:v>
                </c:pt>
                <c:pt idx="43">
                  <c:v>0.44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04E-4BC8-98CE-4D20D35436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52416"/>
        <c:axId val="50254592"/>
      </c:scatterChart>
      <c:scatterChart>
        <c:scatterStyle val="smoothMarker"/>
        <c:varyColors val="0"/>
        <c:ser>
          <c:idx val="6"/>
          <c:order val="6"/>
          <c:tx>
            <c:v>BBAC Pb biote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'Pb biote'!$R$2:$R$37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'Pb biote'!$Q$2:$Q$37</c:f>
              <c:numCache>
                <c:formatCode>0.00</c:formatCode>
                <c:ptCount val="36"/>
                <c:pt idx="0">
                  <c:v>0.61</c:v>
                </c:pt>
                <c:pt idx="1">
                  <c:v>0.61</c:v>
                </c:pt>
                <c:pt idx="2">
                  <c:v>0.61</c:v>
                </c:pt>
                <c:pt idx="3">
                  <c:v>0.61</c:v>
                </c:pt>
                <c:pt idx="4">
                  <c:v>0.61</c:v>
                </c:pt>
                <c:pt idx="5">
                  <c:v>0.61</c:v>
                </c:pt>
                <c:pt idx="6">
                  <c:v>0.61</c:v>
                </c:pt>
                <c:pt idx="7">
                  <c:v>0.61</c:v>
                </c:pt>
                <c:pt idx="8">
                  <c:v>0.61</c:v>
                </c:pt>
                <c:pt idx="9">
                  <c:v>0.61</c:v>
                </c:pt>
                <c:pt idx="10">
                  <c:v>0.61</c:v>
                </c:pt>
                <c:pt idx="11">
                  <c:v>0.61</c:v>
                </c:pt>
                <c:pt idx="12">
                  <c:v>0.61</c:v>
                </c:pt>
                <c:pt idx="13">
                  <c:v>0.61</c:v>
                </c:pt>
                <c:pt idx="14">
                  <c:v>0.61</c:v>
                </c:pt>
                <c:pt idx="15">
                  <c:v>0.61</c:v>
                </c:pt>
                <c:pt idx="16">
                  <c:v>0.61</c:v>
                </c:pt>
                <c:pt idx="17">
                  <c:v>0.61</c:v>
                </c:pt>
                <c:pt idx="18">
                  <c:v>0.61</c:v>
                </c:pt>
                <c:pt idx="19">
                  <c:v>0.61</c:v>
                </c:pt>
                <c:pt idx="20">
                  <c:v>0.61</c:v>
                </c:pt>
                <c:pt idx="21">
                  <c:v>0.61</c:v>
                </c:pt>
                <c:pt idx="22">
                  <c:v>0.61</c:v>
                </c:pt>
                <c:pt idx="23">
                  <c:v>0.61</c:v>
                </c:pt>
                <c:pt idx="24">
                  <c:v>0.61</c:v>
                </c:pt>
                <c:pt idx="25">
                  <c:v>0.61</c:v>
                </c:pt>
                <c:pt idx="26">
                  <c:v>0.61</c:v>
                </c:pt>
                <c:pt idx="27">
                  <c:v>0.61</c:v>
                </c:pt>
                <c:pt idx="28">
                  <c:v>0.61</c:v>
                </c:pt>
                <c:pt idx="29">
                  <c:v>0.61</c:v>
                </c:pt>
                <c:pt idx="30">
                  <c:v>0.61</c:v>
                </c:pt>
                <c:pt idx="31">
                  <c:v>0.61</c:v>
                </c:pt>
                <c:pt idx="32">
                  <c:v>0.61</c:v>
                </c:pt>
                <c:pt idx="33">
                  <c:v>0.61</c:v>
                </c:pt>
                <c:pt idx="34">
                  <c:v>0.61</c:v>
                </c:pt>
                <c:pt idx="35">
                  <c:v>0.61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04E-4BC8-98CE-4D20D35436D5}"/>
            </c:ext>
          </c:extLst>
        </c:ser>
        <c:ser>
          <c:idx val="7"/>
          <c:order val="7"/>
          <c:tx>
            <c:v>NQE-MA eq biote</c:v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'Pb biote'!$R$2:$R$37</c:f>
              <c:numCache>
                <c:formatCode>General</c:formatCode>
                <c:ptCount val="36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</c:numCache>
            </c:numRef>
          </c:xVal>
          <c:yVal>
            <c:numRef>
              <c:f>'Pb biote'!$S$2:$S$37</c:f>
              <c:numCache>
                <c:formatCode>General</c:formatCode>
                <c:ptCount val="36"/>
                <c:pt idx="0">
                  <c:v>3.6727272727272724</c:v>
                </c:pt>
                <c:pt idx="1">
                  <c:v>3.1480519480519473</c:v>
                </c:pt>
                <c:pt idx="2">
                  <c:v>2.7545454545454544</c:v>
                </c:pt>
                <c:pt idx="3">
                  <c:v>2.4484848484848483</c:v>
                </c:pt>
                <c:pt idx="4">
                  <c:v>2.2036363636363636</c:v>
                </c:pt>
                <c:pt idx="5">
                  <c:v>2.0033057851239668</c:v>
                </c:pt>
                <c:pt idx="6">
                  <c:v>1.8363636363636362</c:v>
                </c:pt>
                <c:pt idx="7">
                  <c:v>1.6951048951048946</c:v>
                </c:pt>
                <c:pt idx="8">
                  <c:v>1.5740259740259741</c:v>
                </c:pt>
                <c:pt idx="9">
                  <c:v>1.469090909090909</c:v>
                </c:pt>
                <c:pt idx="10">
                  <c:v>1.377272727272727</c:v>
                </c:pt>
                <c:pt idx="11">
                  <c:v>1.2962566844919787</c:v>
                </c:pt>
                <c:pt idx="12">
                  <c:v>1.2242424242424241</c:v>
                </c:pt>
                <c:pt idx="13">
                  <c:v>1.1598086124401914</c:v>
                </c:pt>
                <c:pt idx="14">
                  <c:v>1.1018181818181818</c:v>
                </c:pt>
                <c:pt idx="15">
                  <c:v>1.0493506493506495</c:v>
                </c:pt>
                <c:pt idx="16">
                  <c:v>1.0016528925619834</c:v>
                </c:pt>
                <c:pt idx="17">
                  <c:v>0.95810276679841888</c:v>
                </c:pt>
                <c:pt idx="18">
                  <c:v>0.9181818181818181</c:v>
                </c:pt>
                <c:pt idx="19">
                  <c:v>0.88145454545454549</c:v>
                </c:pt>
                <c:pt idx="20">
                  <c:v>0.8475524475524473</c:v>
                </c:pt>
                <c:pt idx="21">
                  <c:v>0.81616161616161609</c:v>
                </c:pt>
                <c:pt idx="22">
                  <c:v>0.78701298701298705</c:v>
                </c:pt>
                <c:pt idx="23">
                  <c:v>0.75987460815047014</c:v>
                </c:pt>
                <c:pt idx="24">
                  <c:v>0.7345454545454545</c:v>
                </c:pt>
                <c:pt idx="25">
                  <c:v>0.7108504398826978</c:v>
                </c:pt>
                <c:pt idx="26">
                  <c:v>0.6886363636363636</c:v>
                </c:pt>
                <c:pt idx="27">
                  <c:v>0.66776859504132224</c:v>
                </c:pt>
                <c:pt idx="28">
                  <c:v>0.64812834224598914</c:v>
                </c:pt>
                <c:pt idx="29">
                  <c:v>0.62961038961038962</c:v>
                </c:pt>
                <c:pt idx="30">
                  <c:v>0.61212121212121207</c:v>
                </c:pt>
                <c:pt idx="31">
                  <c:v>0.59557739557739542</c:v>
                </c:pt>
                <c:pt idx="32">
                  <c:v>0.5799043062200957</c:v>
                </c:pt>
                <c:pt idx="33">
                  <c:v>0.56503496503496509</c:v>
                </c:pt>
                <c:pt idx="34">
                  <c:v>0.5509090909090909</c:v>
                </c:pt>
                <c:pt idx="35">
                  <c:v>0.53747228381374723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04E-4BC8-98CE-4D20D35436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52416"/>
        <c:axId val="50254592"/>
      </c:scatterChart>
      <c:valAx>
        <c:axId val="50252416"/>
        <c:scaling>
          <c:orientation val="minMax"/>
          <c:max val="35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Calcium dissous biodisp</a:t>
                </a:r>
                <a:r>
                  <a:rPr lang="fr-FR" baseline="0"/>
                  <a:t> (mg.l-1)</a:t>
                </a:r>
                <a:endParaRPr lang="fr-FR"/>
              </a:p>
            </c:rich>
          </c:tx>
          <c:overlay val="0"/>
        </c:title>
        <c:numFmt formatCode="0.000" sourceLinked="1"/>
        <c:majorTickMark val="out"/>
        <c:minorTickMark val="none"/>
        <c:tickLblPos val="nextTo"/>
        <c:crossAx val="50254592"/>
        <c:crosses val="autoZero"/>
        <c:crossBetween val="midCat"/>
      </c:valAx>
      <c:valAx>
        <c:axId val="50254592"/>
        <c:scaling>
          <c:orientation val="minMax"/>
          <c:max val="4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5025241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3294488188976379"/>
          <c:y val="2.2868201019531055E-2"/>
          <c:w val="0.16382279487791299"/>
          <c:h val="0.3378010673359350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Feuil1!$D$2:$D$216</c:f>
              <c:numCache>
                <c:formatCode>0.00</c:formatCode>
                <c:ptCount val="215"/>
                <c:pt idx="1">
                  <c:v>3.0512488590158502</c:v>
                </c:pt>
                <c:pt idx="2">
                  <c:v>0.99914645405160674</c:v>
                </c:pt>
                <c:pt idx="3">
                  <c:v>1.1533333333333333</c:v>
                </c:pt>
                <c:pt idx="4">
                  <c:v>0.20695899624886824</c:v>
                </c:pt>
                <c:pt idx="5">
                  <c:v>1.4166666666666667</c:v>
                </c:pt>
                <c:pt idx="6">
                  <c:v>0.53666666666666674</c:v>
                </c:pt>
                <c:pt idx="7">
                  <c:v>0.63666666666666671</c:v>
                </c:pt>
                <c:pt idx="8">
                  <c:v>0.7555127821838834</c:v>
                </c:pt>
                <c:pt idx="9">
                  <c:v>0.77333333333333343</c:v>
                </c:pt>
                <c:pt idx="10">
                  <c:v>1.3533333333333335</c:v>
                </c:pt>
                <c:pt idx="11">
                  <c:v>2.2766666666666668</c:v>
                </c:pt>
                <c:pt idx="12">
                  <c:v>0.29333333333333333</c:v>
                </c:pt>
                <c:pt idx="13">
                  <c:v>0.54666666666666675</c:v>
                </c:pt>
                <c:pt idx="14">
                  <c:v>0.44333333333333336</c:v>
                </c:pt>
                <c:pt idx="15">
                  <c:v>0.39666666666666667</c:v>
                </c:pt>
                <c:pt idx="16">
                  <c:v>0.77156710526420669</c:v>
                </c:pt>
                <c:pt idx="17">
                  <c:v>0.75333333333333341</c:v>
                </c:pt>
                <c:pt idx="18">
                  <c:v>1.4533333333333334</c:v>
                </c:pt>
                <c:pt idx="19">
                  <c:v>1.3166666666666669</c:v>
                </c:pt>
                <c:pt idx="20">
                  <c:v>0.91666666666666674</c:v>
                </c:pt>
                <c:pt idx="21">
                  <c:v>0.57000000000000006</c:v>
                </c:pt>
                <c:pt idx="22">
                  <c:v>0.72</c:v>
                </c:pt>
                <c:pt idx="23">
                  <c:v>0.8633333333333334</c:v>
                </c:pt>
                <c:pt idx="24">
                  <c:v>0.16666666666666669</c:v>
                </c:pt>
                <c:pt idx="25">
                  <c:v>0.29666666666666669</c:v>
                </c:pt>
                <c:pt idx="26">
                  <c:v>1.1533333333333333</c:v>
                </c:pt>
                <c:pt idx="27">
                  <c:v>0.70666666666666667</c:v>
                </c:pt>
                <c:pt idx="28">
                  <c:v>0.48666666666666664</c:v>
                </c:pt>
                <c:pt idx="29">
                  <c:v>3.1666666666666665</c:v>
                </c:pt>
                <c:pt idx="30">
                  <c:v>0.40333333333333332</c:v>
                </c:pt>
                <c:pt idx="31">
                  <c:v>0.51333333333333331</c:v>
                </c:pt>
                <c:pt idx="32">
                  <c:v>0.13333333333333333</c:v>
                </c:pt>
                <c:pt idx="33">
                  <c:v>1.1499999999999999</c:v>
                </c:pt>
                <c:pt idx="34">
                  <c:v>0.70333333333333337</c:v>
                </c:pt>
                <c:pt idx="35">
                  <c:v>0.56333333333333335</c:v>
                </c:pt>
                <c:pt idx="36">
                  <c:v>2.6366666666666667</c:v>
                </c:pt>
                <c:pt idx="37">
                  <c:v>0.62666666666666671</c:v>
                </c:pt>
                <c:pt idx="38">
                  <c:v>0.43000000000000005</c:v>
                </c:pt>
                <c:pt idx="39">
                  <c:v>0.53333333333333333</c:v>
                </c:pt>
                <c:pt idx="40">
                  <c:v>0.56666666666666676</c:v>
                </c:pt>
                <c:pt idx="41">
                  <c:v>0.52</c:v>
                </c:pt>
                <c:pt idx="42">
                  <c:v>0.77666666666666673</c:v>
                </c:pt>
                <c:pt idx="43">
                  <c:v>0.4</c:v>
                </c:pt>
                <c:pt idx="44">
                  <c:v>0.13333333333333333</c:v>
                </c:pt>
                <c:pt idx="45">
                  <c:v>0.62333333333333341</c:v>
                </c:pt>
                <c:pt idx="46">
                  <c:v>0.7</c:v>
                </c:pt>
                <c:pt idx="47">
                  <c:v>0.77666666666666673</c:v>
                </c:pt>
                <c:pt idx="48">
                  <c:v>1.05</c:v>
                </c:pt>
                <c:pt idx="49">
                  <c:v>0.2</c:v>
                </c:pt>
                <c:pt idx="50">
                  <c:v>0.56000000000000005</c:v>
                </c:pt>
                <c:pt idx="51">
                  <c:v>0.1</c:v>
                </c:pt>
                <c:pt idx="52">
                  <c:v>0.3666666666666667</c:v>
                </c:pt>
                <c:pt idx="53">
                  <c:v>0.56666666666666676</c:v>
                </c:pt>
                <c:pt idx="54">
                  <c:v>0.40333333333333332</c:v>
                </c:pt>
                <c:pt idx="55">
                  <c:v>0.16666666666666669</c:v>
                </c:pt>
                <c:pt idx="56">
                  <c:v>1.0971062221766235</c:v>
                </c:pt>
                <c:pt idx="57">
                  <c:v>0.76676976662203422</c:v>
                </c:pt>
                <c:pt idx="58">
                  <c:v>0.71333333333333337</c:v>
                </c:pt>
                <c:pt idx="59">
                  <c:v>0.50666666666666671</c:v>
                </c:pt>
                <c:pt idx="60">
                  <c:v>0.48</c:v>
                </c:pt>
                <c:pt idx="61">
                  <c:v>0.68333333333333335</c:v>
                </c:pt>
                <c:pt idx="62">
                  <c:v>0.26666666666666666</c:v>
                </c:pt>
                <c:pt idx="63">
                  <c:v>1.0066666666666666</c:v>
                </c:pt>
                <c:pt idx="64">
                  <c:v>0.24333333333333332</c:v>
                </c:pt>
                <c:pt idx="65">
                  <c:v>0.36333333333333334</c:v>
                </c:pt>
                <c:pt idx="66">
                  <c:v>0.33333333333333337</c:v>
                </c:pt>
                <c:pt idx="67">
                  <c:v>0.2</c:v>
                </c:pt>
                <c:pt idx="68">
                  <c:v>0.71333333333333337</c:v>
                </c:pt>
                <c:pt idx="69">
                  <c:v>0.43333333333333335</c:v>
                </c:pt>
                <c:pt idx="70">
                  <c:v>0.1</c:v>
                </c:pt>
                <c:pt idx="71">
                  <c:v>0.53333333333333333</c:v>
                </c:pt>
                <c:pt idx="72">
                  <c:v>0.4</c:v>
                </c:pt>
                <c:pt idx="73">
                  <c:v>0.38</c:v>
                </c:pt>
                <c:pt idx="74">
                  <c:v>0.33333333333333337</c:v>
                </c:pt>
                <c:pt idx="75">
                  <c:v>0.3666666666666667</c:v>
                </c:pt>
                <c:pt idx="76">
                  <c:v>0.65333333333333343</c:v>
                </c:pt>
                <c:pt idx="77">
                  <c:v>0.23333333333333336</c:v>
                </c:pt>
                <c:pt idx="78">
                  <c:v>0.41333333333333333</c:v>
                </c:pt>
                <c:pt idx="79">
                  <c:v>1.0433333333333334</c:v>
                </c:pt>
                <c:pt idx="80">
                  <c:v>0.43333333333333335</c:v>
                </c:pt>
                <c:pt idx="81">
                  <c:v>0.34666666666666668</c:v>
                </c:pt>
                <c:pt idx="82">
                  <c:v>0.2</c:v>
                </c:pt>
                <c:pt idx="83">
                  <c:v>0.5033333333333333</c:v>
                </c:pt>
                <c:pt idx="84">
                  <c:v>0.16666666666666669</c:v>
                </c:pt>
                <c:pt idx="85">
                  <c:v>6.6666666666666666E-2</c:v>
                </c:pt>
                <c:pt idx="86">
                  <c:v>0.44000000000000006</c:v>
                </c:pt>
                <c:pt idx="87">
                  <c:v>2.0333333333333332</c:v>
                </c:pt>
                <c:pt idx="88">
                  <c:v>0.2</c:v>
                </c:pt>
                <c:pt idx="89">
                  <c:v>0.42666666666666669</c:v>
                </c:pt>
                <c:pt idx="90">
                  <c:v>0.8</c:v>
                </c:pt>
                <c:pt idx="91">
                  <c:v>0.55333333333333334</c:v>
                </c:pt>
                <c:pt idx="92">
                  <c:v>0.93114817647924675</c:v>
                </c:pt>
                <c:pt idx="93">
                  <c:v>0.53333333333333333</c:v>
                </c:pt>
                <c:pt idx="94">
                  <c:v>0.47333333333333333</c:v>
                </c:pt>
                <c:pt idx="95">
                  <c:v>0.91000000000000014</c:v>
                </c:pt>
                <c:pt idx="96">
                  <c:v>0.31666666666666671</c:v>
                </c:pt>
                <c:pt idx="97">
                  <c:v>0.16666666666666669</c:v>
                </c:pt>
                <c:pt idx="98">
                  <c:v>0.1</c:v>
                </c:pt>
                <c:pt idx="99">
                  <c:v>0.43333333333333335</c:v>
                </c:pt>
                <c:pt idx="100">
                  <c:v>0.67666666666666675</c:v>
                </c:pt>
                <c:pt idx="101">
                  <c:v>0.68666666666666665</c:v>
                </c:pt>
                <c:pt idx="102">
                  <c:v>0.23333333333333336</c:v>
                </c:pt>
                <c:pt idx="103">
                  <c:v>0.79</c:v>
                </c:pt>
                <c:pt idx="104">
                  <c:v>0.3</c:v>
                </c:pt>
                <c:pt idx="105">
                  <c:v>0.53333333333333333</c:v>
                </c:pt>
                <c:pt idx="106">
                  <c:v>0.96666666666666667</c:v>
                </c:pt>
                <c:pt idx="107">
                  <c:v>0.90000000000000013</c:v>
                </c:pt>
                <c:pt idx="108">
                  <c:v>0.62333333333333341</c:v>
                </c:pt>
                <c:pt idx="109">
                  <c:v>0.24666666666666667</c:v>
                </c:pt>
                <c:pt idx="110">
                  <c:v>5.8666666666666671</c:v>
                </c:pt>
                <c:pt idx="111">
                  <c:v>0.19333333333333336</c:v>
                </c:pt>
                <c:pt idx="112">
                  <c:v>0.52333333333333332</c:v>
                </c:pt>
                <c:pt idx="113">
                  <c:v>0.64666666666666672</c:v>
                </c:pt>
                <c:pt idx="114">
                  <c:v>0.36333333333333334</c:v>
                </c:pt>
                <c:pt idx="115">
                  <c:v>5.1000000000000005</c:v>
                </c:pt>
                <c:pt idx="116">
                  <c:v>0.1</c:v>
                </c:pt>
                <c:pt idx="117">
                  <c:v>0.33333333333333337</c:v>
                </c:pt>
                <c:pt idx="118">
                  <c:v>0.42666666666666669</c:v>
                </c:pt>
                <c:pt idx="119">
                  <c:v>0.1</c:v>
                </c:pt>
                <c:pt idx="120">
                  <c:v>3.6600000000000006</c:v>
                </c:pt>
                <c:pt idx="121">
                  <c:v>0.2</c:v>
                </c:pt>
                <c:pt idx="122">
                  <c:v>0.71666666666666667</c:v>
                </c:pt>
                <c:pt idx="123">
                  <c:v>2.4466666666666668</c:v>
                </c:pt>
                <c:pt idx="124">
                  <c:v>0.96333333333333326</c:v>
                </c:pt>
                <c:pt idx="125">
                  <c:v>0.35666666666666669</c:v>
                </c:pt>
                <c:pt idx="126">
                  <c:v>0.25666666666666665</c:v>
                </c:pt>
                <c:pt idx="127">
                  <c:v>0.52</c:v>
                </c:pt>
                <c:pt idx="128">
                  <c:v>0.41666666666666669</c:v>
                </c:pt>
                <c:pt idx="129">
                  <c:v>0.1</c:v>
                </c:pt>
                <c:pt idx="130">
                  <c:v>0.49</c:v>
                </c:pt>
                <c:pt idx="131">
                  <c:v>0.65333333333333343</c:v>
                </c:pt>
                <c:pt idx="132">
                  <c:v>0.48930100316306008</c:v>
                </c:pt>
                <c:pt idx="133">
                  <c:v>0.39</c:v>
                </c:pt>
                <c:pt idx="134">
                  <c:v>0.16666666666666669</c:v>
                </c:pt>
                <c:pt idx="135">
                  <c:v>0.3666666666666667</c:v>
                </c:pt>
                <c:pt idx="136">
                  <c:v>0.83666666666666667</c:v>
                </c:pt>
                <c:pt idx="137">
                  <c:v>0.50672565691332339</c:v>
                </c:pt>
                <c:pt idx="138">
                  <c:v>0.46000000000000008</c:v>
                </c:pt>
                <c:pt idx="139">
                  <c:v>0.78666666666666663</c:v>
                </c:pt>
                <c:pt idx="140">
                  <c:v>0.28000000000000003</c:v>
                </c:pt>
                <c:pt idx="141">
                  <c:v>0.76666666666666672</c:v>
                </c:pt>
                <c:pt idx="142">
                  <c:v>0.92333333333333345</c:v>
                </c:pt>
                <c:pt idx="143">
                  <c:v>0.43333333333333335</c:v>
                </c:pt>
                <c:pt idx="144">
                  <c:v>0.79</c:v>
                </c:pt>
                <c:pt idx="145">
                  <c:v>0.78</c:v>
                </c:pt>
                <c:pt idx="146">
                  <c:v>0.67999999999999994</c:v>
                </c:pt>
                <c:pt idx="147">
                  <c:v>0.1</c:v>
                </c:pt>
                <c:pt idx="148">
                  <c:v>0.23333333333333336</c:v>
                </c:pt>
                <c:pt idx="149">
                  <c:v>0.65</c:v>
                </c:pt>
                <c:pt idx="150">
                  <c:v>0.33333333333333337</c:v>
                </c:pt>
                <c:pt idx="151">
                  <c:v>0.23333333333333336</c:v>
                </c:pt>
                <c:pt idx="152">
                  <c:v>1.8000000000000003</c:v>
                </c:pt>
                <c:pt idx="153">
                  <c:v>0.23333333333333336</c:v>
                </c:pt>
                <c:pt idx="154">
                  <c:v>0.3</c:v>
                </c:pt>
                <c:pt idx="155">
                  <c:v>0.61250065224562666</c:v>
                </c:pt>
                <c:pt idx="156">
                  <c:v>0.83000000000000007</c:v>
                </c:pt>
                <c:pt idx="157">
                  <c:v>0.16666666666666669</c:v>
                </c:pt>
                <c:pt idx="158">
                  <c:v>0.34666666666666668</c:v>
                </c:pt>
                <c:pt idx="159">
                  <c:v>0.34666666666666668</c:v>
                </c:pt>
                <c:pt idx="160">
                  <c:v>0.49058715783046669</c:v>
                </c:pt>
                <c:pt idx="161">
                  <c:v>0.4</c:v>
                </c:pt>
                <c:pt idx="162">
                  <c:v>0.3</c:v>
                </c:pt>
                <c:pt idx="163">
                  <c:v>1.0866666666666667</c:v>
                </c:pt>
                <c:pt idx="164">
                  <c:v>0.67899414219226339</c:v>
                </c:pt>
                <c:pt idx="165">
                  <c:v>0.3</c:v>
                </c:pt>
                <c:pt idx="166">
                  <c:v>0.1</c:v>
                </c:pt>
                <c:pt idx="167">
                  <c:v>0.24333333333333332</c:v>
                </c:pt>
                <c:pt idx="168">
                  <c:v>0.3666666666666667</c:v>
                </c:pt>
                <c:pt idx="169">
                  <c:v>0.16666666666666669</c:v>
                </c:pt>
                <c:pt idx="170">
                  <c:v>0.3</c:v>
                </c:pt>
                <c:pt idx="171">
                  <c:v>0.38666666666666671</c:v>
                </c:pt>
                <c:pt idx="172">
                  <c:v>0.20333333333333334</c:v>
                </c:pt>
                <c:pt idx="173">
                  <c:v>0.88666666666666671</c:v>
                </c:pt>
                <c:pt idx="174">
                  <c:v>0.44666666666666671</c:v>
                </c:pt>
                <c:pt idx="175">
                  <c:v>1.0266666666666666</c:v>
                </c:pt>
                <c:pt idx="176">
                  <c:v>0.7433333333333334</c:v>
                </c:pt>
                <c:pt idx="177">
                  <c:v>0.2</c:v>
                </c:pt>
                <c:pt idx="178">
                  <c:v>0.47666666666666663</c:v>
                </c:pt>
                <c:pt idx="179">
                  <c:v>0.4</c:v>
                </c:pt>
                <c:pt idx="180">
                  <c:v>0.8666666666666667</c:v>
                </c:pt>
                <c:pt idx="181">
                  <c:v>0.60600754211341656</c:v>
                </c:pt>
                <c:pt idx="182">
                  <c:v>0.33333333333333337</c:v>
                </c:pt>
                <c:pt idx="183">
                  <c:v>0.72387626957984663</c:v>
                </c:pt>
                <c:pt idx="184">
                  <c:v>0.3</c:v>
                </c:pt>
                <c:pt idx="185">
                  <c:v>0.2</c:v>
                </c:pt>
                <c:pt idx="186">
                  <c:v>0.16666666666666669</c:v>
                </c:pt>
                <c:pt idx="187">
                  <c:v>0.81558579762280004</c:v>
                </c:pt>
                <c:pt idx="188">
                  <c:v>6.6666666666666666E-2</c:v>
                </c:pt>
                <c:pt idx="189">
                  <c:v>0</c:v>
                </c:pt>
                <c:pt idx="190">
                  <c:v>0.3</c:v>
                </c:pt>
                <c:pt idx="191">
                  <c:v>4.2475852611239002</c:v>
                </c:pt>
                <c:pt idx="192">
                  <c:v>0.3666666666666667</c:v>
                </c:pt>
                <c:pt idx="193">
                  <c:v>0.13333333333333333</c:v>
                </c:pt>
                <c:pt idx="194">
                  <c:v>0.16666666666666669</c:v>
                </c:pt>
                <c:pt idx="195">
                  <c:v>0.23666666666666666</c:v>
                </c:pt>
                <c:pt idx="196">
                  <c:v>0.6215547095617967</c:v>
                </c:pt>
                <c:pt idx="197">
                  <c:v>0.56666666666666676</c:v>
                </c:pt>
                <c:pt idx="198">
                  <c:v>0.3666666666666667</c:v>
                </c:pt>
                <c:pt idx="199">
                  <c:v>0.2</c:v>
                </c:pt>
                <c:pt idx="200">
                  <c:v>1.5666666666666667</c:v>
                </c:pt>
                <c:pt idx="201">
                  <c:v>0.42047889204</c:v>
                </c:pt>
                <c:pt idx="202">
                  <c:v>0.39</c:v>
                </c:pt>
                <c:pt idx="203">
                  <c:v>0.51666666666666672</c:v>
                </c:pt>
                <c:pt idx="204">
                  <c:v>0.16666666666666669</c:v>
                </c:pt>
                <c:pt idx="205">
                  <c:v>0.2</c:v>
                </c:pt>
                <c:pt idx="206">
                  <c:v>0.13333333333333333</c:v>
                </c:pt>
                <c:pt idx="207">
                  <c:v>0.31333333333333335</c:v>
                </c:pt>
                <c:pt idx="208">
                  <c:v>0.31</c:v>
                </c:pt>
                <c:pt idx="209">
                  <c:v>6.6666666666666666E-2</c:v>
                </c:pt>
                <c:pt idx="210">
                  <c:v>0.5837619309904134</c:v>
                </c:pt>
                <c:pt idx="211">
                  <c:v>0.1</c:v>
                </c:pt>
                <c:pt idx="212">
                  <c:v>0.13333333333333333</c:v>
                </c:pt>
                <c:pt idx="213">
                  <c:v>0.4</c:v>
                </c:pt>
                <c:pt idx="214">
                  <c:v>0.26666666666666666</c:v>
                </c:pt>
              </c:numCache>
            </c:numRef>
          </c:xVal>
          <c:yVal>
            <c:numRef>
              <c:f>Feuil1!$F$2:$F$216</c:f>
              <c:numCache>
                <c:formatCode>0.00</c:formatCode>
                <c:ptCount val="215"/>
                <c:pt idx="1">
                  <c:v>1.4556577169978411</c:v>
                </c:pt>
                <c:pt idx="2">
                  <c:v>1.3522310764237131</c:v>
                </c:pt>
                <c:pt idx="3">
                  <c:v>1.2721311475409838</c:v>
                </c:pt>
                <c:pt idx="4">
                  <c:v>1.2468431331386731</c:v>
                </c:pt>
                <c:pt idx="5">
                  <c:v>0.9819672131147541</c:v>
                </c:pt>
                <c:pt idx="6">
                  <c:v>0.88032786885245906</c:v>
                </c:pt>
                <c:pt idx="7">
                  <c:v>0.83934426229508197</c:v>
                </c:pt>
                <c:pt idx="8">
                  <c:v>0.71018492865876237</c:v>
                </c:pt>
                <c:pt idx="9">
                  <c:v>0.65737704918032791</c:v>
                </c:pt>
                <c:pt idx="10">
                  <c:v>0.56065573770491806</c:v>
                </c:pt>
                <c:pt idx="11">
                  <c:v>0.5180327868852459</c:v>
                </c:pt>
                <c:pt idx="12">
                  <c:v>0.4508196721311476</c:v>
                </c:pt>
                <c:pt idx="13">
                  <c:v>0.39016393442622949</c:v>
                </c:pt>
                <c:pt idx="14">
                  <c:v>0.36393442622950822</c:v>
                </c:pt>
                <c:pt idx="15">
                  <c:v>0.34262295081967215</c:v>
                </c:pt>
                <c:pt idx="16">
                  <c:v>0.31774072755554594</c:v>
                </c:pt>
                <c:pt idx="17">
                  <c:v>0.24098360655737705</c:v>
                </c:pt>
                <c:pt idx="18">
                  <c:v>0.80491803278688523</c:v>
                </c:pt>
                <c:pt idx="19">
                  <c:v>0.38524590163934425</c:v>
                </c:pt>
                <c:pt idx="20">
                  <c:v>0.57540983606557372</c:v>
                </c:pt>
                <c:pt idx="21">
                  <c:v>2.4393442622950818</c:v>
                </c:pt>
                <c:pt idx="22">
                  <c:v>0.71475409836065573</c:v>
                </c:pt>
                <c:pt idx="23">
                  <c:v>0.8836065573770493</c:v>
                </c:pt>
                <c:pt idx="24">
                  <c:v>0.34426229508196721</c:v>
                </c:pt>
                <c:pt idx="25">
                  <c:v>0.76557377049180331</c:v>
                </c:pt>
                <c:pt idx="26">
                  <c:v>0.67704918032786887</c:v>
                </c:pt>
                <c:pt idx="27">
                  <c:v>2.7344262295081965</c:v>
                </c:pt>
                <c:pt idx="28">
                  <c:v>0.56393442622950818</c:v>
                </c:pt>
                <c:pt idx="29">
                  <c:v>12.983606557377049</c:v>
                </c:pt>
                <c:pt idx="30">
                  <c:v>1.6885245901639345</c:v>
                </c:pt>
                <c:pt idx="31">
                  <c:v>2.8475409836065575</c:v>
                </c:pt>
                <c:pt idx="32">
                  <c:v>1.098360655737705</c:v>
                </c:pt>
                <c:pt idx="33">
                  <c:v>1.1475409836065573</c:v>
                </c:pt>
                <c:pt idx="34">
                  <c:v>0.78032786885245897</c:v>
                </c:pt>
                <c:pt idx="35">
                  <c:v>0.88196721311475412</c:v>
                </c:pt>
                <c:pt idx="36">
                  <c:v>6.1049180327868857</c:v>
                </c:pt>
                <c:pt idx="37">
                  <c:v>0.84918032786885256</c:v>
                </c:pt>
                <c:pt idx="38">
                  <c:v>1.480327868852459</c:v>
                </c:pt>
                <c:pt idx="39">
                  <c:v>2.6557377049180331</c:v>
                </c:pt>
                <c:pt idx="40">
                  <c:v>0.35409836065573769</c:v>
                </c:pt>
                <c:pt idx="41">
                  <c:v>1.5508196721311476</c:v>
                </c:pt>
                <c:pt idx="42">
                  <c:v>2.5721311475409836</c:v>
                </c:pt>
                <c:pt idx="43">
                  <c:v>1.3934426229508197</c:v>
                </c:pt>
                <c:pt idx="44">
                  <c:v>1.901639344262295</c:v>
                </c:pt>
                <c:pt idx="45">
                  <c:v>0.8426229508196722</c:v>
                </c:pt>
                <c:pt idx="46">
                  <c:v>1.5245901639344264</c:v>
                </c:pt>
                <c:pt idx="47">
                  <c:v>0.71147540983606561</c:v>
                </c:pt>
                <c:pt idx="48">
                  <c:v>0.79672131147540981</c:v>
                </c:pt>
                <c:pt idx="49">
                  <c:v>1.3770491803278688</c:v>
                </c:pt>
                <c:pt idx="50">
                  <c:v>0.73934426229508199</c:v>
                </c:pt>
                <c:pt idx="51">
                  <c:v>0.63934426229508201</c:v>
                </c:pt>
                <c:pt idx="52">
                  <c:v>4.0163934426229515</c:v>
                </c:pt>
                <c:pt idx="53">
                  <c:v>1.5081967213114755</c:v>
                </c:pt>
                <c:pt idx="54">
                  <c:v>3.8868852459016394</c:v>
                </c:pt>
                <c:pt idx="55">
                  <c:v>2</c:v>
                </c:pt>
                <c:pt idx="56">
                  <c:v>0.65718008442651976</c:v>
                </c:pt>
                <c:pt idx="57">
                  <c:v>1.2123827788265957</c:v>
                </c:pt>
                <c:pt idx="58">
                  <c:v>3.4672131147540988</c:v>
                </c:pt>
                <c:pt idx="59">
                  <c:v>1.5245901639344264</c:v>
                </c:pt>
                <c:pt idx="60">
                  <c:v>0.47868852459016392</c:v>
                </c:pt>
                <c:pt idx="61">
                  <c:v>1.459016393442623</c:v>
                </c:pt>
                <c:pt idx="62">
                  <c:v>0.75409836065573776</c:v>
                </c:pt>
                <c:pt idx="63">
                  <c:v>1.8000000000000003</c:v>
                </c:pt>
                <c:pt idx="64">
                  <c:v>0.4213114754098361</c:v>
                </c:pt>
                <c:pt idx="65">
                  <c:v>1.6868852459016392</c:v>
                </c:pt>
                <c:pt idx="66">
                  <c:v>1.3278688524590165</c:v>
                </c:pt>
                <c:pt idx="67">
                  <c:v>0.60655737704918034</c:v>
                </c:pt>
                <c:pt idx="68">
                  <c:v>0.69672131147540983</c:v>
                </c:pt>
                <c:pt idx="69">
                  <c:v>3</c:v>
                </c:pt>
                <c:pt idx="70">
                  <c:v>0.4098360655737705</c:v>
                </c:pt>
                <c:pt idx="71">
                  <c:v>0.9950819672131147</c:v>
                </c:pt>
                <c:pt idx="72">
                  <c:v>1.3934426229508197</c:v>
                </c:pt>
                <c:pt idx="73">
                  <c:v>1.1081967213114756</c:v>
                </c:pt>
                <c:pt idx="74">
                  <c:v>2.278688524590164</c:v>
                </c:pt>
                <c:pt idx="75">
                  <c:v>3.1639344262295084</c:v>
                </c:pt>
                <c:pt idx="76">
                  <c:v>1.0819672131147542</c:v>
                </c:pt>
                <c:pt idx="77">
                  <c:v>0.60655737704918034</c:v>
                </c:pt>
                <c:pt idx="78">
                  <c:v>1.2065573770491804</c:v>
                </c:pt>
                <c:pt idx="79">
                  <c:v>1.4672131147540983</c:v>
                </c:pt>
                <c:pt idx="80">
                  <c:v>2.1639344262295084</c:v>
                </c:pt>
                <c:pt idx="81">
                  <c:v>0.75081967213114764</c:v>
                </c:pt>
                <c:pt idx="82">
                  <c:v>1.0327868852459017</c:v>
                </c:pt>
                <c:pt idx="83">
                  <c:v>0.87540983606557388</c:v>
                </c:pt>
                <c:pt idx="84">
                  <c:v>1.3114754098360657</c:v>
                </c:pt>
                <c:pt idx="85">
                  <c:v>0.31147540983606559</c:v>
                </c:pt>
                <c:pt idx="86">
                  <c:v>2.2721311475409833</c:v>
                </c:pt>
                <c:pt idx="87">
                  <c:v>2</c:v>
                </c:pt>
                <c:pt idx="88">
                  <c:v>0.45901639344262302</c:v>
                </c:pt>
                <c:pt idx="89">
                  <c:v>0.46065573770491808</c:v>
                </c:pt>
                <c:pt idx="90">
                  <c:v>0.51475409836065578</c:v>
                </c:pt>
                <c:pt idx="91">
                  <c:v>0.67213114754098358</c:v>
                </c:pt>
                <c:pt idx="92">
                  <c:v>0.46028931007543117</c:v>
                </c:pt>
                <c:pt idx="93">
                  <c:v>0.78688524590163933</c:v>
                </c:pt>
                <c:pt idx="94">
                  <c:v>0.71475409836065573</c:v>
                </c:pt>
                <c:pt idx="95">
                  <c:v>0.56393442622950818</c:v>
                </c:pt>
                <c:pt idx="96">
                  <c:v>1.1311475409836065</c:v>
                </c:pt>
                <c:pt idx="97">
                  <c:v>0.65573770491803285</c:v>
                </c:pt>
                <c:pt idx="98">
                  <c:v>0.27868852459016397</c:v>
                </c:pt>
                <c:pt idx="99">
                  <c:v>0.52131147540983613</c:v>
                </c:pt>
                <c:pt idx="100">
                  <c:v>1.2295081967213115</c:v>
                </c:pt>
                <c:pt idx="101">
                  <c:v>0.28524590163934427</c:v>
                </c:pt>
                <c:pt idx="102">
                  <c:v>0.80327868852459017</c:v>
                </c:pt>
                <c:pt idx="103">
                  <c:v>1.09672131147541</c:v>
                </c:pt>
                <c:pt idx="104">
                  <c:v>1.3032786885245902</c:v>
                </c:pt>
                <c:pt idx="105">
                  <c:v>0.48360655737704916</c:v>
                </c:pt>
                <c:pt idx="106">
                  <c:v>2.6885245901639343</c:v>
                </c:pt>
                <c:pt idx="107">
                  <c:v>1.459016393442623</c:v>
                </c:pt>
                <c:pt idx="108">
                  <c:v>0.53442622950819674</c:v>
                </c:pt>
                <c:pt idx="109">
                  <c:v>1.9868852459016393</c:v>
                </c:pt>
                <c:pt idx="110">
                  <c:v>27.295081967213115</c:v>
                </c:pt>
                <c:pt idx="111">
                  <c:v>0.60655737704918034</c:v>
                </c:pt>
                <c:pt idx="112">
                  <c:v>1.4196721311475411</c:v>
                </c:pt>
                <c:pt idx="113">
                  <c:v>1.0032786885245901</c:v>
                </c:pt>
                <c:pt idx="114">
                  <c:v>1.6098360655737705</c:v>
                </c:pt>
                <c:pt idx="115">
                  <c:v>28.032786885245905</c:v>
                </c:pt>
                <c:pt idx="116">
                  <c:v>0.68852459016393441</c:v>
                </c:pt>
                <c:pt idx="117">
                  <c:v>0.52459016393442626</c:v>
                </c:pt>
                <c:pt idx="118">
                  <c:v>1.1967213114754098</c:v>
                </c:pt>
                <c:pt idx="119">
                  <c:v>0.36065573770491804</c:v>
                </c:pt>
                <c:pt idx="120">
                  <c:v>12.175409836065574</c:v>
                </c:pt>
                <c:pt idx="121">
                  <c:v>0.77049180327868849</c:v>
                </c:pt>
                <c:pt idx="122">
                  <c:v>0.55081967213114758</c:v>
                </c:pt>
                <c:pt idx="123">
                  <c:v>0.80327868852459017</c:v>
                </c:pt>
                <c:pt idx="124">
                  <c:v>0.73770491803278693</c:v>
                </c:pt>
                <c:pt idx="125">
                  <c:v>1.3655737704918032</c:v>
                </c:pt>
                <c:pt idx="126">
                  <c:v>1.1721311475409837</c:v>
                </c:pt>
                <c:pt idx="127">
                  <c:v>0.63770491803278695</c:v>
                </c:pt>
                <c:pt idx="128">
                  <c:v>0.33606557377049179</c:v>
                </c:pt>
                <c:pt idx="129">
                  <c:v>1.6885245901639345</c:v>
                </c:pt>
                <c:pt idx="130">
                  <c:v>0.8557377049180328</c:v>
                </c:pt>
                <c:pt idx="131">
                  <c:v>0.35737704918032787</c:v>
                </c:pt>
                <c:pt idx="132">
                  <c:v>0.4860904900958869</c:v>
                </c:pt>
                <c:pt idx="133">
                  <c:v>0.26229508196721313</c:v>
                </c:pt>
                <c:pt idx="134">
                  <c:v>1</c:v>
                </c:pt>
                <c:pt idx="135">
                  <c:v>0.72131147540983609</c:v>
                </c:pt>
                <c:pt idx="136">
                  <c:v>2.1245901639344265</c:v>
                </c:pt>
                <c:pt idx="137">
                  <c:v>0.26928807773384916</c:v>
                </c:pt>
                <c:pt idx="138">
                  <c:v>1.0540983606557377</c:v>
                </c:pt>
                <c:pt idx="139">
                  <c:v>0.91803278688524603</c:v>
                </c:pt>
                <c:pt idx="140">
                  <c:v>0.70491803278688525</c:v>
                </c:pt>
                <c:pt idx="141">
                  <c:v>2.721311475409836</c:v>
                </c:pt>
                <c:pt idx="142">
                  <c:v>1.1524590163934425</c:v>
                </c:pt>
                <c:pt idx="143">
                  <c:v>1.459016393442623</c:v>
                </c:pt>
                <c:pt idx="144">
                  <c:v>0.28196721311475409</c:v>
                </c:pt>
                <c:pt idx="145">
                  <c:v>0.34098360655737703</c:v>
                </c:pt>
                <c:pt idx="146">
                  <c:v>0.46393442622950815</c:v>
                </c:pt>
                <c:pt idx="147">
                  <c:v>0.80327868852459017</c:v>
                </c:pt>
                <c:pt idx="148">
                  <c:v>0.34426229508196721</c:v>
                </c:pt>
                <c:pt idx="149">
                  <c:v>1.5590163934426229</c:v>
                </c:pt>
                <c:pt idx="150">
                  <c:v>0.93442622950819665</c:v>
                </c:pt>
                <c:pt idx="151">
                  <c:v>0.44262295081967218</c:v>
                </c:pt>
                <c:pt idx="152">
                  <c:v>3.3278688524590163</c:v>
                </c:pt>
                <c:pt idx="153">
                  <c:v>0.83606557377049184</c:v>
                </c:pt>
                <c:pt idx="154">
                  <c:v>0.77049180327868849</c:v>
                </c:pt>
                <c:pt idx="155">
                  <c:v>0.36212390835757213</c:v>
                </c:pt>
                <c:pt idx="156">
                  <c:v>2.098360655737705</c:v>
                </c:pt>
                <c:pt idx="157">
                  <c:v>0.68852459016393441</c:v>
                </c:pt>
                <c:pt idx="158">
                  <c:v>0.28852459016393439</c:v>
                </c:pt>
                <c:pt idx="159">
                  <c:v>0.75573770491803283</c:v>
                </c:pt>
                <c:pt idx="160">
                  <c:v>0.28241770238977704</c:v>
                </c:pt>
                <c:pt idx="161">
                  <c:v>0.95081967213114749</c:v>
                </c:pt>
                <c:pt idx="162">
                  <c:v>0.55737704918032793</c:v>
                </c:pt>
                <c:pt idx="163">
                  <c:v>0.73770491803278693</c:v>
                </c:pt>
                <c:pt idx="164">
                  <c:v>0.75862959462339341</c:v>
                </c:pt>
                <c:pt idx="165">
                  <c:v>0.57377049180327866</c:v>
                </c:pt>
                <c:pt idx="166">
                  <c:v>0.32786885245901642</c:v>
                </c:pt>
                <c:pt idx="167">
                  <c:v>0.79016393442622945</c:v>
                </c:pt>
                <c:pt idx="168">
                  <c:v>1.3934426229508197</c:v>
                </c:pt>
                <c:pt idx="169">
                  <c:v>0.96721311475409832</c:v>
                </c:pt>
                <c:pt idx="170">
                  <c:v>0.18032786885245902</c:v>
                </c:pt>
                <c:pt idx="171">
                  <c:v>0.90163934426229519</c:v>
                </c:pt>
                <c:pt idx="172">
                  <c:v>0.95081967213114749</c:v>
                </c:pt>
                <c:pt idx="173">
                  <c:v>0.4213114754098361</c:v>
                </c:pt>
                <c:pt idx="174">
                  <c:v>0.72950819672131151</c:v>
                </c:pt>
                <c:pt idx="175">
                  <c:v>0.56557377049180324</c:v>
                </c:pt>
                <c:pt idx="176">
                  <c:v>0.57540983606557372</c:v>
                </c:pt>
                <c:pt idx="177">
                  <c:v>0.29508196721311475</c:v>
                </c:pt>
                <c:pt idx="178">
                  <c:v>1.3245901639344264</c:v>
                </c:pt>
                <c:pt idx="179">
                  <c:v>0.72131147540983609</c:v>
                </c:pt>
                <c:pt idx="180">
                  <c:v>4.0983606557377046</c:v>
                </c:pt>
                <c:pt idx="181">
                  <c:v>0.73798311447652809</c:v>
                </c:pt>
                <c:pt idx="182">
                  <c:v>0.37704918032786888</c:v>
                </c:pt>
                <c:pt idx="183">
                  <c:v>0.44535502091234103</c:v>
                </c:pt>
                <c:pt idx="184">
                  <c:v>1.1311475409836065</c:v>
                </c:pt>
                <c:pt idx="185">
                  <c:v>0.24590163934426229</c:v>
                </c:pt>
                <c:pt idx="186">
                  <c:v>0.70491803278688525</c:v>
                </c:pt>
                <c:pt idx="187">
                  <c:v>2.2792760624303114</c:v>
                </c:pt>
                <c:pt idx="188">
                  <c:v>0.68852459016393441</c:v>
                </c:pt>
                <c:pt idx="189">
                  <c:v>0.65573770491803285</c:v>
                </c:pt>
                <c:pt idx="190">
                  <c:v>0.49180327868852458</c:v>
                </c:pt>
                <c:pt idx="191">
                  <c:v>0.49985832012475745</c:v>
                </c:pt>
                <c:pt idx="192">
                  <c:v>2.262295081967213</c:v>
                </c:pt>
                <c:pt idx="193">
                  <c:v>1.0819672131147542</c:v>
                </c:pt>
                <c:pt idx="194">
                  <c:v>0.13114754098360656</c:v>
                </c:pt>
                <c:pt idx="195">
                  <c:v>1.1360655737704917</c:v>
                </c:pt>
                <c:pt idx="196">
                  <c:v>0.32747165006647216</c:v>
                </c:pt>
                <c:pt idx="197">
                  <c:v>0.37704918032786888</c:v>
                </c:pt>
                <c:pt idx="198">
                  <c:v>0.36065573770491804</c:v>
                </c:pt>
                <c:pt idx="199">
                  <c:v>0.54098360655737709</c:v>
                </c:pt>
                <c:pt idx="200">
                  <c:v>0.47540983606557374</c:v>
                </c:pt>
                <c:pt idx="201">
                  <c:v>0.40457014743161968</c:v>
                </c:pt>
                <c:pt idx="202">
                  <c:v>1.0491803278688525</c:v>
                </c:pt>
                <c:pt idx="203">
                  <c:v>0.68852459016393441</c:v>
                </c:pt>
                <c:pt idx="204">
                  <c:v>0.45901639344262302</c:v>
                </c:pt>
                <c:pt idx="205">
                  <c:v>0.29508196721311475</c:v>
                </c:pt>
                <c:pt idx="206">
                  <c:v>0.37704918032786888</c:v>
                </c:pt>
                <c:pt idx="207">
                  <c:v>0.4098360655737705</c:v>
                </c:pt>
                <c:pt idx="208">
                  <c:v>0.18032786885245902</c:v>
                </c:pt>
                <c:pt idx="209">
                  <c:v>0.27868852459016397</c:v>
                </c:pt>
                <c:pt idx="210">
                  <c:v>0.2360448411320541</c:v>
                </c:pt>
                <c:pt idx="211">
                  <c:v>8.1967213114754106E-2</c:v>
                </c:pt>
                <c:pt idx="212">
                  <c:v>0.45901639344262302</c:v>
                </c:pt>
                <c:pt idx="213">
                  <c:v>0.18032786885245902</c:v>
                </c:pt>
                <c:pt idx="214">
                  <c:v>0.13114754098360656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ED-45AD-AA2A-87002199DD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15648"/>
        <c:axId val="50317184"/>
      </c:scatterChart>
      <c:valAx>
        <c:axId val="5031564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50317184"/>
        <c:crosses val="autoZero"/>
        <c:crossBetween val="midCat"/>
      </c:valAx>
      <c:valAx>
        <c:axId val="5031718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503156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21</xdr:row>
      <xdr:rowOff>0</xdr:rowOff>
    </xdr:from>
    <xdr:to>
      <xdr:col>6</xdr:col>
      <xdr:colOff>67235</xdr:colOff>
      <xdr:row>22</xdr:row>
      <xdr:rowOff>180974</xdr:rowOff>
    </xdr:to>
    <xdr:sp macro="[0]!NbreDeRougesEnColC" textlink="">
      <xdr:nvSpPr>
        <xdr:cNvPr id="2" name="ZoneTexte 1"/>
        <xdr:cNvSpPr txBox="1"/>
      </xdr:nvSpPr>
      <xdr:spPr>
        <a:xfrm>
          <a:off x="4090147" y="4000500"/>
          <a:ext cx="159123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Nbr de</a:t>
          </a:r>
          <a:r>
            <a:rPr lang="fr-FR" sz="1100" baseline="0">
              <a:solidFill>
                <a:srgbClr val="0000FF"/>
              </a:solidFill>
            </a:rPr>
            <a:t> rouges en col C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6</xdr:row>
      <xdr:rowOff>104775</xdr:rowOff>
    </xdr:from>
    <xdr:to>
      <xdr:col>11</xdr:col>
      <xdr:colOff>447676</xdr:colOff>
      <xdr:row>43</xdr:row>
      <xdr:rowOff>66675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171450</xdr:colOff>
      <xdr:row>6</xdr:row>
      <xdr:rowOff>66675</xdr:rowOff>
    </xdr:from>
    <xdr:to>
      <xdr:col>19</xdr:col>
      <xdr:colOff>723900</xdr:colOff>
      <xdr:row>26</xdr:row>
      <xdr:rowOff>185737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314324</xdr:colOff>
      <xdr:row>20</xdr:row>
      <xdr:rowOff>38100</xdr:rowOff>
    </xdr:from>
    <xdr:to>
      <xdr:col>17</xdr:col>
      <xdr:colOff>714374</xdr:colOff>
      <xdr:row>56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9</xdr:row>
      <xdr:rowOff>114299</xdr:rowOff>
    </xdr:from>
    <xdr:to>
      <xdr:col>12</xdr:col>
      <xdr:colOff>171450</xdr:colOff>
      <xdr:row>41</xdr:row>
      <xdr:rowOff>133348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5</xdr:row>
      <xdr:rowOff>85725</xdr:rowOff>
    </xdr:from>
    <xdr:to>
      <xdr:col>17</xdr:col>
      <xdr:colOff>504825</xdr:colOff>
      <xdr:row>36</xdr:row>
      <xdr:rowOff>76200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771525</xdr:colOff>
      <xdr:row>5</xdr:row>
      <xdr:rowOff>152400</xdr:rowOff>
    </xdr:from>
    <xdr:to>
      <xdr:col>20</xdr:col>
      <xdr:colOff>714375</xdr:colOff>
      <xdr:row>34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10</xdr:row>
      <xdr:rowOff>0</xdr:rowOff>
    </xdr:from>
    <xdr:to>
      <xdr:col>15</xdr:col>
      <xdr:colOff>0</xdr:colOff>
      <xdr:row>24</xdr:row>
      <xdr:rowOff>76200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au3" displayName="Tableau3" ref="A1:L219" totalsRowShown="0">
  <autoFilter ref="A1:L219"/>
  <sortState ref="A2:L219">
    <sortCondition ref="L1:L219"/>
  </sortState>
  <tableColumns count="12">
    <tableColumn id="1" name="Code station"/>
    <tableColumn id="2" name="Nom"/>
    <tableColumn id="3" name="dates" dataDxfId="36"/>
    <tableColumn id="4" name="projet"/>
    <tableColumn id="5" name="code_waterbody"/>
    <tableColumn id="6" name="X_Lambert93"/>
    <tableColumn id="7" name="Y_Lambert93"/>
    <tableColumn id="8" name="Cadmium (µg/gMS)" dataDxfId="35"/>
    <tableColumn id="9" name="Calcium (mg.L-1)"/>
    <tableColumn id="10" name="Cd_riv (µg.L-1)" dataDxfId="34"/>
    <tableColumn id="11" name="her1"/>
    <tableColumn id="12" name="typo_chim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A1:L185" totalsRowShown="0">
  <autoFilter ref="A1:L185"/>
  <sortState ref="A2:L185">
    <sortCondition ref="L1:L185"/>
  </sortState>
  <tableColumns count="12">
    <tableColumn id="1" name="Code station"/>
    <tableColumn id="2" name="Nom"/>
    <tableColumn id="3" name="dates" dataDxfId="33"/>
    <tableColumn id="4" name="projet"/>
    <tableColumn id="5" name="code_waterbody"/>
    <tableColumn id="6" name="X_Lambert93"/>
    <tableColumn id="7" name="Y_Lambert93"/>
    <tableColumn id="8" name="Nickel (µg/gMS)" dataDxfId="32"/>
    <tableColumn id="9" name="Calcium (mg.L-1)"/>
    <tableColumn id="10" name="Ni_riv (µg.L-1)" dataDxfId="31"/>
    <tableColumn id="11" name="her1"/>
    <tableColumn id="12" name="typo_chim"/>
  </tableColumns>
  <tableStyleInfo name="TableStyleLight18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L219" totalsRowShown="0">
  <autoFilter ref="A1:L219"/>
  <sortState ref="A2:L219">
    <sortCondition ref="L1:L219"/>
  </sortState>
  <tableColumns count="12">
    <tableColumn id="1" name="Code station"/>
    <tableColumn id="2" name="Nom"/>
    <tableColumn id="3" name="dates" dataDxfId="30"/>
    <tableColumn id="4" name="projet"/>
    <tableColumn id="5" name="code_waterbody"/>
    <tableColumn id="6" name="X_Lambert93"/>
    <tableColumn id="7" name="Y_Lambert93"/>
    <tableColumn id="8" name="Plomb (µg/gMS)" dataDxfId="29"/>
    <tableColumn id="9" name="Calcium (mg.L-1)" dataDxfId="28"/>
    <tableColumn id="10" name="Pb_riv (µg.L-1)" dataDxfId="27"/>
    <tableColumn id="11" name="her1" dataDxfId="26"/>
    <tableColumn id="12" name="typo_chim" dataDxfId="25"/>
  </tableColumns>
  <tableStyleInfo name="TableStyleLight17" showFirstColumn="0" showLastColumn="0" showRowStripes="1" showColumnStripes="0"/>
</table>
</file>

<file path=xl/tables/table4.xml><?xml version="1.0" encoding="utf-8"?>
<table xmlns="http://schemas.openxmlformats.org/spreadsheetml/2006/main" id="5" name="Tableau37" displayName="Tableau37" ref="A1:L219" totalsRowShown="0">
  <autoFilter ref="A1:L219"/>
  <sortState ref="A2:L219">
    <sortCondition ref="L1:L219"/>
  </sortState>
  <tableColumns count="12">
    <tableColumn id="1" name="Code station"/>
    <tableColumn id="2" name="Nom"/>
    <tableColumn id="3" name="dates" dataDxfId="24"/>
    <tableColumn id="4" name="projet"/>
    <tableColumn id="5" name="code_waterbody"/>
    <tableColumn id="6" name="X_Lambert93"/>
    <tableColumn id="7" name="Y_Lambert93"/>
    <tableColumn id="8" name="Cadmium (µg/gMS)"/>
    <tableColumn id="9" name="Calcium (mg.L-1)"/>
    <tableColumn id="10" name="Cd_riv (µg.L-1)"/>
    <tableColumn id="11" name="her1"/>
    <tableColumn id="12" name="typo_chim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id="6" name="Tableau18" displayName="Tableau18" ref="A1:L185" totalsRowShown="0">
  <autoFilter ref="A1:L185"/>
  <sortState ref="A2:L185">
    <sortCondition ref="L1:L185"/>
  </sortState>
  <tableColumns count="12">
    <tableColumn id="1" name="Code station"/>
    <tableColumn id="2" name="Nom"/>
    <tableColumn id="3" name="dates" dataDxfId="23"/>
    <tableColumn id="4" name="projet"/>
    <tableColumn id="5" name="code_waterbody"/>
    <tableColumn id="6" name="X_Lambert93"/>
    <tableColumn id="7" name="Y_Lambert93"/>
    <tableColumn id="8" name="Nickel (µg/gMS)" dataDxfId="22"/>
    <tableColumn id="9" name="Calcium (mg.L-1)"/>
    <tableColumn id="10" name="Ni_riv (µg.L-1)" dataDxfId="21"/>
    <tableColumn id="11" name="her1"/>
    <tableColumn id="12" name="typo_chim"/>
  </tableColumns>
  <tableStyleInfo name="TableStyleLight18" showFirstColumn="0" showLastColumn="0" showRowStripes="1" showColumnStripes="0"/>
</table>
</file>

<file path=xl/tables/table6.xml><?xml version="1.0" encoding="utf-8"?>
<table xmlns="http://schemas.openxmlformats.org/spreadsheetml/2006/main" id="7" name="Tableau46" displayName="Tableau46" ref="A1:L219" totalsRowShown="0">
  <autoFilter ref="A1:L219"/>
  <sortState ref="A2:L219">
    <sortCondition ref="L1:L219"/>
  </sortState>
  <tableColumns count="12">
    <tableColumn id="1" name="Code station"/>
    <tableColumn id="2" name="Nom"/>
    <tableColumn id="3" name="dates" dataDxfId="20"/>
    <tableColumn id="4" name="projet"/>
    <tableColumn id="5" name="code_waterbody"/>
    <tableColumn id="6" name="X_Lambert93"/>
    <tableColumn id="7" name="Y_Lambert93"/>
    <tableColumn id="8" name="Plomb (µg/gMS)" dataDxfId="19"/>
    <tableColumn id="9" name="Calcium (mg.L-1)" dataDxfId="18"/>
    <tableColumn id="10" name="Pb_riv (µg.L-1)" dataDxfId="17"/>
    <tableColumn id="11" name="her1" dataDxfId="16"/>
    <tableColumn id="12" name="typo_chim" dataDxfId="15"/>
  </tableColumns>
  <tableStyleInfo name="TableStyleLight17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A1:F219" totalsRowShown="0" dataDxfId="14">
  <autoFilter ref="A1:F219"/>
  <sortState ref="A2:F219">
    <sortCondition descending="1" ref="E1:E219"/>
  </sortState>
  <tableColumns count="6">
    <tableColumn id="1" name="Cadmium (µg/gMS)" dataDxfId="13"/>
    <tableColumn id="2" name="Nickel (µg/gMS)" dataDxfId="12"/>
    <tableColumn id="3" name="Plomb (µg/gMS)" dataDxfId="11"/>
    <tableColumn id="4" name="Cd Nrmlz" dataDxfId="10">
      <calculatedColumnFormula>A2/L$3</calculatedColumnFormula>
    </tableColumn>
    <tableColumn id="5" name="Ni Nrmlz" dataDxfId="9">
      <calculatedColumnFormula>B2/L$5</calculatedColumnFormula>
    </tableColumn>
    <tableColumn id="6" name="Pb Nrmlz" dataDxfId="8">
      <calculatedColumnFormula>C2/L$7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40"/>
  <sheetViews>
    <sheetView workbookViewId="0">
      <selection activeCell="D13" sqref="D13"/>
    </sheetView>
  </sheetViews>
  <sheetFormatPr baseColWidth="10" defaultRowHeight="15"/>
  <cols>
    <col min="2" max="2" width="25.42578125" customWidth="1"/>
  </cols>
  <sheetData>
    <row r="1" spans="1:10" ht="15" customHeight="1">
      <c r="A1" s="42" t="s">
        <v>683</v>
      </c>
      <c r="B1" s="37" t="s">
        <v>683</v>
      </c>
      <c r="C1" s="42" t="s">
        <v>0</v>
      </c>
      <c r="D1" s="41" t="s">
        <v>1</v>
      </c>
      <c r="E1" s="49" t="s">
        <v>459</v>
      </c>
      <c r="F1" s="49" t="s">
        <v>678</v>
      </c>
      <c r="G1" s="49" t="s">
        <v>679</v>
      </c>
      <c r="H1" s="30" t="s">
        <v>680</v>
      </c>
      <c r="I1" s="30" t="s">
        <v>681</v>
      </c>
      <c r="J1" s="30" t="s">
        <v>682</v>
      </c>
    </row>
    <row r="2" spans="1:10" ht="15" customHeight="1">
      <c r="A2" s="8" t="s">
        <v>2</v>
      </c>
      <c r="B2" s="98" t="s">
        <v>3</v>
      </c>
      <c r="C2" s="31">
        <v>42193</v>
      </c>
      <c r="D2" s="20" t="s">
        <v>4</v>
      </c>
      <c r="E2" s="48" t="s">
        <v>460</v>
      </c>
      <c r="F2" s="45">
        <v>738811.34</v>
      </c>
      <c r="G2" s="45">
        <v>7002574.4800000004</v>
      </c>
      <c r="H2" s="29">
        <v>0</v>
      </c>
      <c r="I2" s="29">
        <v>1.64</v>
      </c>
      <c r="J2" s="29">
        <v>1.44</v>
      </c>
    </row>
    <row r="3" spans="1:10" ht="15" customHeight="1">
      <c r="A3" s="8" t="s">
        <v>2</v>
      </c>
      <c r="B3" s="97" t="s">
        <v>3</v>
      </c>
      <c r="C3" s="31">
        <v>42290</v>
      </c>
      <c r="D3" s="20" t="s">
        <v>4</v>
      </c>
      <c r="E3" s="48" t="s">
        <v>460</v>
      </c>
      <c r="F3" s="45">
        <v>738811.34</v>
      </c>
      <c r="G3" s="45">
        <v>7002574.4800000004</v>
      </c>
      <c r="H3" s="29">
        <v>0.03</v>
      </c>
      <c r="I3" s="29">
        <v>0.77</v>
      </c>
      <c r="J3" s="29">
        <v>0.42</v>
      </c>
    </row>
    <row r="4" spans="1:10" ht="15" customHeight="1">
      <c r="A4" s="8" t="s">
        <v>5</v>
      </c>
      <c r="B4" s="98" t="s">
        <v>6</v>
      </c>
      <c r="C4" s="31">
        <v>42193</v>
      </c>
      <c r="D4" s="20" t="s">
        <v>4</v>
      </c>
      <c r="E4" s="47" t="s">
        <v>461</v>
      </c>
      <c r="F4" s="45">
        <v>695879.68000000005</v>
      </c>
      <c r="G4" s="45">
        <v>7041227.75</v>
      </c>
      <c r="H4" s="29">
        <v>3.98</v>
      </c>
      <c r="I4" s="29">
        <v>1.38</v>
      </c>
      <c r="J4" s="29">
        <v>55.78</v>
      </c>
    </row>
    <row r="5" spans="1:10" ht="15" customHeight="1">
      <c r="A5" s="8" t="s">
        <v>5</v>
      </c>
      <c r="B5" s="97" t="s">
        <v>6</v>
      </c>
      <c r="C5" s="31">
        <v>42290</v>
      </c>
      <c r="D5" s="20" t="s">
        <v>4</v>
      </c>
      <c r="E5" s="47" t="s">
        <v>461</v>
      </c>
      <c r="F5" s="45">
        <v>695879.68000000005</v>
      </c>
      <c r="G5" s="45">
        <v>7041227.75</v>
      </c>
      <c r="H5" s="29">
        <v>1.53</v>
      </c>
      <c r="I5" s="29">
        <v>0.77</v>
      </c>
      <c r="J5" s="29">
        <v>17.100000000000001</v>
      </c>
    </row>
    <row r="6" spans="1:10" s="102" customFormat="1" ht="15" customHeight="1">
      <c r="A6" s="100" t="s">
        <v>7</v>
      </c>
      <c r="B6" s="98" t="s">
        <v>8</v>
      </c>
      <c r="C6" s="101">
        <v>42194</v>
      </c>
      <c r="D6" s="102" t="s">
        <v>4</v>
      </c>
      <c r="E6" s="21" t="s">
        <v>462</v>
      </c>
      <c r="F6" s="103">
        <v>673463.36</v>
      </c>
      <c r="G6" s="103">
        <v>7091737.9100000001</v>
      </c>
      <c r="H6" s="29">
        <v>0</v>
      </c>
      <c r="I6" s="29">
        <v>1.36</v>
      </c>
      <c r="J6" s="29">
        <v>1.48</v>
      </c>
    </row>
    <row r="7" spans="1:10" s="102" customFormat="1" ht="15" customHeight="1">
      <c r="A7" s="100" t="s">
        <v>7</v>
      </c>
      <c r="B7" s="97" t="s">
        <v>8</v>
      </c>
      <c r="C7" s="101">
        <v>42291</v>
      </c>
      <c r="D7" s="102" t="s">
        <v>4</v>
      </c>
      <c r="E7" s="21" t="s">
        <v>462</v>
      </c>
      <c r="F7" s="103">
        <v>673463.36</v>
      </c>
      <c r="G7" s="103">
        <v>7091737.9100000001</v>
      </c>
      <c r="H7" s="29">
        <v>0.02</v>
      </c>
      <c r="I7" s="29">
        <v>0.44</v>
      </c>
      <c r="J7" s="29">
        <v>0.42</v>
      </c>
    </row>
    <row r="8" spans="1:10" ht="15" customHeight="1">
      <c r="A8" s="8" t="s">
        <v>9</v>
      </c>
      <c r="B8" s="98" t="s">
        <v>10</v>
      </c>
      <c r="C8" s="31">
        <v>42194</v>
      </c>
      <c r="D8" s="20" t="s">
        <v>4</v>
      </c>
      <c r="E8" s="47" t="s">
        <v>463</v>
      </c>
      <c r="F8" s="45">
        <v>622202.51</v>
      </c>
      <c r="G8" s="45">
        <v>7037533.7800000003</v>
      </c>
      <c r="H8" s="29">
        <v>0</v>
      </c>
      <c r="I8" s="29">
        <v>1.26</v>
      </c>
      <c r="J8" s="29">
        <v>0.94</v>
      </c>
    </row>
    <row r="9" spans="1:10" ht="15" customHeight="1">
      <c r="A9" s="8" t="s">
        <v>9</v>
      </c>
      <c r="B9" s="97" t="s">
        <v>10</v>
      </c>
      <c r="C9" s="31">
        <v>42291</v>
      </c>
      <c r="D9" s="20" t="s">
        <v>4</v>
      </c>
      <c r="E9" s="47" t="s">
        <v>463</v>
      </c>
      <c r="F9" s="45">
        <v>622202.51</v>
      </c>
      <c r="G9" s="45">
        <v>7037533.7800000003</v>
      </c>
      <c r="H9" s="29">
        <v>0.05</v>
      </c>
      <c r="I9" s="29">
        <v>0.34</v>
      </c>
      <c r="J9" s="29">
        <v>0.28000000000000003</v>
      </c>
    </row>
    <row r="10" spans="1:10" ht="15" customHeight="1">
      <c r="A10" s="56" t="s">
        <v>11</v>
      </c>
      <c r="B10" s="57" t="s">
        <v>12</v>
      </c>
      <c r="C10" s="58">
        <v>42194</v>
      </c>
      <c r="D10" s="59" t="s">
        <v>4</v>
      </c>
      <c r="E10" s="60" t="s">
        <v>464</v>
      </c>
      <c r="F10" s="61">
        <v>629584.68999999994</v>
      </c>
      <c r="G10" s="61">
        <v>6961717.04</v>
      </c>
      <c r="H10" s="62">
        <v>0</v>
      </c>
      <c r="I10" s="62">
        <v>0.76</v>
      </c>
      <c r="J10" s="62">
        <v>0.4</v>
      </c>
    </row>
    <row r="11" spans="1:10" ht="15" customHeight="1">
      <c r="A11" s="8" t="s">
        <v>11</v>
      </c>
      <c r="B11" s="55" t="s">
        <v>12</v>
      </c>
      <c r="C11" s="31">
        <v>42291</v>
      </c>
      <c r="D11" s="20" t="s">
        <v>4</v>
      </c>
      <c r="E11" s="47" t="s">
        <v>464</v>
      </c>
      <c r="F11" s="45">
        <v>629584.68999999994</v>
      </c>
      <c r="G11" s="45">
        <v>6961717.04</v>
      </c>
      <c r="H11" s="29">
        <v>0.05</v>
      </c>
      <c r="I11" s="29">
        <v>0.6</v>
      </c>
      <c r="J11" s="29">
        <v>0.42</v>
      </c>
    </row>
    <row r="12" spans="1:10" ht="15" customHeight="1">
      <c r="A12" s="8" t="s">
        <v>13</v>
      </c>
      <c r="B12" s="97" t="s">
        <v>14</v>
      </c>
      <c r="C12" s="31">
        <v>42165</v>
      </c>
      <c r="D12" s="20" t="s">
        <v>4</v>
      </c>
      <c r="E12" s="47" t="s">
        <v>465</v>
      </c>
      <c r="F12" s="45">
        <v>429841.39</v>
      </c>
      <c r="G12" s="45">
        <v>6489327.4900000002</v>
      </c>
      <c r="H12" s="29">
        <v>0.128</v>
      </c>
      <c r="I12" s="29">
        <v>0.75</v>
      </c>
      <c r="J12" s="29">
        <v>0.73</v>
      </c>
    </row>
    <row r="13" spans="1:10" ht="15" customHeight="1">
      <c r="A13" s="8" t="s">
        <v>13</v>
      </c>
      <c r="B13" s="98" t="s">
        <v>14</v>
      </c>
      <c r="C13" s="31">
        <v>42270</v>
      </c>
      <c r="D13" s="20" t="s">
        <v>4</v>
      </c>
      <c r="E13" s="47" t="s">
        <v>465</v>
      </c>
      <c r="F13" s="45">
        <v>429841.39</v>
      </c>
      <c r="G13" s="45">
        <v>6489327.4900000002</v>
      </c>
      <c r="H13" s="29">
        <v>0.06</v>
      </c>
      <c r="I13" s="29">
        <v>0.37</v>
      </c>
      <c r="J13" s="29">
        <v>0.82</v>
      </c>
    </row>
    <row r="14" spans="1:10" ht="15" customHeight="1">
      <c r="A14" s="8" t="s">
        <v>16</v>
      </c>
      <c r="B14" s="55" t="s">
        <v>17</v>
      </c>
      <c r="C14" s="31">
        <v>42165</v>
      </c>
      <c r="D14" s="20" t="s">
        <v>4</v>
      </c>
      <c r="E14" s="47" t="s">
        <v>466</v>
      </c>
      <c r="F14" s="45">
        <v>447883.45</v>
      </c>
      <c r="G14" s="45">
        <v>6518696.1699999999</v>
      </c>
      <c r="H14" s="29">
        <v>5.8000000000000003E-2</v>
      </c>
      <c r="I14" s="29">
        <v>0.78</v>
      </c>
      <c r="J14" s="29">
        <v>0.37</v>
      </c>
    </row>
    <row r="15" spans="1:10" ht="15" customHeight="1">
      <c r="A15" s="8" t="s">
        <v>16</v>
      </c>
      <c r="B15" s="57" t="s">
        <v>17</v>
      </c>
      <c r="C15" s="31">
        <v>42270</v>
      </c>
      <c r="D15" s="20" t="s">
        <v>4</v>
      </c>
      <c r="E15" s="47" t="s">
        <v>466</v>
      </c>
      <c r="F15" s="45">
        <v>447883.45</v>
      </c>
      <c r="G15" s="45">
        <v>6518696.1699999999</v>
      </c>
      <c r="H15" s="29">
        <v>0.05</v>
      </c>
      <c r="I15" s="29">
        <v>0.28999999999999998</v>
      </c>
      <c r="J15" s="29">
        <v>0.39600000000000002</v>
      </c>
    </row>
    <row r="16" spans="1:10" ht="15" customHeight="1">
      <c r="A16" s="8" t="s">
        <v>18</v>
      </c>
      <c r="B16" s="57" t="s">
        <v>19</v>
      </c>
      <c r="C16" s="31">
        <v>42166</v>
      </c>
      <c r="D16" s="20" t="s">
        <v>4</v>
      </c>
      <c r="E16" s="47" t="s">
        <v>467</v>
      </c>
      <c r="F16" s="45">
        <v>483083.06</v>
      </c>
      <c r="G16" s="45">
        <v>6502504.3499999996</v>
      </c>
      <c r="H16" s="29">
        <v>0.17</v>
      </c>
      <c r="I16" s="29">
        <v>0.33</v>
      </c>
      <c r="J16" s="29">
        <v>0.3</v>
      </c>
    </row>
    <row r="17" spans="1:10" ht="15" customHeight="1">
      <c r="A17" s="8" t="s">
        <v>18</v>
      </c>
      <c r="B17" s="55" t="s">
        <v>19</v>
      </c>
      <c r="C17" s="31">
        <v>42271</v>
      </c>
      <c r="D17" s="20" t="s">
        <v>4</v>
      </c>
      <c r="E17" s="47" t="s">
        <v>467</v>
      </c>
      <c r="F17" s="45">
        <v>483083.06</v>
      </c>
      <c r="G17" s="45">
        <v>6502504.3499999996</v>
      </c>
      <c r="H17" s="29">
        <v>0.155</v>
      </c>
      <c r="I17" s="29">
        <v>0.34</v>
      </c>
      <c r="J17" s="29">
        <v>0.42</v>
      </c>
    </row>
    <row r="18" spans="1:10" ht="15" customHeight="1">
      <c r="A18" s="8" t="s">
        <v>20</v>
      </c>
      <c r="B18" s="57" t="s">
        <v>21</v>
      </c>
      <c r="C18" s="31">
        <v>42165</v>
      </c>
      <c r="D18" s="20" t="s">
        <v>4</v>
      </c>
      <c r="E18" s="48" t="s">
        <v>468</v>
      </c>
      <c r="F18" s="45">
        <v>488328.5</v>
      </c>
      <c r="G18" s="45">
        <v>6553074.3899999997</v>
      </c>
      <c r="H18" s="29">
        <v>0.12</v>
      </c>
      <c r="I18" s="29">
        <v>0.39</v>
      </c>
      <c r="J18" s="29">
        <v>0.39</v>
      </c>
    </row>
    <row r="19" spans="1:10" ht="15" customHeight="1">
      <c r="A19" s="8" t="s">
        <v>20</v>
      </c>
      <c r="B19" s="55" t="s">
        <v>21</v>
      </c>
      <c r="C19" s="31">
        <v>42270</v>
      </c>
      <c r="D19" s="20" t="s">
        <v>4</v>
      </c>
      <c r="E19" s="48" t="s">
        <v>468</v>
      </c>
      <c r="F19" s="45">
        <v>488328.5</v>
      </c>
      <c r="G19" s="45">
        <v>6553074.3899999997</v>
      </c>
      <c r="H19" s="29">
        <v>0.09</v>
      </c>
      <c r="I19" s="29">
        <v>0.49</v>
      </c>
      <c r="J19" s="29">
        <v>0.69</v>
      </c>
    </row>
    <row r="20" spans="1:10" ht="15" customHeight="1">
      <c r="A20" s="8" t="s">
        <v>22</v>
      </c>
      <c r="B20" s="98" t="s">
        <v>23</v>
      </c>
      <c r="C20" s="31">
        <v>42166</v>
      </c>
      <c r="D20" s="20" t="s">
        <v>4</v>
      </c>
      <c r="E20" s="47" t="s">
        <v>469</v>
      </c>
      <c r="F20" s="45">
        <v>452996.64</v>
      </c>
      <c r="G20" s="45">
        <v>6442604.0499999998</v>
      </c>
      <c r="H20" s="29">
        <v>0.12</v>
      </c>
      <c r="I20" s="29">
        <v>7.99</v>
      </c>
      <c r="J20" s="29">
        <v>0.55000000000000004</v>
      </c>
    </row>
    <row r="21" spans="1:10" ht="15" customHeight="1">
      <c r="A21" s="8" t="s">
        <v>22</v>
      </c>
      <c r="B21" s="97" t="s">
        <v>23</v>
      </c>
      <c r="C21" s="31">
        <v>42271</v>
      </c>
      <c r="D21" s="20" t="s">
        <v>4</v>
      </c>
      <c r="E21" s="47" t="s">
        <v>469</v>
      </c>
      <c r="F21" s="45">
        <v>452996.64</v>
      </c>
      <c r="G21" s="45">
        <v>6442604.0499999998</v>
      </c>
      <c r="H21" s="29">
        <v>0.11700000000000001</v>
      </c>
      <c r="I21" s="29">
        <v>0.34</v>
      </c>
      <c r="J21" s="29">
        <v>0.64</v>
      </c>
    </row>
    <row r="22" spans="1:10" ht="15" customHeight="1">
      <c r="A22" s="8" t="s">
        <v>24</v>
      </c>
      <c r="B22" s="55" t="s">
        <v>25</v>
      </c>
      <c r="C22" s="31">
        <v>42165</v>
      </c>
      <c r="D22" s="20" t="s">
        <v>4</v>
      </c>
      <c r="E22" s="47" t="s">
        <v>470</v>
      </c>
      <c r="F22" s="45">
        <v>419050.96</v>
      </c>
      <c r="G22" s="45">
        <v>6430121.3200000003</v>
      </c>
      <c r="H22" s="29">
        <v>0.16</v>
      </c>
      <c r="I22" s="29">
        <v>1.73</v>
      </c>
      <c r="J22" s="29">
        <v>1.62</v>
      </c>
    </row>
    <row r="23" spans="1:10" ht="15" customHeight="1">
      <c r="A23" s="8" t="s">
        <v>24</v>
      </c>
      <c r="B23" s="57" t="s">
        <v>25</v>
      </c>
      <c r="C23" s="31">
        <v>42270</v>
      </c>
      <c r="D23" s="20" t="s">
        <v>4</v>
      </c>
      <c r="E23" s="47" t="s">
        <v>470</v>
      </c>
      <c r="F23" s="45">
        <v>419179.26</v>
      </c>
      <c r="G23" s="45">
        <v>6430186.6900000004</v>
      </c>
      <c r="H23" s="29">
        <v>0.09</v>
      </c>
      <c r="I23" s="29">
        <v>1.21</v>
      </c>
      <c r="J23" s="29">
        <v>1.1499999999999999</v>
      </c>
    </row>
    <row r="24" spans="1:10" ht="15" customHeight="1">
      <c r="A24" s="8" t="s">
        <v>26</v>
      </c>
      <c r="B24" s="55" t="s">
        <v>27</v>
      </c>
      <c r="C24" s="31">
        <v>42165</v>
      </c>
      <c r="D24" s="20" t="s">
        <v>4</v>
      </c>
      <c r="E24" s="47" t="s">
        <v>471</v>
      </c>
      <c r="F24" s="45">
        <v>479122.9</v>
      </c>
      <c r="G24" s="45">
        <v>6378723.2599999998</v>
      </c>
      <c r="H24" s="29">
        <v>0.1</v>
      </c>
      <c r="I24" s="29">
        <v>1.1399999999999999</v>
      </c>
      <c r="J24" s="29">
        <v>0.81</v>
      </c>
    </row>
    <row r="25" spans="1:10" ht="15" customHeight="1">
      <c r="A25" s="8" t="s">
        <v>26</v>
      </c>
      <c r="B25" s="57" t="s">
        <v>27</v>
      </c>
      <c r="C25" s="31">
        <v>42270</v>
      </c>
      <c r="D25" s="20" t="s">
        <v>4</v>
      </c>
      <c r="E25" s="47" t="s">
        <v>471</v>
      </c>
      <c r="F25" s="45">
        <v>479122.9</v>
      </c>
      <c r="G25" s="45">
        <v>6378723.2599999998</v>
      </c>
      <c r="H25" s="29">
        <v>0.04</v>
      </c>
      <c r="I25" s="29">
        <v>0.38</v>
      </c>
      <c r="J25" s="29">
        <v>0.28999999999999998</v>
      </c>
    </row>
    <row r="26" spans="1:10" ht="15" customHeight="1">
      <c r="A26" s="8" t="s">
        <v>28</v>
      </c>
      <c r="B26" s="97" t="s">
        <v>29</v>
      </c>
      <c r="C26" s="31">
        <v>42171</v>
      </c>
      <c r="D26" s="20" t="s">
        <v>4</v>
      </c>
      <c r="E26" s="47" t="s">
        <v>472</v>
      </c>
      <c r="F26" s="45">
        <v>637362.29</v>
      </c>
      <c r="G26" s="45">
        <v>6385544.8399999999</v>
      </c>
      <c r="H26" s="29">
        <v>34.86</v>
      </c>
      <c r="I26" s="29">
        <v>4.18</v>
      </c>
      <c r="J26" s="29">
        <v>19.18</v>
      </c>
    </row>
    <row r="27" spans="1:10" ht="15" customHeight="1">
      <c r="A27" s="8" t="s">
        <v>28</v>
      </c>
      <c r="B27" s="98" t="s">
        <v>29</v>
      </c>
      <c r="C27" s="31">
        <v>42270</v>
      </c>
      <c r="D27" s="20" t="s">
        <v>4</v>
      </c>
      <c r="E27" s="47" t="s">
        <v>472</v>
      </c>
      <c r="F27" s="45">
        <v>637362.29</v>
      </c>
      <c r="G27" s="45">
        <v>6385544.8399999999</v>
      </c>
      <c r="H27" s="29">
        <v>21.59</v>
      </c>
      <c r="I27" s="29">
        <v>1.59</v>
      </c>
      <c r="J27" s="29">
        <v>10.58</v>
      </c>
    </row>
    <row r="28" spans="1:10" ht="15" customHeight="1">
      <c r="A28" s="8" t="s">
        <v>30</v>
      </c>
      <c r="B28" s="57" t="s">
        <v>31</v>
      </c>
      <c r="C28" s="31">
        <v>42171</v>
      </c>
      <c r="D28" s="20" t="s">
        <v>4</v>
      </c>
      <c r="E28" s="47" t="s">
        <v>473</v>
      </c>
      <c r="F28" s="45">
        <v>683487.44</v>
      </c>
      <c r="G28" s="45">
        <v>6381143.6600000001</v>
      </c>
      <c r="H28" s="29">
        <v>0.27</v>
      </c>
      <c r="I28" s="29">
        <v>0.73</v>
      </c>
      <c r="J28" s="29">
        <v>0.59</v>
      </c>
    </row>
    <row r="29" spans="1:10" ht="15" customHeight="1">
      <c r="A29" s="8" t="s">
        <v>30</v>
      </c>
      <c r="B29" s="55" t="s">
        <v>31</v>
      </c>
      <c r="C29" s="31">
        <v>42270</v>
      </c>
      <c r="D29" s="20" t="s">
        <v>4</v>
      </c>
      <c r="E29" s="47" t="s">
        <v>473</v>
      </c>
      <c r="F29" s="45">
        <v>683487.44</v>
      </c>
      <c r="G29" s="45">
        <v>6381143.6600000001</v>
      </c>
      <c r="H29" s="29">
        <v>0.12</v>
      </c>
      <c r="I29" s="29">
        <v>1.61</v>
      </c>
      <c r="J29" s="29">
        <v>0.85</v>
      </c>
    </row>
    <row r="30" spans="1:10" ht="15" customHeight="1">
      <c r="A30" s="8" t="s">
        <v>32</v>
      </c>
      <c r="B30" s="55" t="s">
        <v>33</v>
      </c>
      <c r="C30" s="31">
        <v>42164</v>
      </c>
      <c r="D30" s="20" t="s">
        <v>4</v>
      </c>
      <c r="E30" s="47" t="s">
        <v>474</v>
      </c>
      <c r="F30" s="45">
        <v>464841.1</v>
      </c>
      <c r="G30" s="45">
        <v>6323918.5999999996</v>
      </c>
      <c r="H30" s="29">
        <v>0.152</v>
      </c>
      <c r="I30" s="29">
        <v>1.21</v>
      </c>
      <c r="J30" s="29">
        <v>0.93</v>
      </c>
    </row>
    <row r="31" spans="1:10" ht="15" customHeight="1">
      <c r="A31" s="8" t="s">
        <v>32</v>
      </c>
      <c r="B31" s="57" t="s">
        <v>33</v>
      </c>
      <c r="C31" s="31">
        <v>42269</v>
      </c>
      <c r="D31" s="20" t="s">
        <v>4</v>
      </c>
      <c r="E31" s="47" t="s">
        <v>474</v>
      </c>
      <c r="F31" s="45">
        <v>464841.1</v>
      </c>
      <c r="G31" s="45">
        <v>6323918.5999999996</v>
      </c>
      <c r="H31" s="29">
        <v>0.06</v>
      </c>
      <c r="I31" s="29">
        <v>0.43</v>
      </c>
      <c r="J31" s="29">
        <v>0.24</v>
      </c>
    </row>
    <row r="32" spans="1:10" ht="15" customHeight="1">
      <c r="A32" s="8" t="s">
        <v>34</v>
      </c>
      <c r="B32" s="97" t="s">
        <v>35</v>
      </c>
      <c r="C32" s="31">
        <v>42164</v>
      </c>
      <c r="D32" s="20" t="s">
        <v>4</v>
      </c>
      <c r="E32" s="47" t="s">
        <v>475</v>
      </c>
      <c r="F32" s="45">
        <v>486844.59</v>
      </c>
      <c r="G32" s="45">
        <v>6342357.7800000003</v>
      </c>
      <c r="H32" s="29">
        <v>0.17</v>
      </c>
      <c r="I32" s="29">
        <v>1.33</v>
      </c>
      <c r="J32" s="29">
        <v>0.92</v>
      </c>
    </row>
    <row r="33" spans="1:10" ht="15" customHeight="1">
      <c r="A33" s="8" t="s">
        <v>34</v>
      </c>
      <c r="B33" s="98" t="s">
        <v>35</v>
      </c>
      <c r="C33" s="31">
        <v>42269</v>
      </c>
      <c r="D33" s="20" t="s">
        <v>4</v>
      </c>
      <c r="E33" s="47" t="s">
        <v>475</v>
      </c>
      <c r="F33" s="45">
        <v>486844.59</v>
      </c>
      <c r="G33" s="45">
        <v>6342357.7800000003</v>
      </c>
      <c r="H33" s="29">
        <v>0.06</v>
      </c>
      <c r="I33" s="29">
        <v>0.4</v>
      </c>
      <c r="J33" s="29">
        <v>0.24</v>
      </c>
    </row>
    <row r="34" spans="1:10" ht="15" customHeight="1">
      <c r="A34" s="8" t="s">
        <v>36</v>
      </c>
      <c r="B34" s="55" t="s">
        <v>37</v>
      </c>
      <c r="C34" s="31">
        <v>42172</v>
      </c>
      <c r="D34" s="20" t="s">
        <v>4</v>
      </c>
      <c r="E34" s="48" t="s">
        <v>476</v>
      </c>
      <c r="F34" s="45">
        <v>568562.5</v>
      </c>
      <c r="G34" s="45">
        <v>6315306.2199999997</v>
      </c>
      <c r="H34" s="29">
        <v>0.12</v>
      </c>
      <c r="I34" s="29">
        <v>0.51</v>
      </c>
      <c r="J34" s="29">
        <v>0.44</v>
      </c>
    </row>
    <row r="35" spans="1:10" ht="15" customHeight="1">
      <c r="A35" s="8" t="s">
        <v>36</v>
      </c>
      <c r="B35" s="57" t="s">
        <v>37</v>
      </c>
      <c r="C35" s="31">
        <v>42271</v>
      </c>
      <c r="D35" s="20" t="s">
        <v>4</v>
      </c>
      <c r="E35" s="48" t="s">
        <v>476</v>
      </c>
      <c r="F35" s="45">
        <v>568562.5</v>
      </c>
      <c r="G35" s="45">
        <v>6315306.2199999997</v>
      </c>
      <c r="H35" s="29">
        <v>0.11</v>
      </c>
      <c r="I35" s="29">
        <v>0.47</v>
      </c>
      <c r="J35" s="29">
        <v>0.45</v>
      </c>
    </row>
    <row r="36" spans="1:10" ht="15" customHeight="1">
      <c r="A36" s="8" t="s">
        <v>38</v>
      </c>
      <c r="B36" s="55" t="s">
        <v>39</v>
      </c>
      <c r="C36" s="31">
        <v>42171</v>
      </c>
      <c r="D36" s="20" t="s">
        <v>4</v>
      </c>
      <c r="E36" s="47" t="s">
        <v>477</v>
      </c>
      <c r="F36" s="45">
        <v>604737.1</v>
      </c>
      <c r="G36" s="45">
        <v>6292432.2400000002</v>
      </c>
      <c r="H36" s="29">
        <v>0.16</v>
      </c>
      <c r="I36" s="29">
        <v>0.87</v>
      </c>
      <c r="J36" s="29">
        <v>0.48</v>
      </c>
    </row>
    <row r="37" spans="1:10" ht="15" customHeight="1">
      <c r="A37" s="8" t="s">
        <v>38</v>
      </c>
      <c r="B37" s="57" t="s">
        <v>39</v>
      </c>
      <c r="C37" s="31">
        <v>42270</v>
      </c>
      <c r="D37" s="20" t="s">
        <v>4</v>
      </c>
      <c r="E37" s="47" t="s">
        <v>477</v>
      </c>
      <c r="F37" s="45">
        <v>604737.1</v>
      </c>
      <c r="G37" s="45">
        <v>6292432.2400000002</v>
      </c>
      <c r="H37" s="29">
        <v>0.105</v>
      </c>
      <c r="I37" s="29">
        <v>0.63</v>
      </c>
      <c r="J37" s="29">
        <v>0.38</v>
      </c>
    </row>
    <row r="38" spans="1:10" ht="15" customHeight="1">
      <c r="A38" s="8" t="s">
        <v>40</v>
      </c>
      <c r="B38" s="55" t="s">
        <v>41</v>
      </c>
      <c r="C38" s="31">
        <v>42172</v>
      </c>
      <c r="D38" s="20" t="s">
        <v>4</v>
      </c>
      <c r="E38" s="47" t="s">
        <v>478</v>
      </c>
      <c r="F38" s="45">
        <v>569604</v>
      </c>
      <c r="G38" s="45">
        <v>6295908.1699999999</v>
      </c>
      <c r="H38" s="29">
        <v>0.12</v>
      </c>
      <c r="I38" s="29">
        <v>0.94</v>
      </c>
      <c r="J38" s="29">
        <v>0.8</v>
      </c>
    </row>
    <row r="39" spans="1:10" ht="15" customHeight="1">
      <c r="A39" s="8" t="s">
        <v>40</v>
      </c>
      <c r="B39" s="57" t="s">
        <v>41</v>
      </c>
      <c r="C39" s="31">
        <v>42271</v>
      </c>
      <c r="D39" s="20" t="s">
        <v>4</v>
      </c>
      <c r="E39" s="47" t="s">
        <v>478</v>
      </c>
      <c r="F39" s="45">
        <v>569604</v>
      </c>
      <c r="G39" s="45">
        <v>6295908.1699999999</v>
      </c>
      <c r="H39" s="29">
        <v>9.8000000000000004E-2</v>
      </c>
      <c r="I39" s="29">
        <v>0.45</v>
      </c>
      <c r="J39" s="29">
        <v>0.25</v>
      </c>
    </row>
    <row r="40" spans="1:10" ht="15" customHeight="1">
      <c r="A40" s="8" t="s">
        <v>42</v>
      </c>
      <c r="B40" s="55" t="s">
        <v>43</v>
      </c>
      <c r="C40" s="31">
        <v>42171</v>
      </c>
      <c r="D40" s="20" t="s">
        <v>4</v>
      </c>
      <c r="E40" s="47" t="s">
        <v>479</v>
      </c>
      <c r="F40" s="45">
        <v>577572.26</v>
      </c>
      <c r="G40" s="45">
        <v>6284171.2999999998</v>
      </c>
      <c r="H40" s="29">
        <v>0.27</v>
      </c>
      <c r="I40" s="29">
        <v>0.8</v>
      </c>
      <c r="J40" s="29">
        <v>0.89</v>
      </c>
    </row>
    <row r="41" spans="1:10" ht="15" customHeight="1">
      <c r="A41" s="8" t="s">
        <v>42</v>
      </c>
      <c r="B41" s="57" t="s">
        <v>43</v>
      </c>
      <c r="C41" s="31">
        <v>42270</v>
      </c>
      <c r="D41" s="20" t="s">
        <v>4</v>
      </c>
      <c r="E41" s="47" t="s">
        <v>479</v>
      </c>
      <c r="F41" s="45">
        <v>577589.36</v>
      </c>
      <c r="G41" s="45">
        <v>6284059.8399999999</v>
      </c>
      <c r="H41" s="29">
        <v>0.06</v>
      </c>
      <c r="I41" s="29">
        <v>0.59</v>
      </c>
      <c r="J41" s="29">
        <v>0.42</v>
      </c>
    </row>
    <row r="42" spans="1:10" ht="15" customHeight="1">
      <c r="A42" s="8" t="s">
        <v>44</v>
      </c>
      <c r="B42" s="55" t="s">
        <v>45</v>
      </c>
      <c r="C42" s="31">
        <v>42172</v>
      </c>
      <c r="D42" s="20" t="s">
        <v>4</v>
      </c>
      <c r="E42" s="47" t="s">
        <v>480</v>
      </c>
      <c r="F42" s="45">
        <v>567681.71</v>
      </c>
      <c r="G42" s="45">
        <v>6290109.1500000004</v>
      </c>
      <c r="H42" s="29">
        <v>0.12</v>
      </c>
      <c r="I42" s="29">
        <v>1.02</v>
      </c>
      <c r="J42" s="29">
        <v>0.85</v>
      </c>
    </row>
    <row r="43" spans="1:10" ht="15" customHeight="1">
      <c r="A43" s="8" t="s">
        <v>44</v>
      </c>
      <c r="B43" s="57" t="s">
        <v>45</v>
      </c>
      <c r="C43" s="31">
        <v>42271</v>
      </c>
      <c r="D43" s="20" t="s">
        <v>4</v>
      </c>
      <c r="E43" s="47" t="s">
        <v>480</v>
      </c>
      <c r="F43" s="45">
        <v>567681.71</v>
      </c>
      <c r="G43" s="45">
        <v>6290109.1500000004</v>
      </c>
      <c r="H43" s="29">
        <v>0.1</v>
      </c>
      <c r="I43" s="29">
        <v>0.47</v>
      </c>
      <c r="J43" s="29">
        <v>0.55000000000000004</v>
      </c>
    </row>
    <row r="44" spans="1:10" ht="15" customHeight="1">
      <c r="A44" s="8" t="s">
        <v>46</v>
      </c>
      <c r="B44" s="7" t="s">
        <v>47</v>
      </c>
      <c r="C44" s="31">
        <v>42621</v>
      </c>
      <c r="D44" s="20" t="s">
        <v>4</v>
      </c>
      <c r="E44" s="47" t="s">
        <v>481</v>
      </c>
      <c r="F44" s="45">
        <v>603131.5</v>
      </c>
      <c r="G44" s="45">
        <v>6181593.7699999996</v>
      </c>
      <c r="H44" s="29">
        <v>0.08</v>
      </c>
      <c r="I44" s="29">
        <v>0</v>
      </c>
      <c r="J44" s="29">
        <v>0.08</v>
      </c>
    </row>
    <row r="45" spans="1:10" ht="15" customHeight="1">
      <c r="A45" s="8" t="s">
        <v>48</v>
      </c>
      <c r="B45" s="7" t="s">
        <v>49</v>
      </c>
      <c r="C45" s="31">
        <v>42621</v>
      </c>
      <c r="D45" s="20" t="s">
        <v>4</v>
      </c>
      <c r="E45" s="47" t="s">
        <v>481</v>
      </c>
      <c r="F45" s="45">
        <v>598821.35</v>
      </c>
      <c r="G45" s="45">
        <v>6185486.04</v>
      </c>
      <c r="H45" s="29">
        <v>0.09</v>
      </c>
      <c r="I45" s="29">
        <v>0.56000000000000005</v>
      </c>
      <c r="J45" s="29">
        <v>0.11</v>
      </c>
    </row>
    <row r="46" spans="1:10" ht="15" customHeight="1">
      <c r="A46" s="8" t="s">
        <v>50</v>
      </c>
      <c r="B46" s="7" t="s">
        <v>51</v>
      </c>
      <c r="C46" s="31">
        <v>42621</v>
      </c>
      <c r="D46" s="20" t="s">
        <v>4</v>
      </c>
      <c r="E46" s="47" t="s">
        <v>482</v>
      </c>
      <c r="F46" s="45">
        <v>604654.86</v>
      </c>
      <c r="G46" s="45">
        <v>6180903.7599999998</v>
      </c>
      <c r="H46" s="29">
        <v>0.06</v>
      </c>
      <c r="I46" s="29">
        <v>0.91</v>
      </c>
      <c r="J46" s="29">
        <v>0.28000000000000003</v>
      </c>
    </row>
    <row r="47" spans="1:10" ht="15" customHeight="1">
      <c r="A47" s="8" t="s">
        <v>52</v>
      </c>
      <c r="B47" s="7" t="s">
        <v>53</v>
      </c>
      <c r="C47" s="31">
        <v>42621</v>
      </c>
      <c r="D47" s="20" t="s">
        <v>4</v>
      </c>
      <c r="E47" s="51" t="s">
        <v>481</v>
      </c>
      <c r="F47" s="50">
        <v>604648.65</v>
      </c>
      <c r="G47" s="50">
        <v>6179925.0099999998</v>
      </c>
      <c r="H47" s="29">
        <v>0.12</v>
      </c>
      <c r="I47" s="29">
        <v>0.12</v>
      </c>
      <c r="J47" s="29">
        <v>0.11</v>
      </c>
    </row>
    <row r="48" spans="1:10" ht="15" customHeight="1">
      <c r="A48" s="8" t="s">
        <v>54</v>
      </c>
      <c r="B48" s="55" t="s">
        <v>55</v>
      </c>
      <c r="C48" s="31">
        <v>42164</v>
      </c>
      <c r="D48" s="20" t="s">
        <v>4</v>
      </c>
      <c r="E48" s="48" t="s">
        <v>483</v>
      </c>
      <c r="F48" s="45">
        <v>398305.98</v>
      </c>
      <c r="G48" s="45">
        <v>6382146.1299999999</v>
      </c>
      <c r="H48" s="29">
        <v>0.23599999999999999</v>
      </c>
      <c r="I48" s="29">
        <v>0.67</v>
      </c>
      <c r="J48" s="29">
        <v>0.56000000000000005</v>
      </c>
    </row>
    <row r="49" spans="1:10" ht="15" customHeight="1">
      <c r="A49" s="8" t="s">
        <v>54</v>
      </c>
      <c r="B49" s="57" t="s">
        <v>56</v>
      </c>
      <c r="C49" s="31">
        <v>42269</v>
      </c>
      <c r="D49" s="20" t="s">
        <v>4</v>
      </c>
      <c r="E49" s="47" t="s">
        <v>483</v>
      </c>
      <c r="F49" s="45">
        <v>398305.98</v>
      </c>
      <c r="G49" s="45">
        <v>6382146.1299999999</v>
      </c>
      <c r="H49" s="29">
        <v>0.13</v>
      </c>
      <c r="I49" s="29">
        <v>0.37</v>
      </c>
      <c r="J49" s="29">
        <v>0.15</v>
      </c>
    </row>
    <row r="50" spans="1:10" ht="15" customHeight="1">
      <c r="A50" s="8" t="s">
        <v>57</v>
      </c>
      <c r="B50" s="55" t="s">
        <v>58</v>
      </c>
      <c r="C50" s="31">
        <v>42172</v>
      </c>
      <c r="D50" s="20" t="s">
        <v>4</v>
      </c>
      <c r="E50" s="47" t="s">
        <v>484</v>
      </c>
      <c r="F50" s="45">
        <v>409963.75</v>
      </c>
      <c r="G50" s="45">
        <v>6245762.7199999997</v>
      </c>
      <c r="H50" s="29">
        <v>0.17</v>
      </c>
      <c r="I50" s="29">
        <v>0.37</v>
      </c>
      <c r="J50" s="29">
        <v>0.23</v>
      </c>
    </row>
    <row r="51" spans="1:10" ht="15" customHeight="1">
      <c r="A51" s="8" t="s">
        <v>57</v>
      </c>
      <c r="B51" s="57" t="s">
        <v>58</v>
      </c>
      <c r="C51" s="31">
        <v>42271</v>
      </c>
      <c r="D51" s="20" t="s">
        <v>4</v>
      </c>
      <c r="E51" s="47" t="s">
        <v>484</v>
      </c>
      <c r="F51" s="45">
        <v>409963.75</v>
      </c>
      <c r="G51" s="45">
        <v>6245762.7199999997</v>
      </c>
      <c r="H51" s="29">
        <v>0.14000000000000001</v>
      </c>
      <c r="I51" s="29">
        <v>0.33</v>
      </c>
      <c r="J51" s="29">
        <v>0.38</v>
      </c>
    </row>
    <row r="52" spans="1:10" ht="15" customHeight="1">
      <c r="A52" s="8" t="s">
        <v>59</v>
      </c>
      <c r="B52" s="55" t="s">
        <v>60</v>
      </c>
      <c r="C52" s="31">
        <v>42164</v>
      </c>
      <c r="D52" s="20" t="s">
        <v>4</v>
      </c>
      <c r="E52" s="47" t="s">
        <v>485</v>
      </c>
      <c r="F52" s="45">
        <v>392078.12</v>
      </c>
      <c r="G52" s="45">
        <v>6310392.3200000003</v>
      </c>
      <c r="H52" s="29">
        <v>0.28899999999999998</v>
      </c>
      <c r="I52" s="29">
        <v>0.72</v>
      </c>
      <c r="J52" s="29">
        <v>0.45</v>
      </c>
    </row>
    <row r="53" spans="1:10" ht="15" customHeight="1">
      <c r="A53" s="8" t="s">
        <v>59</v>
      </c>
      <c r="B53" s="57" t="s">
        <v>60</v>
      </c>
      <c r="C53" s="31">
        <v>42269</v>
      </c>
      <c r="D53" s="20" t="s">
        <v>4</v>
      </c>
      <c r="E53" s="47" t="s">
        <v>485</v>
      </c>
      <c r="F53" s="45">
        <v>392078.12</v>
      </c>
      <c r="G53" s="45">
        <v>6310392.3200000003</v>
      </c>
      <c r="H53" s="29">
        <v>0.17</v>
      </c>
      <c r="I53" s="29">
        <v>0.67</v>
      </c>
      <c r="J53" s="29">
        <v>0.41</v>
      </c>
    </row>
    <row r="54" spans="1:10" ht="15" customHeight="1">
      <c r="A54" s="8" t="s">
        <v>61</v>
      </c>
      <c r="B54" s="55" t="s">
        <v>62</v>
      </c>
      <c r="C54" s="31">
        <v>42164</v>
      </c>
      <c r="D54" s="20" t="s">
        <v>4</v>
      </c>
      <c r="E54" s="47" t="s">
        <v>486</v>
      </c>
      <c r="F54" s="45">
        <v>406221.96</v>
      </c>
      <c r="G54" s="45">
        <v>6318897.9500000002</v>
      </c>
      <c r="H54" s="29">
        <v>9.5000000000000001E-2</v>
      </c>
      <c r="I54" s="29">
        <v>0.85</v>
      </c>
      <c r="J54" s="29">
        <v>0.69</v>
      </c>
    </row>
    <row r="55" spans="1:10" ht="15" customHeight="1">
      <c r="A55" s="8" t="s">
        <v>61</v>
      </c>
      <c r="B55" s="57" t="s">
        <v>62</v>
      </c>
      <c r="C55" s="31">
        <v>42269</v>
      </c>
      <c r="D55" s="20" t="s">
        <v>4</v>
      </c>
      <c r="E55" s="47" t="s">
        <v>486</v>
      </c>
      <c r="F55" s="45">
        <v>406221.96</v>
      </c>
      <c r="G55" s="45">
        <v>6318897.9500000002</v>
      </c>
      <c r="H55" s="29">
        <v>7.0000000000000007E-2</v>
      </c>
      <c r="I55" s="29">
        <v>0.87</v>
      </c>
      <c r="J55" s="29">
        <v>0.4</v>
      </c>
    </row>
    <row r="56" spans="1:10" ht="15" customHeight="1">
      <c r="A56" s="8" t="s">
        <v>63</v>
      </c>
      <c r="B56" s="55" t="s">
        <v>64</v>
      </c>
      <c r="C56" s="31">
        <v>42164</v>
      </c>
      <c r="D56" s="20" t="s">
        <v>4</v>
      </c>
      <c r="E56" s="47" t="s">
        <v>487</v>
      </c>
      <c r="F56" s="45">
        <v>441237.98</v>
      </c>
      <c r="G56" s="45">
        <v>6316651.96</v>
      </c>
      <c r="H56" s="29">
        <v>0.20499999999999999</v>
      </c>
      <c r="I56" s="29">
        <v>1.17</v>
      </c>
      <c r="J56" s="29">
        <v>0.89</v>
      </c>
    </row>
    <row r="57" spans="1:10" ht="15" customHeight="1">
      <c r="A57" s="8" t="s">
        <v>63</v>
      </c>
      <c r="B57" s="57" t="s">
        <v>64</v>
      </c>
      <c r="C57" s="31">
        <v>42269</v>
      </c>
      <c r="D57" s="20" t="s">
        <v>4</v>
      </c>
      <c r="E57" s="47" t="s">
        <v>487</v>
      </c>
      <c r="F57" s="45">
        <v>441237.98</v>
      </c>
      <c r="G57" s="45">
        <v>6316651.96</v>
      </c>
      <c r="H57" s="29">
        <v>7.0000000000000007E-2</v>
      </c>
      <c r="I57" s="29">
        <v>1.18</v>
      </c>
      <c r="J57" s="29">
        <v>1</v>
      </c>
    </row>
    <row r="58" spans="1:10" ht="15" customHeight="1">
      <c r="A58" s="8" t="s">
        <v>65</v>
      </c>
      <c r="B58" s="7" t="s">
        <v>66</v>
      </c>
      <c r="C58" s="31">
        <v>42326</v>
      </c>
      <c r="D58" s="20" t="s">
        <v>4</v>
      </c>
      <c r="E58" s="48" t="s">
        <v>488</v>
      </c>
      <c r="F58" s="45">
        <v>923180.98</v>
      </c>
      <c r="G58" s="45">
        <v>6733241.9199999999</v>
      </c>
      <c r="H58" s="29">
        <v>0.11</v>
      </c>
      <c r="I58" s="29">
        <v>1</v>
      </c>
      <c r="J58" s="29">
        <v>1.93</v>
      </c>
    </row>
    <row r="59" spans="1:10" ht="15" customHeight="1">
      <c r="A59" s="8" t="s">
        <v>67</v>
      </c>
      <c r="B59" s="7" t="s">
        <v>68</v>
      </c>
      <c r="C59" s="31">
        <v>42326</v>
      </c>
      <c r="D59" s="20" t="s">
        <v>4</v>
      </c>
      <c r="E59" s="48" t="s">
        <v>489</v>
      </c>
      <c r="F59" s="45">
        <v>959486.41</v>
      </c>
      <c r="G59" s="45">
        <v>6729316.2800000003</v>
      </c>
      <c r="H59" s="29">
        <v>0.13</v>
      </c>
      <c r="I59" s="29">
        <v>0.96</v>
      </c>
      <c r="J59" s="29">
        <v>1.32</v>
      </c>
    </row>
    <row r="60" spans="1:10" ht="15" customHeight="1">
      <c r="A60" s="8" t="s">
        <v>69</v>
      </c>
      <c r="B60" s="7" t="s">
        <v>70</v>
      </c>
      <c r="C60" s="31">
        <v>42326</v>
      </c>
      <c r="D60" s="20" t="s">
        <v>4</v>
      </c>
      <c r="E60" s="48" t="s">
        <v>490</v>
      </c>
      <c r="F60" s="45">
        <v>892715.39</v>
      </c>
      <c r="G60" s="45">
        <v>6690611.71</v>
      </c>
      <c r="H60" s="29">
        <v>0.11</v>
      </c>
      <c r="I60" s="29">
        <v>0.69</v>
      </c>
      <c r="J60" s="29">
        <v>0.44</v>
      </c>
    </row>
    <row r="61" spans="1:10" ht="15" customHeight="1">
      <c r="A61" s="8" t="s">
        <v>71</v>
      </c>
      <c r="B61" s="7" t="s">
        <v>72</v>
      </c>
      <c r="C61" s="31">
        <v>42516</v>
      </c>
      <c r="D61" s="20" t="s">
        <v>4</v>
      </c>
      <c r="E61" s="48" t="s">
        <v>491</v>
      </c>
      <c r="F61" s="45">
        <v>976317.78</v>
      </c>
      <c r="G61" s="45">
        <v>6667178.6600000001</v>
      </c>
      <c r="H61" s="29">
        <v>7.0000000000000007E-2</v>
      </c>
      <c r="I61" s="29">
        <v>0.63</v>
      </c>
      <c r="J61" s="29">
        <v>0.21</v>
      </c>
    </row>
    <row r="62" spans="1:10" ht="15" customHeight="1">
      <c r="A62" s="8" t="s">
        <v>73</v>
      </c>
      <c r="B62" s="7" t="s">
        <v>74</v>
      </c>
      <c r="C62" s="31">
        <v>42326</v>
      </c>
      <c r="D62" s="20" t="s">
        <v>4</v>
      </c>
      <c r="E62" s="48" t="s">
        <v>492</v>
      </c>
      <c r="F62" s="45">
        <v>919956.84</v>
      </c>
      <c r="G62" s="45">
        <v>6679085.9699999997</v>
      </c>
      <c r="H62" s="29">
        <v>7.0000000000000007E-2</v>
      </c>
      <c r="I62" s="29">
        <v>0.61</v>
      </c>
      <c r="J62" s="29">
        <v>0.51</v>
      </c>
    </row>
    <row r="63" spans="1:10" ht="15" customHeight="1">
      <c r="A63" s="8" t="s">
        <v>75</v>
      </c>
      <c r="B63" s="7" t="s">
        <v>76</v>
      </c>
      <c r="C63" s="31">
        <v>42325</v>
      </c>
      <c r="D63" s="20" t="s">
        <v>4</v>
      </c>
      <c r="E63" s="48" t="s">
        <v>493</v>
      </c>
      <c r="F63" s="45">
        <v>842595.15</v>
      </c>
      <c r="G63" s="45">
        <v>6575989.4100000001</v>
      </c>
      <c r="H63" s="29">
        <v>0.06</v>
      </c>
      <c r="I63" s="29">
        <v>0.73</v>
      </c>
      <c r="J63" s="29">
        <v>0.47</v>
      </c>
    </row>
    <row r="64" spans="1:10" ht="15" customHeight="1">
      <c r="A64" s="8" t="s">
        <v>77</v>
      </c>
      <c r="B64" s="7" t="s">
        <v>78</v>
      </c>
      <c r="C64" s="31">
        <v>42516</v>
      </c>
      <c r="D64" s="20" t="s">
        <v>4</v>
      </c>
      <c r="E64" s="48" t="s">
        <v>494</v>
      </c>
      <c r="F64" s="45">
        <v>842306.74</v>
      </c>
      <c r="G64" s="45">
        <v>6523577.5599999996</v>
      </c>
      <c r="H64" s="29">
        <v>0.06</v>
      </c>
      <c r="I64" s="29">
        <v>0.33</v>
      </c>
      <c r="J64" s="29">
        <v>0.18</v>
      </c>
    </row>
    <row r="65" spans="1:10" ht="15" customHeight="1">
      <c r="A65" s="11" t="s">
        <v>79</v>
      </c>
      <c r="B65" s="7" t="s">
        <v>80</v>
      </c>
      <c r="C65" s="31">
        <v>42327</v>
      </c>
      <c r="D65" s="20" t="s">
        <v>4</v>
      </c>
      <c r="E65" s="48" t="s">
        <v>495</v>
      </c>
      <c r="F65" s="45">
        <v>916062.33</v>
      </c>
      <c r="G65" s="45">
        <v>6564950.5899999999</v>
      </c>
      <c r="H65" s="29">
        <v>0.06</v>
      </c>
      <c r="I65" s="29">
        <v>0.53</v>
      </c>
      <c r="J65" s="29">
        <v>0.18</v>
      </c>
    </row>
    <row r="66" spans="1:10" ht="15" customHeight="1">
      <c r="A66" s="8" t="s">
        <v>81</v>
      </c>
      <c r="B66" s="7" t="s">
        <v>82</v>
      </c>
      <c r="C66" s="31">
        <v>42314</v>
      </c>
      <c r="D66" s="20" t="s">
        <v>4</v>
      </c>
      <c r="E66" s="48" t="s">
        <v>496</v>
      </c>
      <c r="F66" s="45">
        <v>943398.24</v>
      </c>
      <c r="G66" s="45">
        <v>6551660.1299999999</v>
      </c>
      <c r="H66" s="29">
        <v>0.03</v>
      </c>
      <c r="I66" s="29">
        <v>0.56999999999999995</v>
      </c>
      <c r="J66" s="29">
        <v>0.2</v>
      </c>
    </row>
    <row r="67" spans="1:10" ht="15" customHeight="1">
      <c r="A67" s="8" t="s">
        <v>83</v>
      </c>
      <c r="B67" s="7" t="s">
        <v>84</v>
      </c>
      <c r="C67" s="31">
        <v>42327</v>
      </c>
      <c r="D67" s="20" t="s">
        <v>4</v>
      </c>
      <c r="E67" s="48" t="s">
        <v>497</v>
      </c>
      <c r="F67" s="45">
        <v>916441.71</v>
      </c>
      <c r="G67" s="45">
        <v>6520643.2400000002</v>
      </c>
      <c r="H67" s="29">
        <v>0.06</v>
      </c>
      <c r="I67" s="29">
        <v>0.49</v>
      </c>
      <c r="J67" s="29">
        <v>0.15</v>
      </c>
    </row>
    <row r="68" spans="1:10" ht="15" customHeight="1">
      <c r="A68" s="8" t="s">
        <v>85</v>
      </c>
      <c r="B68" s="7" t="s">
        <v>86</v>
      </c>
      <c r="C68" s="31">
        <v>42327</v>
      </c>
      <c r="D68" s="20" t="s">
        <v>4</v>
      </c>
      <c r="E68" s="48" t="s">
        <v>498</v>
      </c>
      <c r="F68" s="45">
        <v>917721.43</v>
      </c>
      <c r="G68" s="45">
        <v>6532071.9500000002</v>
      </c>
      <c r="H68" s="29">
        <v>0.06</v>
      </c>
      <c r="I68" s="29">
        <v>1.1299999999999999</v>
      </c>
      <c r="J68" s="29">
        <v>0.37</v>
      </c>
    </row>
    <row r="69" spans="1:10" ht="15" customHeight="1">
      <c r="A69" s="8" t="s">
        <v>87</v>
      </c>
      <c r="B69" s="7" t="s">
        <v>88</v>
      </c>
      <c r="C69" s="31">
        <v>42325</v>
      </c>
      <c r="D69" s="20" t="s">
        <v>4</v>
      </c>
      <c r="E69" s="47" t="s">
        <v>499</v>
      </c>
      <c r="F69" s="45">
        <v>903878.15</v>
      </c>
      <c r="G69" s="45">
        <v>6506129.2599999998</v>
      </c>
      <c r="H69" s="29">
        <v>0.05</v>
      </c>
      <c r="I69" s="29">
        <v>1.28</v>
      </c>
      <c r="J69" s="29">
        <v>1.22</v>
      </c>
    </row>
    <row r="70" spans="1:10" ht="15" customHeight="1">
      <c r="A70" s="8" t="s">
        <v>89</v>
      </c>
      <c r="B70" s="7" t="s">
        <v>90</v>
      </c>
      <c r="C70" s="31">
        <v>42314</v>
      </c>
      <c r="D70" s="20" t="s">
        <v>4</v>
      </c>
      <c r="E70" s="48" t="s">
        <v>500</v>
      </c>
      <c r="F70" s="45">
        <v>882021.34</v>
      </c>
      <c r="G70" s="45">
        <v>6534207.4699999997</v>
      </c>
      <c r="H70" s="29">
        <v>0.03</v>
      </c>
      <c r="I70" s="29">
        <v>0.22</v>
      </c>
      <c r="J70" s="29">
        <v>0.05</v>
      </c>
    </row>
    <row r="71" spans="1:10" ht="15" customHeight="1">
      <c r="A71" s="8" t="s">
        <v>91</v>
      </c>
      <c r="B71" s="7" t="s">
        <v>92</v>
      </c>
      <c r="C71" s="31">
        <v>42327</v>
      </c>
      <c r="D71" s="20" t="s">
        <v>4</v>
      </c>
      <c r="E71" s="48" t="s">
        <v>501</v>
      </c>
      <c r="F71" s="45">
        <v>908417.4</v>
      </c>
      <c r="G71" s="45">
        <v>6588795.4400000004</v>
      </c>
      <c r="H71" s="29">
        <v>0.09</v>
      </c>
      <c r="I71" s="29">
        <v>0.44</v>
      </c>
      <c r="J71" s="29">
        <v>0.3</v>
      </c>
    </row>
    <row r="72" spans="1:10" ht="15" customHeight="1">
      <c r="A72" s="8" t="s">
        <v>93</v>
      </c>
      <c r="B72" s="7" t="s">
        <v>94</v>
      </c>
      <c r="C72" s="31">
        <v>42325</v>
      </c>
      <c r="D72" s="20" t="s">
        <v>4</v>
      </c>
      <c r="E72" s="48" t="s">
        <v>502</v>
      </c>
      <c r="F72" s="45">
        <v>862358.56</v>
      </c>
      <c r="G72" s="45">
        <v>6525799.3700000001</v>
      </c>
      <c r="H72" s="29">
        <v>0.06</v>
      </c>
      <c r="I72" s="29">
        <v>1.44</v>
      </c>
      <c r="J72" s="29">
        <v>0.84</v>
      </c>
    </row>
    <row r="73" spans="1:10" ht="15" customHeight="1">
      <c r="A73" s="8" t="s">
        <v>95</v>
      </c>
      <c r="B73" s="7" t="s">
        <v>96</v>
      </c>
      <c r="C73" s="31">
        <v>42325</v>
      </c>
      <c r="D73" s="20" t="s">
        <v>4</v>
      </c>
      <c r="E73" s="48" t="s">
        <v>503</v>
      </c>
      <c r="F73" s="45">
        <v>855033.97</v>
      </c>
      <c r="G73" s="45">
        <v>6499829.6299999999</v>
      </c>
      <c r="H73" s="29">
        <v>0.02</v>
      </c>
      <c r="I73" s="29">
        <v>0.28000000000000003</v>
      </c>
      <c r="J73" s="29">
        <v>0.17</v>
      </c>
    </row>
    <row r="74" spans="1:10" ht="15" customHeight="1">
      <c r="A74" s="8" t="s">
        <v>97</v>
      </c>
      <c r="B74" s="7" t="s">
        <v>98</v>
      </c>
      <c r="C74" s="31">
        <v>42314</v>
      </c>
      <c r="D74" s="20" t="s">
        <v>4</v>
      </c>
      <c r="E74" s="48" t="s">
        <v>504</v>
      </c>
      <c r="F74" s="45">
        <v>842195.18</v>
      </c>
      <c r="G74" s="45">
        <v>6455497.0099999998</v>
      </c>
      <c r="H74" s="29">
        <v>0.06</v>
      </c>
      <c r="I74" s="29">
        <v>0.36</v>
      </c>
      <c r="J74" s="29">
        <v>0.33</v>
      </c>
    </row>
    <row r="75" spans="1:10" ht="15" customHeight="1">
      <c r="A75" s="8" t="s">
        <v>99</v>
      </c>
      <c r="B75" s="7" t="s">
        <v>100</v>
      </c>
      <c r="C75" s="31">
        <v>42314</v>
      </c>
      <c r="D75" s="20" t="s">
        <v>4</v>
      </c>
      <c r="E75" s="48" t="s">
        <v>505</v>
      </c>
      <c r="F75" s="45">
        <v>845732.59</v>
      </c>
      <c r="G75" s="45">
        <v>6437271.0999999996</v>
      </c>
      <c r="H75" s="29">
        <v>0.05</v>
      </c>
      <c r="I75" s="29">
        <v>0.56000000000000005</v>
      </c>
      <c r="J75" s="29">
        <v>0.59</v>
      </c>
    </row>
    <row r="76" spans="1:10" ht="15" customHeight="1">
      <c r="A76" s="8" t="s">
        <v>101</v>
      </c>
      <c r="B76" s="7" t="s">
        <v>102</v>
      </c>
      <c r="C76" s="31">
        <v>42314</v>
      </c>
      <c r="D76" s="20" t="s">
        <v>4</v>
      </c>
      <c r="E76" s="48" t="s">
        <v>506</v>
      </c>
      <c r="F76" s="45">
        <v>831255.74</v>
      </c>
      <c r="G76" s="45">
        <v>6364276.3899999997</v>
      </c>
      <c r="H76" s="29">
        <v>7.0000000000000007E-2</v>
      </c>
      <c r="I76" s="29">
        <v>0.62</v>
      </c>
      <c r="J76" s="29">
        <v>0.27</v>
      </c>
    </row>
    <row r="77" spans="1:10" ht="15" customHeight="1">
      <c r="A77" s="8" t="s">
        <v>103</v>
      </c>
      <c r="B77" s="7" t="s">
        <v>104</v>
      </c>
      <c r="C77" s="31">
        <v>42325</v>
      </c>
      <c r="D77" s="20" t="s">
        <v>4</v>
      </c>
      <c r="E77" s="48" t="s">
        <v>507</v>
      </c>
      <c r="F77" s="45">
        <v>842961.15</v>
      </c>
      <c r="G77" s="45">
        <v>6336034.1600000001</v>
      </c>
      <c r="H77" s="29">
        <v>0</v>
      </c>
      <c r="I77" s="29">
        <v>0.44</v>
      </c>
      <c r="J77" s="29">
        <v>0.4</v>
      </c>
    </row>
    <row r="78" spans="1:10" ht="15" customHeight="1">
      <c r="A78" s="8" t="s">
        <v>105</v>
      </c>
      <c r="B78" s="9" t="s">
        <v>106</v>
      </c>
      <c r="C78" s="31">
        <v>42326</v>
      </c>
      <c r="D78" s="20" t="s">
        <v>4</v>
      </c>
      <c r="E78" s="48" t="s">
        <v>508</v>
      </c>
      <c r="F78" s="45">
        <v>789885.47</v>
      </c>
      <c r="G78" s="45">
        <v>6354306.5499999998</v>
      </c>
      <c r="H78" s="29">
        <v>0.11</v>
      </c>
      <c r="I78" s="29">
        <v>0.56000000000000005</v>
      </c>
      <c r="J78" s="29">
        <v>0.85</v>
      </c>
    </row>
    <row r="79" spans="1:10" ht="15" customHeight="1">
      <c r="A79" s="8" t="s">
        <v>107</v>
      </c>
      <c r="B79" s="7" t="s">
        <v>108</v>
      </c>
      <c r="C79" s="31">
        <v>42325</v>
      </c>
      <c r="D79" s="20" t="s">
        <v>4</v>
      </c>
      <c r="E79" s="48" t="s">
        <v>509</v>
      </c>
      <c r="F79" s="45">
        <v>844381.2</v>
      </c>
      <c r="G79" s="45">
        <v>6318516.4400000004</v>
      </c>
      <c r="H79" s="29">
        <v>0.06</v>
      </c>
      <c r="I79" s="29">
        <v>0.94</v>
      </c>
      <c r="J79" s="29">
        <v>0.63</v>
      </c>
    </row>
    <row r="80" spans="1:10" ht="15" customHeight="1">
      <c r="A80" s="8" t="s">
        <v>109</v>
      </c>
      <c r="B80" s="7" t="s">
        <v>110</v>
      </c>
      <c r="C80" s="31">
        <v>42515</v>
      </c>
      <c r="D80" s="20" t="s">
        <v>4</v>
      </c>
      <c r="E80" s="48" t="s">
        <v>510</v>
      </c>
      <c r="F80" s="45">
        <v>790700.37</v>
      </c>
      <c r="G80" s="45">
        <v>6337317.6299999999</v>
      </c>
      <c r="H80" s="29">
        <v>0.21</v>
      </c>
      <c r="I80" s="29">
        <v>1.53</v>
      </c>
      <c r="J80" s="29">
        <v>0.93</v>
      </c>
    </row>
    <row r="81" spans="1:10" ht="15" customHeight="1">
      <c r="A81" s="8" t="s">
        <v>111</v>
      </c>
      <c r="B81" s="7" t="s">
        <v>112</v>
      </c>
      <c r="C81" s="31">
        <v>42325</v>
      </c>
      <c r="D81" s="20" t="s">
        <v>4</v>
      </c>
      <c r="E81" s="48" t="s">
        <v>511</v>
      </c>
      <c r="F81" s="45">
        <v>817224.68</v>
      </c>
      <c r="G81" s="45">
        <v>6286216.5199999996</v>
      </c>
      <c r="H81" s="29">
        <v>0.05</v>
      </c>
      <c r="I81" s="29">
        <v>0.93</v>
      </c>
      <c r="J81" s="29">
        <v>0.8</v>
      </c>
    </row>
    <row r="82" spans="1:10" ht="15" customHeight="1">
      <c r="A82" s="8" t="s">
        <v>113</v>
      </c>
      <c r="B82" s="7" t="s">
        <v>114</v>
      </c>
      <c r="C82" s="31">
        <v>42325</v>
      </c>
      <c r="D82" s="20" t="s">
        <v>4</v>
      </c>
      <c r="E82" s="48" t="s">
        <v>512</v>
      </c>
      <c r="F82" s="45">
        <v>815067.63</v>
      </c>
      <c r="G82" s="45">
        <v>6285512.4800000004</v>
      </c>
      <c r="H82" s="29">
        <v>0.04</v>
      </c>
      <c r="I82" s="29">
        <v>1.56</v>
      </c>
      <c r="J82" s="29">
        <v>1.1599999999999999</v>
      </c>
    </row>
    <row r="83" spans="1:10" ht="15" customHeight="1">
      <c r="A83" s="8" t="s">
        <v>115</v>
      </c>
      <c r="B83" s="7" t="s">
        <v>116</v>
      </c>
      <c r="C83" s="31">
        <v>42310</v>
      </c>
      <c r="D83" s="20" t="s">
        <v>4</v>
      </c>
      <c r="E83" s="47" t="s">
        <v>513</v>
      </c>
      <c r="F83" s="45">
        <v>954911.41</v>
      </c>
      <c r="G83" s="45">
        <v>6503611.1399999997</v>
      </c>
      <c r="H83" s="29">
        <v>7.0000000000000007E-2</v>
      </c>
      <c r="I83" s="29">
        <v>0.98</v>
      </c>
      <c r="J83" s="29">
        <v>0.37</v>
      </c>
    </row>
    <row r="84" spans="1:10" ht="15" customHeight="1">
      <c r="A84" s="8" t="s">
        <v>117</v>
      </c>
      <c r="B84" s="7" t="s">
        <v>118</v>
      </c>
      <c r="C84" s="31">
        <v>42310</v>
      </c>
      <c r="D84" s="20" t="s">
        <v>4</v>
      </c>
      <c r="E84" s="48" t="s">
        <v>514</v>
      </c>
      <c r="F84" s="45">
        <v>962956.41</v>
      </c>
      <c r="G84" s="45">
        <v>6469546.4400000004</v>
      </c>
      <c r="H84" s="29">
        <v>0.04</v>
      </c>
      <c r="I84" s="29">
        <v>1.87</v>
      </c>
      <c r="J84" s="29">
        <v>0.67</v>
      </c>
    </row>
    <row r="85" spans="1:10" ht="15" customHeight="1">
      <c r="A85" s="8" t="s">
        <v>119</v>
      </c>
      <c r="B85" s="7" t="s">
        <v>120</v>
      </c>
      <c r="C85" s="31">
        <v>42310</v>
      </c>
      <c r="D85" s="20" t="s">
        <v>4</v>
      </c>
      <c r="E85" s="47" t="s">
        <v>515</v>
      </c>
      <c r="F85" s="45">
        <v>914171.03</v>
      </c>
      <c r="G85" s="45">
        <v>6447650.8600000003</v>
      </c>
      <c r="H85" s="29">
        <v>0.09</v>
      </c>
      <c r="I85" s="29">
        <v>0.59</v>
      </c>
      <c r="J85" s="29">
        <v>0.34</v>
      </c>
    </row>
    <row r="86" spans="1:10" ht="15" customHeight="1">
      <c r="A86" s="8" t="s">
        <v>121</v>
      </c>
      <c r="B86" s="7" t="s">
        <v>122</v>
      </c>
      <c r="C86" s="31">
        <v>42310</v>
      </c>
      <c r="D86" s="20" t="s">
        <v>4</v>
      </c>
      <c r="E86" s="47" t="s">
        <v>516</v>
      </c>
      <c r="F86" s="45">
        <v>894919.44</v>
      </c>
      <c r="G86" s="45">
        <v>6461924.0099999998</v>
      </c>
      <c r="H86" s="29">
        <v>0.09</v>
      </c>
      <c r="I86" s="29">
        <v>0.61</v>
      </c>
      <c r="J86" s="29">
        <v>0.47</v>
      </c>
    </row>
    <row r="87" spans="1:10" ht="15" customHeight="1">
      <c r="A87" s="8" t="s">
        <v>123</v>
      </c>
      <c r="B87" s="7" t="s">
        <v>124</v>
      </c>
      <c r="C87" s="31">
        <v>42314</v>
      </c>
      <c r="D87" s="20" t="s">
        <v>4</v>
      </c>
      <c r="E87" s="48" t="s">
        <v>517</v>
      </c>
      <c r="F87" s="45">
        <v>852443.77</v>
      </c>
      <c r="G87" s="45">
        <v>6437329.79</v>
      </c>
      <c r="H87" s="29">
        <v>0.05</v>
      </c>
      <c r="I87" s="29">
        <v>0.84</v>
      </c>
      <c r="J87" s="29">
        <v>0.4</v>
      </c>
    </row>
    <row r="88" spans="1:10" ht="15" customHeight="1">
      <c r="A88" s="8" t="s">
        <v>125</v>
      </c>
      <c r="B88" s="7" t="s">
        <v>126</v>
      </c>
      <c r="C88" s="31">
        <v>42313</v>
      </c>
      <c r="D88" s="20" t="s">
        <v>4</v>
      </c>
      <c r="E88" s="48" t="s">
        <v>518</v>
      </c>
      <c r="F88" s="45">
        <v>934479.35</v>
      </c>
      <c r="G88" s="45">
        <v>6350598.2999999998</v>
      </c>
      <c r="H88" s="29">
        <v>0.02</v>
      </c>
      <c r="I88" s="29">
        <v>0.93</v>
      </c>
      <c r="J88" s="29">
        <v>0.19</v>
      </c>
    </row>
    <row r="89" spans="1:10" ht="15" customHeight="1">
      <c r="A89" s="8" t="s">
        <v>127</v>
      </c>
      <c r="B89" s="7" t="s">
        <v>128</v>
      </c>
      <c r="C89" s="31">
        <v>42313</v>
      </c>
      <c r="D89" s="20" t="s">
        <v>4</v>
      </c>
      <c r="E89" s="48" t="s">
        <v>519</v>
      </c>
      <c r="F89" s="45">
        <v>937396.58</v>
      </c>
      <c r="G89" s="45">
        <v>6343361.8200000003</v>
      </c>
      <c r="H89" s="29">
        <v>0.03</v>
      </c>
      <c r="I89" s="29">
        <v>1.4</v>
      </c>
      <c r="J89" s="29">
        <v>0.39</v>
      </c>
    </row>
    <row r="90" spans="1:10" ht="15" customHeight="1">
      <c r="A90" s="8" t="s">
        <v>129</v>
      </c>
      <c r="B90" s="7" t="s">
        <v>130</v>
      </c>
      <c r="C90" s="31">
        <v>42313</v>
      </c>
      <c r="D90" s="20" t="s">
        <v>4</v>
      </c>
      <c r="E90" s="48" t="s">
        <v>520</v>
      </c>
      <c r="F90" s="45">
        <v>951793.19</v>
      </c>
      <c r="G90" s="45">
        <v>6331712.75</v>
      </c>
      <c r="H90" s="29">
        <v>0.03</v>
      </c>
      <c r="I90" s="29">
        <v>1.05</v>
      </c>
      <c r="J90" s="29">
        <v>0.25</v>
      </c>
    </row>
    <row r="91" spans="1:10" ht="15" customHeight="1">
      <c r="A91" s="8" t="s">
        <v>131</v>
      </c>
      <c r="B91" s="7" t="s">
        <v>132</v>
      </c>
      <c r="C91" s="31">
        <v>42313</v>
      </c>
      <c r="D91" s="20" t="s">
        <v>4</v>
      </c>
      <c r="E91" s="48" t="s">
        <v>521</v>
      </c>
      <c r="F91" s="45">
        <v>924721.53</v>
      </c>
      <c r="G91" s="45">
        <v>6299954.8099999996</v>
      </c>
      <c r="H91" s="29">
        <v>0.03</v>
      </c>
      <c r="I91" s="29">
        <v>0.74</v>
      </c>
      <c r="J91" s="29">
        <v>0.22</v>
      </c>
    </row>
    <row r="92" spans="1:10" ht="15" customHeight="1">
      <c r="A92" s="8" t="s">
        <v>133</v>
      </c>
      <c r="B92" s="7" t="s">
        <v>134</v>
      </c>
      <c r="C92" s="31">
        <v>42515</v>
      </c>
      <c r="D92" s="20" t="s">
        <v>4</v>
      </c>
      <c r="E92" s="48" t="s">
        <v>522</v>
      </c>
      <c r="F92" s="45">
        <v>634529.38</v>
      </c>
      <c r="G92" s="45">
        <v>6191111.2999999998</v>
      </c>
      <c r="H92" s="29">
        <v>0.05</v>
      </c>
      <c r="I92" s="29">
        <v>0.41</v>
      </c>
      <c r="J92" s="29">
        <v>0.08</v>
      </c>
    </row>
    <row r="93" spans="1:10" ht="15" customHeight="1">
      <c r="A93" s="8" t="s">
        <v>135</v>
      </c>
      <c r="B93" s="7" t="s">
        <v>136</v>
      </c>
      <c r="C93" s="31">
        <v>42326</v>
      </c>
      <c r="D93" s="20" t="s">
        <v>4</v>
      </c>
      <c r="E93" s="48" t="s">
        <v>523</v>
      </c>
      <c r="F93" s="45">
        <v>748045.41</v>
      </c>
      <c r="G93" s="45">
        <v>6319241.8899999997</v>
      </c>
      <c r="H93" s="29">
        <v>1.76</v>
      </c>
      <c r="I93" s="29">
        <v>0.79</v>
      </c>
      <c r="J93" s="29">
        <v>16.649999999999999</v>
      </c>
    </row>
    <row r="94" spans="1:10" ht="15" customHeight="1">
      <c r="A94" s="8" t="s">
        <v>137</v>
      </c>
      <c r="B94" s="7" t="s">
        <v>138</v>
      </c>
      <c r="C94" s="31">
        <v>42326</v>
      </c>
      <c r="D94" s="20" t="s">
        <v>4</v>
      </c>
      <c r="E94" s="48" t="s">
        <v>524</v>
      </c>
      <c r="F94" s="45">
        <v>756446.44</v>
      </c>
      <c r="G94" s="45">
        <v>6305296.3700000001</v>
      </c>
      <c r="H94" s="29">
        <v>0.26</v>
      </c>
      <c r="I94" s="29">
        <v>0.5</v>
      </c>
      <c r="J94" s="29">
        <v>2.5</v>
      </c>
    </row>
    <row r="95" spans="1:10" ht="15" customHeight="1">
      <c r="A95" s="8" t="s">
        <v>139</v>
      </c>
      <c r="B95" s="7" t="s">
        <v>140</v>
      </c>
      <c r="C95" s="31">
        <v>42325</v>
      </c>
      <c r="D95" s="20" t="s">
        <v>4</v>
      </c>
      <c r="E95" s="48" t="s">
        <v>525</v>
      </c>
      <c r="F95" s="45">
        <v>800260.63</v>
      </c>
      <c r="G95" s="45">
        <v>6280238.1900000004</v>
      </c>
      <c r="H95" s="29">
        <v>0.03</v>
      </c>
      <c r="I95" s="29">
        <v>0.7</v>
      </c>
      <c r="J95" s="29">
        <v>1.03</v>
      </c>
    </row>
    <row r="96" spans="1:10" ht="15" customHeight="1">
      <c r="A96" s="8" t="s">
        <v>141</v>
      </c>
      <c r="B96" s="7" t="s">
        <v>142</v>
      </c>
      <c r="C96" s="31">
        <v>42515</v>
      </c>
      <c r="D96" s="20" t="s">
        <v>4</v>
      </c>
      <c r="E96" s="38" t="s">
        <v>526</v>
      </c>
      <c r="F96" s="50">
        <v>878390.89</v>
      </c>
      <c r="G96" s="50">
        <v>6259411.3200000003</v>
      </c>
      <c r="H96" s="29">
        <v>0.04</v>
      </c>
      <c r="I96" s="29">
        <v>0.32</v>
      </c>
      <c r="J96" s="29">
        <v>0.23</v>
      </c>
    </row>
    <row r="97" spans="1:10" ht="15" customHeight="1">
      <c r="A97" s="8" t="s">
        <v>143</v>
      </c>
      <c r="B97" s="7" t="s">
        <v>144</v>
      </c>
      <c r="C97" s="31">
        <v>42326</v>
      </c>
      <c r="D97" s="20" t="s">
        <v>4</v>
      </c>
      <c r="E97" s="48" t="s">
        <v>527</v>
      </c>
      <c r="F97" s="45">
        <v>894505.5</v>
      </c>
      <c r="G97" s="45">
        <v>6658531.21</v>
      </c>
      <c r="H97" s="29">
        <v>0.08</v>
      </c>
      <c r="I97" s="29">
        <v>1.17</v>
      </c>
      <c r="J97" s="29">
        <v>0.46</v>
      </c>
    </row>
    <row r="98" spans="1:10" ht="15" customHeight="1">
      <c r="A98" s="8" t="s">
        <v>145</v>
      </c>
      <c r="B98" s="7" t="s">
        <v>146</v>
      </c>
      <c r="C98" s="31">
        <v>42486</v>
      </c>
      <c r="D98" s="20" t="s">
        <v>4</v>
      </c>
      <c r="E98" s="48" t="s">
        <v>528</v>
      </c>
      <c r="F98" s="45">
        <v>916383.44</v>
      </c>
      <c r="G98" s="45">
        <v>6564994.3300000001</v>
      </c>
      <c r="H98" s="29">
        <v>0.1</v>
      </c>
      <c r="I98" s="29">
        <v>0.76</v>
      </c>
      <c r="J98" s="29">
        <v>0.32</v>
      </c>
    </row>
    <row r="99" spans="1:10" ht="15" customHeight="1">
      <c r="A99" s="8" t="s">
        <v>147</v>
      </c>
      <c r="B99" s="7" t="s">
        <v>148</v>
      </c>
      <c r="C99" s="31">
        <v>42314</v>
      </c>
      <c r="D99" s="20" t="s">
        <v>4</v>
      </c>
      <c r="E99" s="48" t="s">
        <v>529</v>
      </c>
      <c r="F99" s="45">
        <v>867903.7</v>
      </c>
      <c r="G99" s="45">
        <v>6577698.9000000004</v>
      </c>
      <c r="H99" s="29">
        <v>0.04</v>
      </c>
      <c r="I99" s="29">
        <v>0.21</v>
      </c>
      <c r="J99" s="29">
        <v>0.28000000000000003</v>
      </c>
    </row>
    <row r="100" spans="1:10" ht="15" customHeight="1">
      <c r="A100" s="8" t="s">
        <v>149</v>
      </c>
      <c r="B100" s="7" t="s">
        <v>150</v>
      </c>
      <c r="C100" s="31">
        <v>42324</v>
      </c>
      <c r="D100" s="20" t="s">
        <v>4</v>
      </c>
      <c r="E100" s="48" t="s">
        <v>530</v>
      </c>
      <c r="F100" s="45">
        <v>1047477.53</v>
      </c>
      <c r="G100" s="45">
        <v>6303606.9699999997</v>
      </c>
      <c r="H100" s="29">
        <v>0.03</v>
      </c>
      <c r="I100" s="29">
        <v>0.84</v>
      </c>
      <c r="J100" s="29">
        <v>0.17</v>
      </c>
    </row>
    <row r="101" spans="1:10" ht="15" customHeight="1">
      <c r="A101" s="8" t="s">
        <v>151</v>
      </c>
      <c r="B101" s="7" t="s">
        <v>152</v>
      </c>
      <c r="C101" s="31">
        <v>42325</v>
      </c>
      <c r="D101" s="20" t="s">
        <v>4</v>
      </c>
      <c r="E101" s="48" t="s">
        <v>531</v>
      </c>
      <c r="F101" s="45">
        <v>847799.19</v>
      </c>
      <c r="G101" s="45">
        <v>6326505.3099999996</v>
      </c>
      <c r="H101" s="29">
        <v>0.03</v>
      </c>
      <c r="I101" s="29">
        <v>0.63</v>
      </c>
      <c r="J101" s="29">
        <v>0.49</v>
      </c>
    </row>
    <row r="102" spans="1:10" ht="15" customHeight="1">
      <c r="A102" s="8" t="s">
        <v>153</v>
      </c>
      <c r="B102" s="7" t="s">
        <v>154</v>
      </c>
      <c r="C102" s="31">
        <v>42325</v>
      </c>
      <c r="D102" s="20" t="s">
        <v>4</v>
      </c>
      <c r="E102" s="48" t="s">
        <v>532</v>
      </c>
      <c r="F102" s="45">
        <v>837552.49</v>
      </c>
      <c r="G102" s="45">
        <v>6567344.5</v>
      </c>
      <c r="H102" s="29">
        <v>0.05</v>
      </c>
      <c r="I102" s="29">
        <v>0.69</v>
      </c>
      <c r="J102" s="29">
        <v>0.61</v>
      </c>
    </row>
    <row r="103" spans="1:10" ht="15" customHeight="1">
      <c r="A103" s="8" t="s">
        <v>155</v>
      </c>
      <c r="B103" s="7" t="s">
        <v>156</v>
      </c>
      <c r="C103" s="31">
        <v>42314</v>
      </c>
      <c r="D103" s="20" t="s">
        <v>4</v>
      </c>
      <c r="E103" s="48" t="s">
        <v>533</v>
      </c>
      <c r="F103" s="45">
        <v>837258.41</v>
      </c>
      <c r="G103" s="45">
        <v>6408158.9900000002</v>
      </c>
      <c r="H103" s="29">
        <v>0.54</v>
      </c>
      <c r="I103" s="29">
        <v>0.61</v>
      </c>
      <c r="J103" s="29">
        <v>2.0299999999999998</v>
      </c>
    </row>
    <row r="104" spans="1:10" ht="15" customHeight="1">
      <c r="A104" s="8" t="s">
        <v>157</v>
      </c>
      <c r="B104" s="7" t="s">
        <v>158</v>
      </c>
      <c r="C104" s="31">
        <v>42310</v>
      </c>
      <c r="D104" s="20" t="s">
        <v>4</v>
      </c>
      <c r="E104" s="47" t="s">
        <v>534</v>
      </c>
      <c r="F104" s="45">
        <v>897712.76</v>
      </c>
      <c r="G104" s="45">
        <v>6480121.96</v>
      </c>
      <c r="H104" s="29">
        <v>0.05</v>
      </c>
      <c r="I104" s="29">
        <v>2.46</v>
      </c>
      <c r="J104" s="29">
        <v>0.21</v>
      </c>
    </row>
    <row r="105" spans="1:10" ht="15" customHeight="1">
      <c r="A105" s="8" t="s">
        <v>159</v>
      </c>
      <c r="B105" s="7" t="s">
        <v>160</v>
      </c>
      <c r="C105" s="31">
        <v>42310</v>
      </c>
      <c r="D105" s="20" t="s">
        <v>4</v>
      </c>
      <c r="E105" s="47" t="s">
        <v>535</v>
      </c>
      <c r="F105" s="45">
        <v>894839.12</v>
      </c>
      <c r="G105" s="45">
        <v>6471311.9500000002</v>
      </c>
      <c r="H105" s="29">
        <v>0.04</v>
      </c>
      <c r="I105" s="29">
        <v>0.41</v>
      </c>
      <c r="J105" s="29">
        <v>0.66</v>
      </c>
    </row>
    <row r="106" spans="1:10" ht="15" customHeight="1">
      <c r="A106" s="8" t="s">
        <v>161</v>
      </c>
      <c r="B106" s="7" t="s">
        <v>162</v>
      </c>
      <c r="C106" s="31">
        <v>42314</v>
      </c>
      <c r="D106" s="20" t="s">
        <v>4</v>
      </c>
      <c r="E106" s="48" t="s">
        <v>536</v>
      </c>
      <c r="F106" s="45">
        <v>940144.97</v>
      </c>
      <c r="G106" s="45">
        <v>6539144.9400000004</v>
      </c>
      <c r="H106" s="29">
        <v>7.0000000000000007E-2</v>
      </c>
      <c r="I106" s="29">
        <v>0.82</v>
      </c>
      <c r="J106" s="29">
        <v>0.49</v>
      </c>
    </row>
    <row r="107" spans="1:10" ht="15" customHeight="1">
      <c r="A107" s="13" t="s">
        <v>163</v>
      </c>
      <c r="B107" s="68" t="s">
        <v>164</v>
      </c>
      <c r="C107" s="69">
        <v>41198</v>
      </c>
      <c r="D107" s="70" t="s">
        <v>165</v>
      </c>
      <c r="E107" s="70" t="s">
        <v>537</v>
      </c>
      <c r="F107" s="71">
        <v>817631.93</v>
      </c>
      <c r="G107" s="71">
        <v>6741630.0099999998</v>
      </c>
      <c r="H107" s="72">
        <v>0.18099999999999999</v>
      </c>
      <c r="I107" s="72" t="s">
        <v>15</v>
      </c>
      <c r="J107" s="72">
        <v>0.27100000000000002</v>
      </c>
    </row>
    <row r="108" spans="1:10" ht="15" customHeight="1">
      <c r="A108" s="13" t="s">
        <v>163</v>
      </c>
      <c r="B108" s="68" t="s">
        <v>164</v>
      </c>
      <c r="C108" s="69">
        <v>41562</v>
      </c>
      <c r="D108" s="70" t="s">
        <v>165</v>
      </c>
      <c r="E108" s="70" t="s">
        <v>537</v>
      </c>
      <c r="F108" s="71">
        <v>817631.93</v>
      </c>
      <c r="G108" s="71">
        <v>6741630.0099999998</v>
      </c>
      <c r="H108" s="74">
        <v>9.6485182632667144E-2</v>
      </c>
      <c r="I108" s="74" t="s">
        <v>15</v>
      </c>
      <c r="J108" s="74">
        <v>0.47898001378359761</v>
      </c>
    </row>
    <row r="109" spans="1:10" ht="15" customHeight="1">
      <c r="A109" s="13" t="s">
        <v>163</v>
      </c>
      <c r="B109" s="63" t="s">
        <v>164</v>
      </c>
      <c r="C109" s="64">
        <v>41912</v>
      </c>
      <c r="D109" s="65" t="s">
        <v>165</v>
      </c>
      <c r="E109" s="65" t="s">
        <v>537</v>
      </c>
      <c r="F109" s="66">
        <v>817631.93</v>
      </c>
      <c r="G109" s="66">
        <v>6738179.0700000003</v>
      </c>
      <c r="H109" s="67">
        <v>0.11700000000000001</v>
      </c>
      <c r="I109" s="67">
        <v>0.69099999999999995</v>
      </c>
      <c r="J109" s="67">
        <v>0.16</v>
      </c>
    </row>
    <row r="110" spans="1:10" ht="15" customHeight="1">
      <c r="A110" s="13" t="s">
        <v>166</v>
      </c>
      <c r="B110" s="68" t="s">
        <v>167</v>
      </c>
      <c r="C110" s="69">
        <v>41198</v>
      </c>
      <c r="D110" s="70" t="s">
        <v>165</v>
      </c>
      <c r="E110" s="70" t="s">
        <v>538</v>
      </c>
      <c r="F110" s="71">
        <v>839784.82</v>
      </c>
      <c r="G110" s="71">
        <v>6738179.0700000003</v>
      </c>
      <c r="H110" s="72">
        <v>0.25</v>
      </c>
      <c r="I110" s="72" t="s">
        <v>15</v>
      </c>
      <c r="J110" s="72">
        <v>0.192</v>
      </c>
    </row>
    <row r="111" spans="1:10" ht="15" customHeight="1">
      <c r="A111" s="13" t="s">
        <v>166</v>
      </c>
      <c r="B111" s="68" t="s">
        <v>167</v>
      </c>
      <c r="C111" s="69">
        <v>41562</v>
      </c>
      <c r="D111" s="70" t="s">
        <v>165</v>
      </c>
      <c r="E111" s="70" t="s">
        <v>538</v>
      </c>
      <c r="F111" s="71">
        <v>839784.82</v>
      </c>
      <c r="G111" s="71">
        <v>6738179.0700000003</v>
      </c>
      <c r="H111" s="73">
        <v>0.19777879202799334</v>
      </c>
      <c r="I111" s="74" t="s">
        <v>15</v>
      </c>
      <c r="J111" s="73">
        <v>0.17800091282519398</v>
      </c>
    </row>
    <row r="112" spans="1:10" ht="15" customHeight="1">
      <c r="A112" s="13" t="s">
        <v>166</v>
      </c>
      <c r="B112" s="63" t="s">
        <v>167</v>
      </c>
      <c r="C112" s="64">
        <v>41912</v>
      </c>
      <c r="D112" s="65" t="s">
        <v>165</v>
      </c>
      <c r="E112" s="65" t="s">
        <v>538</v>
      </c>
      <c r="F112" s="66">
        <v>839784.82</v>
      </c>
      <c r="G112" s="66">
        <v>6767709.2999999998</v>
      </c>
      <c r="H112" s="67">
        <v>0.11</v>
      </c>
      <c r="I112" s="67">
        <v>0.36399999999999999</v>
      </c>
      <c r="J112" s="67">
        <v>0.22</v>
      </c>
    </row>
    <row r="113" spans="1:10" ht="15" customHeight="1">
      <c r="A113" s="13" t="s">
        <v>168</v>
      </c>
      <c r="B113" s="68" t="s">
        <v>169</v>
      </c>
      <c r="C113" s="69">
        <v>41198</v>
      </c>
      <c r="D113" s="70" t="s">
        <v>165</v>
      </c>
      <c r="E113" s="70" t="s">
        <v>539</v>
      </c>
      <c r="F113" s="71">
        <v>820438.48</v>
      </c>
      <c r="G113" s="71">
        <v>6767709.2999999998</v>
      </c>
      <c r="H113" s="72">
        <v>0.17299999999999999</v>
      </c>
      <c r="I113" s="72" t="s">
        <v>15</v>
      </c>
      <c r="J113" s="72">
        <v>0.115</v>
      </c>
    </row>
    <row r="114" spans="1:10" ht="15" customHeight="1">
      <c r="A114" s="13" t="s">
        <v>168</v>
      </c>
      <c r="B114" s="68" t="s">
        <v>169</v>
      </c>
      <c r="C114" s="69">
        <v>41562</v>
      </c>
      <c r="D114" s="70" t="s">
        <v>165</v>
      </c>
      <c r="E114" s="70" t="s">
        <v>539</v>
      </c>
      <c r="F114" s="71">
        <v>820438.48</v>
      </c>
      <c r="G114" s="71">
        <v>6767709.2999999998</v>
      </c>
      <c r="H114" s="73">
        <v>0.15670472352809492</v>
      </c>
      <c r="I114" s="74" t="s">
        <v>15</v>
      </c>
      <c r="J114" s="73">
        <v>0.39623908663532564</v>
      </c>
    </row>
    <row r="115" spans="1:10" ht="15" customHeight="1">
      <c r="A115" s="13" t="s">
        <v>168</v>
      </c>
      <c r="B115" s="63" t="s">
        <v>169</v>
      </c>
      <c r="C115" s="64">
        <v>41912</v>
      </c>
      <c r="D115" s="65" t="s">
        <v>165</v>
      </c>
      <c r="E115" s="65" t="s">
        <v>539</v>
      </c>
      <c r="F115" s="66">
        <v>820438.48</v>
      </c>
      <c r="G115" s="66">
        <v>6821519.7599999998</v>
      </c>
      <c r="H115" s="67">
        <v>9.2999999999999999E-2</v>
      </c>
      <c r="I115" s="67">
        <v>0.29499999999999998</v>
      </c>
      <c r="J115" s="67">
        <v>0.11</v>
      </c>
    </row>
    <row r="116" spans="1:10" ht="15" customHeight="1">
      <c r="A116" s="13" t="s">
        <v>170</v>
      </c>
      <c r="B116" s="63" t="s">
        <v>171</v>
      </c>
      <c r="C116" s="75">
        <v>41198</v>
      </c>
      <c r="D116" s="65" t="s">
        <v>165</v>
      </c>
      <c r="E116" s="65" t="s">
        <v>540</v>
      </c>
      <c r="F116" s="66">
        <v>717792.87</v>
      </c>
      <c r="G116" s="66">
        <v>6821519.7599999998</v>
      </c>
      <c r="H116" s="67">
        <v>0.125</v>
      </c>
      <c r="I116" s="67">
        <v>0.70499999999999996</v>
      </c>
      <c r="J116" s="67">
        <v>0.20499999999999999</v>
      </c>
    </row>
    <row r="117" spans="1:10" ht="15" customHeight="1">
      <c r="A117" s="13" t="s">
        <v>170</v>
      </c>
      <c r="B117" s="68" t="s">
        <v>171</v>
      </c>
      <c r="C117" s="69">
        <v>41562</v>
      </c>
      <c r="D117" s="70" t="s">
        <v>165</v>
      </c>
      <c r="E117" s="70" t="s">
        <v>540</v>
      </c>
      <c r="F117" s="71">
        <v>717792.87</v>
      </c>
      <c r="G117" s="71">
        <v>6821519.7599999998</v>
      </c>
      <c r="H117" s="76">
        <v>0.14883720930232558</v>
      </c>
      <c r="I117" s="74" t="s">
        <v>15</v>
      </c>
      <c r="J117" s="76">
        <v>0.76744186046511631</v>
      </c>
    </row>
    <row r="118" spans="1:10" ht="15" customHeight="1">
      <c r="A118" s="13" t="s">
        <v>170</v>
      </c>
      <c r="B118" s="68" t="s">
        <v>171</v>
      </c>
      <c r="C118" s="77">
        <v>41912</v>
      </c>
      <c r="D118" s="70" t="s">
        <v>165</v>
      </c>
      <c r="E118" s="70" t="s">
        <v>540</v>
      </c>
      <c r="F118" s="71">
        <v>717792.87</v>
      </c>
      <c r="G118" s="71">
        <v>6745471.6100000003</v>
      </c>
      <c r="H118" s="72">
        <v>6.7000000000000004E-2</v>
      </c>
      <c r="I118" s="72">
        <v>0.60699999999999998</v>
      </c>
      <c r="J118" s="72">
        <v>0.54</v>
      </c>
    </row>
    <row r="119" spans="1:10" ht="15" customHeight="1">
      <c r="A119" s="13" t="s">
        <v>172</v>
      </c>
      <c r="B119" s="79" t="s">
        <v>173</v>
      </c>
      <c r="C119" s="69">
        <v>41198</v>
      </c>
      <c r="D119" s="70" t="s">
        <v>165</v>
      </c>
      <c r="E119" s="70" t="s">
        <v>541</v>
      </c>
      <c r="F119" s="71">
        <v>853980.31</v>
      </c>
      <c r="G119" s="71">
        <v>6745471.6100000003</v>
      </c>
      <c r="H119" s="72">
        <v>0.27700000000000002</v>
      </c>
      <c r="I119" s="72" t="s">
        <v>15</v>
      </c>
      <c r="J119" s="72">
        <v>0.13</v>
      </c>
    </row>
    <row r="120" spans="1:10" ht="15" customHeight="1">
      <c r="A120" s="13" t="s">
        <v>172</v>
      </c>
      <c r="B120" s="79" t="s">
        <v>173</v>
      </c>
      <c r="C120" s="69">
        <v>41562</v>
      </c>
      <c r="D120" s="70" t="s">
        <v>165</v>
      </c>
      <c r="E120" s="70" t="s">
        <v>541</v>
      </c>
      <c r="F120" s="71">
        <v>853980.31</v>
      </c>
      <c r="G120" s="71">
        <v>6745471.6100000003</v>
      </c>
      <c r="H120" s="73">
        <v>0.12095339736748489</v>
      </c>
      <c r="I120" s="74" t="s">
        <v>15</v>
      </c>
      <c r="J120" s="73">
        <v>0.4660263251511918</v>
      </c>
    </row>
    <row r="121" spans="1:10" ht="15" customHeight="1">
      <c r="A121" s="13" t="s">
        <v>172</v>
      </c>
      <c r="B121" s="78" t="s">
        <v>173</v>
      </c>
      <c r="C121" s="64">
        <v>41913</v>
      </c>
      <c r="D121" s="65" t="s">
        <v>165</v>
      </c>
      <c r="E121" s="65" t="s">
        <v>541</v>
      </c>
      <c r="F121" s="66">
        <v>853980.31</v>
      </c>
      <c r="G121" s="66">
        <v>6795901.7300000004</v>
      </c>
      <c r="H121" s="67">
        <v>9.4E-2</v>
      </c>
      <c r="I121" s="67">
        <v>0.30299999999999999</v>
      </c>
      <c r="J121" s="67">
        <v>0.25</v>
      </c>
    </row>
    <row r="122" spans="1:10" ht="15" customHeight="1">
      <c r="A122" s="13" t="s">
        <v>174</v>
      </c>
      <c r="B122" s="63" t="s">
        <v>175</v>
      </c>
      <c r="C122" s="75">
        <v>41199</v>
      </c>
      <c r="D122" s="65" t="s">
        <v>165</v>
      </c>
      <c r="E122" s="65" t="s">
        <v>542</v>
      </c>
      <c r="F122" s="66">
        <v>819116.04</v>
      </c>
      <c r="G122" s="66">
        <v>6795901.7300000004</v>
      </c>
      <c r="H122" s="67">
        <v>0.151</v>
      </c>
      <c r="I122" s="67">
        <v>0.93799999999999994</v>
      </c>
      <c r="J122" s="67">
        <v>0.53400000000000003</v>
      </c>
    </row>
    <row r="123" spans="1:10" ht="15" customHeight="1">
      <c r="A123" s="13" t="s">
        <v>174</v>
      </c>
      <c r="B123" s="68" t="s">
        <v>175</v>
      </c>
      <c r="C123" s="69">
        <v>41563</v>
      </c>
      <c r="D123" s="70" t="s">
        <v>165</v>
      </c>
      <c r="E123" s="70" t="s">
        <v>542</v>
      </c>
      <c r="F123" s="71">
        <v>819116.04</v>
      </c>
      <c r="G123" s="71">
        <v>6795901.7300000004</v>
      </c>
      <c r="H123" s="74">
        <v>0.14474772539288672</v>
      </c>
      <c r="I123" s="74" t="s">
        <v>15</v>
      </c>
      <c r="J123" s="74">
        <v>0.58726220016542596</v>
      </c>
    </row>
    <row r="124" spans="1:10" ht="15" customHeight="1">
      <c r="A124" s="13" t="s">
        <v>174</v>
      </c>
      <c r="B124" s="68" t="s">
        <v>175</v>
      </c>
      <c r="C124" s="77">
        <v>41913</v>
      </c>
      <c r="D124" s="70" t="s">
        <v>165</v>
      </c>
      <c r="E124" s="70" t="s">
        <v>542</v>
      </c>
      <c r="F124" s="71">
        <v>819116.04</v>
      </c>
      <c r="G124" s="71">
        <v>6785129.8099999996</v>
      </c>
      <c r="H124" s="72">
        <v>0.153</v>
      </c>
      <c r="I124" s="72">
        <v>0.33900000000000002</v>
      </c>
      <c r="J124" s="72">
        <v>0.13</v>
      </c>
    </row>
    <row r="125" spans="1:10" ht="15" customHeight="1">
      <c r="A125" s="13" t="s">
        <v>176</v>
      </c>
      <c r="B125" s="68" t="s">
        <v>177</v>
      </c>
      <c r="C125" s="69">
        <v>41199</v>
      </c>
      <c r="D125" s="70" t="s">
        <v>165</v>
      </c>
      <c r="E125" s="70" t="s">
        <v>543</v>
      </c>
      <c r="F125" s="71">
        <v>836317.15</v>
      </c>
      <c r="G125" s="71">
        <v>6785129.8099999996</v>
      </c>
      <c r="H125" s="72">
        <v>0.23300000000000001</v>
      </c>
      <c r="I125" s="72">
        <v>0.67900000000000005</v>
      </c>
      <c r="J125" s="72">
        <v>0.16900000000000001</v>
      </c>
    </row>
    <row r="126" spans="1:10" ht="15" customHeight="1">
      <c r="A126" s="13" t="s">
        <v>176</v>
      </c>
      <c r="B126" s="68" t="s">
        <v>177</v>
      </c>
      <c r="C126" s="69">
        <v>41562</v>
      </c>
      <c r="D126" s="70" t="s">
        <v>165</v>
      </c>
      <c r="E126" s="70" t="s">
        <v>543</v>
      </c>
      <c r="F126" s="71">
        <v>836317.15</v>
      </c>
      <c r="G126" s="71">
        <v>6785129.8099999996</v>
      </c>
      <c r="H126" s="73">
        <v>0.11320754716981132</v>
      </c>
      <c r="I126" s="74" t="s">
        <v>15</v>
      </c>
      <c r="J126" s="73">
        <v>0.6</v>
      </c>
    </row>
    <row r="127" spans="1:10" ht="15" customHeight="1">
      <c r="A127" s="13" t="s">
        <v>176</v>
      </c>
      <c r="B127" s="63" t="s">
        <v>177</v>
      </c>
      <c r="C127" s="64">
        <v>41913</v>
      </c>
      <c r="D127" s="65" t="s">
        <v>165</v>
      </c>
      <c r="E127" s="65" t="s">
        <v>543</v>
      </c>
      <c r="F127" s="66">
        <v>836317.15</v>
      </c>
      <c r="G127" s="66">
        <v>6821621.9299999997</v>
      </c>
      <c r="H127" s="67">
        <v>0.1</v>
      </c>
      <c r="I127" s="67">
        <v>0.498</v>
      </c>
      <c r="J127" s="67">
        <v>0.23</v>
      </c>
    </row>
    <row r="128" spans="1:10" ht="15" customHeight="1">
      <c r="A128" s="13" t="s">
        <v>178</v>
      </c>
      <c r="B128" s="68" t="s">
        <v>179</v>
      </c>
      <c r="C128" s="69">
        <v>41199</v>
      </c>
      <c r="D128" s="70" t="s">
        <v>165</v>
      </c>
      <c r="E128" s="70" t="s">
        <v>544</v>
      </c>
      <c r="F128" s="71">
        <v>818679.92</v>
      </c>
      <c r="G128" s="71">
        <v>6821621.9299999997</v>
      </c>
      <c r="H128" s="72" t="s">
        <v>15</v>
      </c>
      <c r="I128" s="72" t="s">
        <v>15</v>
      </c>
      <c r="J128" s="72" t="s">
        <v>15</v>
      </c>
    </row>
    <row r="129" spans="1:10" ht="15" customHeight="1">
      <c r="A129" s="13" t="s">
        <v>178</v>
      </c>
      <c r="B129" s="63" t="s">
        <v>179</v>
      </c>
      <c r="C129" s="75">
        <v>41563</v>
      </c>
      <c r="D129" s="65" t="s">
        <v>165</v>
      </c>
      <c r="E129" s="65" t="s">
        <v>544</v>
      </c>
      <c r="F129" s="66">
        <v>818679.92</v>
      </c>
      <c r="G129" s="66">
        <v>6821621.9299999997</v>
      </c>
      <c r="H129" s="80">
        <v>6.2087698874660466E-2</v>
      </c>
      <c r="I129" s="80" t="s">
        <v>15</v>
      </c>
      <c r="J129" s="80">
        <v>0.76057431121459063</v>
      </c>
    </row>
    <row r="130" spans="1:10" ht="15" customHeight="1">
      <c r="A130" s="13" t="s">
        <v>180</v>
      </c>
      <c r="B130" s="68" t="s">
        <v>181</v>
      </c>
      <c r="C130" s="69">
        <v>41198</v>
      </c>
      <c r="D130" s="70" t="s">
        <v>165</v>
      </c>
      <c r="E130" s="70" t="s">
        <v>545</v>
      </c>
      <c r="F130" s="71">
        <v>678557.95</v>
      </c>
      <c r="G130" s="71">
        <v>6750732.5099999998</v>
      </c>
      <c r="H130" s="72">
        <v>0.189</v>
      </c>
      <c r="I130" s="72">
        <v>0.91800000000000004</v>
      </c>
      <c r="J130" s="72">
        <v>0.30099999999999999</v>
      </c>
    </row>
    <row r="131" spans="1:10" ht="15" customHeight="1">
      <c r="A131" s="13" t="s">
        <v>180</v>
      </c>
      <c r="B131" s="68" t="s">
        <v>182</v>
      </c>
      <c r="C131" s="69">
        <v>41564</v>
      </c>
      <c r="D131" s="70" t="s">
        <v>165</v>
      </c>
      <c r="E131" s="70" t="s">
        <v>545</v>
      </c>
      <c r="F131" s="71">
        <v>678557.95</v>
      </c>
      <c r="G131" s="71">
        <v>6750732.5099999998</v>
      </c>
      <c r="H131" s="76">
        <v>0.11041829046505584</v>
      </c>
      <c r="I131" s="74" t="s">
        <v>15</v>
      </c>
      <c r="J131" s="76">
        <v>0.44427123928293072</v>
      </c>
    </row>
    <row r="132" spans="1:10" ht="15" customHeight="1">
      <c r="A132" s="13" t="s">
        <v>180</v>
      </c>
      <c r="B132" s="63" t="s">
        <v>182</v>
      </c>
      <c r="C132" s="64">
        <v>41914</v>
      </c>
      <c r="D132" s="65" t="s">
        <v>165</v>
      </c>
      <c r="E132" s="65" t="s">
        <v>545</v>
      </c>
      <c r="F132" s="66">
        <v>678557.95</v>
      </c>
      <c r="G132" s="66">
        <v>6750732.5099999998</v>
      </c>
      <c r="H132" s="67">
        <v>0.11600000000000001</v>
      </c>
      <c r="I132" s="67">
        <v>0.55900000000000005</v>
      </c>
      <c r="J132" s="67">
        <v>0.55000000000000004</v>
      </c>
    </row>
    <row r="133" spans="1:10" ht="15" customHeight="1">
      <c r="A133" s="13" t="s">
        <v>183</v>
      </c>
      <c r="B133" s="63" t="s">
        <v>184</v>
      </c>
      <c r="C133" s="75">
        <v>41198</v>
      </c>
      <c r="D133" s="65" t="s">
        <v>165</v>
      </c>
      <c r="E133" s="65" t="s">
        <v>546</v>
      </c>
      <c r="F133" s="81">
        <v>692714.92</v>
      </c>
      <c r="G133" s="81">
        <v>6838698.1699999999</v>
      </c>
      <c r="H133" s="67">
        <v>0.13</v>
      </c>
      <c r="I133" s="67">
        <v>0.83599999999999997</v>
      </c>
      <c r="J133" s="67">
        <v>0.318</v>
      </c>
    </row>
    <row r="134" spans="1:10" ht="15" customHeight="1">
      <c r="A134" s="13" t="s">
        <v>183</v>
      </c>
      <c r="B134" s="68" t="s">
        <v>184</v>
      </c>
      <c r="C134" s="69">
        <v>41562</v>
      </c>
      <c r="D134" s="70" t="s">
        <v>165</v>
      </c>
      <c r="E134" s="70" t="s">
        <v>546</v>
      </c>
      <c r="F134" s="82">
        <v>692714.92</v>
      </c>
      <c r="G134" s="82">
        <v>6838698.1699999999</v>
      </c>
      <c r="H134" s="74">
        <v>7.8457012095456025E-2</v>
      </c>
      <c r="I134" s="74" t="s">
        <v>15</v>
      </c>
      <c r="J134" s="74">
        <v>0.28440666884602811</v>
      </c>
    </row>
    <row r="135" spans="1:10" ht="15" customHeight="1">
      <c r="A135" s="13" t="s">
        <v>183</v>
      </c>
      <c r="B135" s="68" t="s">
        <v>184</v>
      </c>
      <c r="C135" s="77">
        <v>41912</v>
      </c>
      <c r="D135" s="70" t="s">
        <v>165</v>
      </c>
      <c r="E135" s="70" t="s">
        <v>546</v>
      </c>
      <c r="F135" s="82">
        <v>692714.92</v>
      </c>
      <c r="G135" s="82">
        <v>6838698.1699999999</v>
      </c>
      <c r="H135" s="72">
        <v>8.5999999999999993E-2</v>
      </c>
      <c r="I135" s="72">
        <v>0.51300000000000001</v>
      </c>
      <c r="J135" s="72">
        <v>0.34</v>
      </c>
    </row>
    <row r="136" spans="1:10" ht="15" customHeight="1">
      <c r="A136" s="13" t="s">
        <v>185</v>
      </c>
      <c r="B136" s="63" t="s">
        <v>186</v>
      </c>
      <c r="C136" s="75">
        <v>41199</v>
      </c>
      <c r="D136" s="65" t="s">
        <v>165</v>
      </c>
      <c r="E136" s="65" t="s">
        <v>547</v>
      </c>
      <c r="F136" s="66">
        <v>872019.44</v>
      </c>
      <c r="G136" s="66">
        <v>6792444.1299999999</v>
      </c>
      <c r="H136" s="67">
        <v>0.187</v>
      </c>
      <c r="I136" s="67">
        <v>0.8</v>
      </c>
      <c r="J136" s="67">
        <v>0.32600000000000001</v>
      </c>
    </row>
    <row r="137" spans="1:10" ht="15" customHeight="1">
      <c r="A137" s="13" t="s">
        <v>185</v>
      </c>
      <c r="B137" s="68" t="s">
        <v>186</v>
      </c>
      <c r="C137" s="69">
        <v>41563</v>
      </c>
      <c r="D137" s="70" t="s">
        <v>165</v>
      </c>
      <c r="E137" s="70" t="s">
        <v>547</v>
      </c>
      <c r="F137" s="71">
        <v>872019.44</v>
      </c>
      <c r="G137" s="71">
        <v>6792444.1299999999</v>
      </c>
      <c r="H137" s="83">
        <v>0.14717273431448488</v>
      </c>
      <c r="I137" s="74" t="s">
        <v>15</v>
      </c>
      <c r="J137" s="83">
        <v>0.23237800154918667</v>
      </c>
    </row>
    <row r="138" spans="1:10" ht="15" customHeight="1">
      <c r="A138" s="13" t="s">
        <v>185</v>
      </c>
      <c r="B138" s="68" t="s">
        <v>186</v>
      </c>
      <c r="C138" s="77">
        <v>41913</v>
      </c>
      <c r="D138" s="70" t="s">
        <v>165</v>
      </c>
      <c r="E138" s="70" t="s">
        <v>547</v>
      </c>
      <c r="F138" s="71">
        <v>872019.44</v>
      </c>
      <c r="G138" s="71">
        <v>6792444.1299999999</v>
      </c>
      <c r="H138" s="72">
        <v>8.2000000000000003E-2</v>
      </c>
      <c r="I138" s="72">
        <v>0.32600000000000001</v>
      </c>
      <c r="J138" s="72">
        <v>0.13</v>
      </c>
    </row>
    <row r="139" spans="1:10" ht="15" customHeight="1">
      <c r="A139" s="13" t="s">
        <v>187</v>
      </c>
      <c r="B139" s="78" t="s">
        <v>188</v>
      </c>
      <c r="C139" s="75">
        <v>41200</v>
      </c>
      <c r="D139" s="65" t="s">
        <v>165</v>
      </c>
      <c r="E139" s="65" t="s">
        <v>548</v>
      </c>
      <c r="F139" s="66">
        <v>871434.1</v>
      </c>
      <c r="G139" s="66">
        <v>6843696.1600000001</v>
      </c>
      <c r="H139" s="67">
        <v>0.19600000000000001</v>
      </c>
      <c r="I139" s="67">
        <v>0.69599999999999995</v>
      </c>
      <c r="J139" s="67">
        <v>0.218</v>
      </c>
    </row>
    <row r="140" spans="1:10" ht="15" customHeight="1">
      <c r="A140" s="13" t="s">
        <v>187</v>
      </c>
      <c r="B140" s="79" t="s">
        <v>188</v>
      </c>
      <c r="C140" s="69">
        <v>41564</v>
      </c>
      <c r="D140" s="70" t="s">
        <v>165</v>
      </c>
      <c r="E140" s="70" t="s">
        <v>548</v>
      </c>
      <c r="F140" s="71">
        <v>871434.1</v>
      </c>
      <c r="G140" s="71">
        <v>6843696.1600000001</v>
      </c>
      <c r="H140" s="74">
        <v>0.1196249595861623</v>
      </c>
      <c r="I140" s="74" t="s">
        <v>15</v>
      </c>
      <c r="J140" s="74">
        <v>0.52699644358228259</v>
      </c>
    </row>
    <row r="141" spans="1:10" ht="15" customHeight="1">
      <c r="A141" s="13" t="s">
        <v>187</v>
      </c>
      <c r="B141" s="79" t="s">
        <v>188</v>
      </c>
      <c r="C141" s="77">
        <v>41914</v>
      </c>
      <c r="D141" s="70" t="s">
        <v>165</v>
      </c>
      <c r="E141" s="70" t="s">
        <v>548</v>
      </c>
      <c r="F141" s="71">
        <v>871434.1</v>
      </c>
      <c r="G141" s="71">
        <v>6843696.1600000001</v>
      </c>
      <c r="H141" s="72">
        <v>0.104</v>
      </c>
      <c r="I141" s="72">
        <v>0.33800000000000002</v>
      </c>
      <c r="J141" s="72">
        <v>0.28999999999999998</v>
      </c>
    </row>
    <row r="142" spans="1:10" ht="15" customHeight="1">
      <c r="A142" s="13" t="s">
        <v>189</v>
      </c>
      <c r="B142" s="78" t="s">
        <v>190</v>
      </c>
      <c r="C142" s="75">
        <v>41200</v>
      </c>
      <c r="D142" s="65" t="s">
        <v>165</v>
      </c>
      <c r="E142" s="65" t="s">
        <v>549</v>
      </c>
      <c r="F142" s="66">
        <v>676075.21</v>
      </c>
      <c r="G142" s="66">
        <v>6873406.2800000003</v>
      </c>
      <c r="H142" s="67">
        <v>0.124</v>
      </c>
      <c r="I142" s="67">
        <v>0.97</v>
      </c>
      <c r="J142" s="67">
        <v>0.73599999999999999</v>
      </c>
    </row>
    <row r="143" spans="1:10" ht="15" customHeight="1">
      <c r="A143" s="13" t="s">
        <v>189</v>
      </c>
      <c r="B143" s="79" t="s">
        <v>190</v>
      </c>
      <c r="C143" s="69">
        <v>41564</v>
      </c>
      <c r="D143" s="70" t="s">
        <v>165</v>
      </c>
      <c r="E143" s="70" t="s">
        <v>549</v>
      </c>
      <c r="F143" s="71">
        <v>676075.21</v>
      </c>
      <c r="G143" s="71">
        <v>6873406.2800000003</v>
      </c>
      <c r="H143" s="74">
        <v>0.12392039053698838</v>
      </c>
      <c r="I143" s="74" t="s">
        <v>15</v>
      </c>
      <c r="J143" s="74">
        <v>0.65339842283139316</v>
      </c>
    </row>
    <row r="144" spans="1:10" ht="15" customHeight="1">
      <c r="A144" s="13" t="s">
        <v>189</v>
      </c>
      <c r="B144" s="79" t="s">
        <v>190</v>
      </c>
      <c r="C144" s="77">
        <v>41914</v>
      </c>
      <c r="D144" s="70" t="s">
        <v>165</v>
      </c>
      <c r="E144" s="70" t="s">
        <v>549</v>
      </c>
      <c r="F144" s="71">
        <v>676075.21</v>
      </c>
      <c r="G144" s="71">
        <v>6873406.2800000003</v>
      </c>
      <c r="H144" s="72">
        <v>8.5999999999999993E-2</v>
      </c>
      <c r="I144" s="72">
        <v>0.47</v>
      </c>
      <c r="J144" s="72">
        <v>0.51</v>
      </c>
    </row>
    <row r="145" spans="1:10" ht="15" customHeight="1">
      <c r="A145" s="13" t="s">
        <v>191</v>
      </c>
      <c r="B145" s="78" t="s">
        <v>192</v>
      </c>
      <c r="C145" s="75">
        <v>41200</v>
      </c>
      <c r="D145" s="65" t="s">
        <v>165</v>
      </c>
      <c r="E145" s="65" t="s">
        <v>550</v>
      </c>
      <c r="F145" s="66">
        <v>837823.19</v>
      </c>
      <c r="G145" s="66">
        <v>6888339.1100000003</v>
      </c>
      <c r="H145" s="67">
        <v>0.20399999999999999</v>
      </c>
      <c r="I145" s="67">
        <v>0.63100000000000001</v>
      </c>
      <c r="J145" s="67">
        <v>0.28299999999999997</v>
      </c>
    </row>
    <row r="146" spans="1:10" ht="15" customHeight="1">
      <c r="A146" s="13" t="s">
        <v>191</v>
      </c>
      <c r="B146" s="79" t="s">
        <v>192</v>
      </c>
      <c r="C146" s="69">
        <v>41564</v>
      </c>
      <c r="D146" s="70" t="s">
        <v>165</v>
      </c>
      <c r="E146" s="70" t="s">
        <v>550</v>
      </c>
      <c r="F146" s="71">
        <v>837823.19</v>
      </c>
      <c r="G146" s="71">
        <v>6888339.1100000003</v>
      </c>
      <c r="H146" s="73">
        <v>0.14029618082618861</v>
      </c>
      <c r="I146" s="74" t="s">
        <v>15</v>
      </c>
      <c r="J146" s="73">
        <v>0.26110678098207329</v>
      </c>
    </row>
    <row r="147" spans="1:10" ht="15" customHeight="1">
      <c r="A147" s="13" t="s">
        <v>191</v>
      </c>
      <c r="B147" s="79" t="s">
        <v>192</v>
      </c>
      <c r="C147" s="77">
        <v>41914</v>
      </c>
      <c r="D147" s="70" t="s">
        <v>165</v>
      </c>
      <c r="E147" s="70" t="s">
        <v>550</v>
      </c>
      <c r="F147" s="71">
        <v>837823.19</v>
      </c>
      <c r="G147" s="71">
        <v>6888339.1100000003</v>
      </c>
      <c r="H147" s="72">
        <v>9.9000000000000005E-2</v>
      </c>
      <c r="I147" s="72">
        <v>0.58399999999999996</v>
      </c>
      <c r="J147" s="72">
        <v>0.31</v>
      </c>
    </row>
    <row r="148" spans="1:10" ht="15" customHeight="1">
      <c r="A148" s="13" t="s">
        <v>193</v>
      </c>
      <c r="B148" s="78" t="s">
        <v>194</v>
      </c>
      <c r="C148" s="75">
        <v>41200</v>
      </c>
      <c r="D148" s="65" t="s">
        <v>165</v>
      </c>
      <c r="E148" s="65" t="s">
        <v>551</v>
      </c>
      <c r="F148" s="66">
        <v>781816.31</v>
      </c>
      <c r="G148" s="66">
        <v>6901312.0599999996</v>
      </c>
      <c r="H148" s="67">
        <v>0.20599999999999999</v>
      </c>
      <c r="I148" s="67">
        <v>0.82099999999999995</v>
      </c>
      <c r="J148" s="67">
        <v>0.17399999999999999</v>
      </c>
    </row>
    <row r="149" spans="1:10" ht="15" customHeight="1">
      <c r="A149" s="13" t="s">
        <v>193</v>
      </c>
      <c r="B149" s="79" t="s">
        <v>194</v>
      </c>
      <c r="C149" s="69">
        <v>41564</v>
      </c>
      <c r="D149" s="70" t="s">
        <v>165</v>
      </c>
      <c r="E149" s="70" t="s">
        <v>551</v>
      </c>
      <c r="F149" s="71">
        <v>781816.31</v>
      </c>
      <c r="G149" s="71">
        <v>6901312.0599999996</v>
      </c>
      <c r="H149" s="73">
        <v>0.14831023583758812</v>
      </c>
      <c r="I149" s="74" t="s">
        <v>15</v>
      </c>
      <c r="J149" s="73">
        <v>1.4952589350838803</v>
      </c>
    </row>
    <row r="150" spans="1:10" ht="15" customHeight="1">
      <c r="A150" s="13" t="s">
        <v>193</v>
      </c>
      <c r="B150" s="79" t="s">
        <v>194</v>
      </c>
      <c r="C150" s="77">
        <v>41914</v>
      </c>
      <c r="D150" s="70" t="s">
        <v>165</v>
      </c>
      <c r="E150" s="70" t="s">
        <v>551</v>
      </c>
      <c r="F150" s="71">
        <v>781816.31</v>
      </c>
      <c r="G150" s="71">
        <v>6901312.0599999996</v>
      </c>
      <c r="H150" s="72">
        <v>0.10199999999999999</v>
      </c>
      <c r="I150" s="72">
        <v>0.51600000000000001</v>
      </c>
      <c r="J150" s="72">
        <v>0.31</v>
      </c>
    </row>
    <row r="151" spans="1:10" ht="15" customHeight="1">
      <c r="A151" s="13" t="s">
        <v>195</v>
      </c>
      <c r="B151" s="78" t="s">
        <v>196</v>
      </c>
      <c r="C151" s="75">
        <v>41200</v>
      </c>
      <c r="D151" s="65" t="s">
        <v>165</v>
      </c>
      <c r="E151" s="65" t="s">
        <v>552</v>
      </c>
      <c r="F151" s="66">
        <v>677226.08</v>
      </c>
      <c r="G151" s="66">
        <v>6889334.1299999999</v>
      </c>
      <c r="H151" s="67">
        <v>0.23699999999999999</v>
      </c>
      <c r="I151" s="67">
        <v>0.81799999999999995</v>
      </c>
      <c r="J151" s="67">
        <v>0.66900000000000004</v>
      </c>
    </row>
    <row r="152" spans="1:10" ht="15" customHeight="1">
      <c r="A152" s="13" t="s">
        <v>195</v>
      </c>
      <c r="B152" s="79" t="s">
        <v>196</v>
      </c>
      <c r="C152" s="69">
        <v>41564</v>
      </c>
      <c r="D152" s="70" t="s">
        <v>165</v>
      </c>
      <c r="E152" s="70" t="s">
        <v>552</v>
      </c>
      <c r="F152" s="71">
        <v>677226.08</v>
      </c>
      <c r="G152" s="71">
        <v>6889334.1299999999</v>
      </c>
      <c r="H152" s="73">
        <v>0.11235955056179775</v>
      </c>
      <c r="I152" s="74" t="s">
        <v>15</v>
      </c>
      <c r="J152" s="73">
        <v>0.76466916354556802</v>
      </c>
    </row>
    <row r="153" spans="1:10" ht="15" customHeight="1">
      <c r="A153" s="13" t="s">
        <v>195</v>
      </c>
      <c r="B153" s="79" t="s">
        <v>196</v>
      </c>
      <c r="C153" s="77">
        <v>41914</v>
      </c>
      <c r="D153" s="70" t="s">
        <v>165</v>
      </c>
      <c r="E153" s="70" t="s">
        <v>552</v>
      </c>
      <c r="F153" s="71">
        <v>677226.08</v>
      </c>
      <c r="G153" s="71">
        <v>6889334.1299999999</v>
      </c>
      <c r="H153" s="72">
        <v>5.1999999999999998E-2</v>
      </c>
      <c r="I153" s="72">
        <v>0.80400000000000005</v>
      </c>
      <c r="J153" s="72">
        <v>0.94</v>
      </c>
    </row>
    <row r="154" spans="1:10" ht="15" customHeight="1">
      <c r="A154" s="13" t="s">
        <v>197</v>
      </c>
      <c r="B154" s="68" t="s">
        <v>198</v>
      </c>
      <c r="C154" s="69">
        <v>41199</v>
      </c>
      <c r="D154" s="70" t="s">
        <v>165</v>
      </c>
      <c r="E154" s="70" t="s">
        <v>553</v>
      </c>
      <c r="F154" s="71">
        <v>616359</v>
      </c>
      <c r="G154" s="71">
        <v>6857613</v>
      </c>
      <c r="H154" s="72">
        <v>0.19500000000000001</v>
      </c>
      <c r="I154" s="72">
        <v>0.66700000000000004</v>
      </c>
      <c r="J154" s="72">
        <v>0.32300000000000001</v>
      </c>
    </row>
    <row r="155" spans="1:10" ht="15" customHeight="1">
      <c r="A155" s="13" t="s">
        <v>197</v>
      </c>
      <c r="B155" s="68" t="s">
        <v>198</v>
      </c>
      <c r="C155" s="69">
        <v>41563</v>
      </c>
      <c r="D155" s="70" t="s">
        <v>165</v>
      </c>
      <c r="E155" s="70" t="s">
        <v>553</v>
      </c>
      <c r="F155" s="71">
        <v>616359</v>
      </c>
      <c r="G155" s="71">
        <v>6857613</v>
      </c>
      <c r="H155" s="74">
        <v>0.1228932584269663</v>
      </c>
      <c r="I155" s="74" t="s">
        <v>15</v>
      </c>
      <c r="J155" s="74">
        <v>0.9655898876404494</v>
      </c>
    </row>
    <row r="156" spans="1:10" ht="15" customHeight="1">
      <c r="A156" s="13" t="s">
        <v>197</v>
      </c>
      <c r="B156" s="63" t="s">
        <v>198</v>
      </c>
      <c r="C156" s="64">
        <v>41913</v>
      </c>
      <c r="D156" s="65" t="s">
        <v>165</v>
      </c>
      <c r="E156" s="65" t="s">
        <v>553</v>
      </c>
      <c r="F156" s="66">
        <v>616359</v>
      </c>
      <c r="G156" s="66">
        <v>6857613</v>
      </c>
      <c r="H156" s="67">
        <v>8.4000000000000005E-2</v>
      </c>
      <c r="I156" s="67">
        <v>0.66200000000000003</v>
      </c>
      <c r="J156" s="67">
        <v>0.43</v>
      </c>
    </row>
    <row r="157" spans="1:10" s="84" customFormat="1" ht="15" customHeight="1">
      <c r="A157" s="85" t="s">
        <v>199</v>
      </c>
      <c r="B157" s="63" t="s">
        <v>200</v>
      </c>
      <c r="C157" s="75">
        <v>41199</v>
      </c>
      <c r="D157" s="65" t="s">
        <v>165</v>
      </c>
      <c r="E157" s="65" t="s">
        <v>554</v>
      </c>
      <c r="F157" s="66">
        <v>603720.43999999994</v>
      </c>
      <c r="G157" s="66">
        <v>6936994.4299999997</v>
      </c>
      <c r="H157" s="67">
        <v>0.14399999999999999</v>
      </c>
      <c r="I157" s="67">
        <v>1.179</v>
      </c>
      <c r="J157" s="67">
        <v>0.29199999999999998</v>
      </c>
    </row>
    <row r="158" spans="1:10" ht="15" customHeight="1">
      <c r="A158" s="86" t="s">
        <v>199</v>
      </c>
      <c r="B158" s="68" t="s">
        <v>200</v>
      </c>
      <c r="C158" s="69">
        <v>41563</v>
      </c>
      <c r="D158" s="70" t="s">
        <v>165</v>
      </c>
      <c r="E158" s="70" t="s">
        <v>554</v>
      </c>
      <c r="F158" s="71">
        <v>603720.43999999994</v>
      </c>
      <c r="G158" s="71">
        <v>6936994.4299999997</v>
      </c>
      <c r="H158" s="73">
        <v>9.8580441640378547E-2</v>
      </c>
      <c r="I158" s="74" t="s">
        <v>15</v>
      </c>
      <c r="J158" s="73">
        <v>0.33517350157728709</v>
      </c>
    </row>
    <row r="159" spans="1:10" ht="15" customHeight="1">
      <c r="A159" s="86" t="s">
        <v>199</v>
      </c>
      <c r="B159" s="68" t="s">
        <v>200</v>
      </c>
      <c r="C159" s="77">
        <v>41913</v>
      </c>
      <c r="D159" s="70" t="s">
        <v>165</v>
      </c>
      <c r="E159" s="70" t="s">
        <v>554</v>
      </c>
      <c r="F159" s="71">
        <v>603720.43999999994</v>
      </c>
      <c r="G159" s="71">
        <v>6936994.4299999997</v>
      </c>
      <c r="H159" s="72">
        <v>0.105</v>
      </c>
      <c r="I159" s="72">
        <v>0.93700000000000006</v>
      </c>
      <c r="J159" s="72">
        <v>0.27</v>
      </c>
    </row>
    <row r="160" spans="1:10" s="104" customFormat="1" ht="15" customHeight="1">
      <c r="A160" s="24" t="s">
        <v>201</v>
      </c>
      <c r="B160" s="63" t="s">
        <v>202</v>
      </c>
      <c r="C160" s="23">
        <v>41199</v>
      </c>
      <c r="D160" s="54" t="s">
        <v>165</v>
      </c>
      <c r="E160" s="54" t="s">
        <v>554</v>
      </c>
      <c r="F160" s="105">
        <v>608148.56000000006</v>
      </c>
      <c r="G160" s="105">
        <v>6932017.3399999999</v>
      </c>
      <c r="H160" s="16">
        <v>0.13</v>
      </c>
      <c r="I160" s="16">
        <v>0.65200000000000002</v>
      </c>
      <c r="J160" s="16">
        <v>0.89</v>
      </c>
    </row>
    <row r="161" spans="1:10" s="104" customFormat="1" ht="15" customHeight="1">
      <c r="A161" s="24" t="s">
        <v>201</v>
      </c>
      <c r="B161" s="68" t="s">
        <v>202</v>
      </c>
      <c r="C161" s="23">
        <v>41563</v>
      </c>
      <c r="D161" s="54" t="s">
        <v>165</v>
      </c>
      <c r="E161" s="54" t="s">
        <v>554</v>
      </c>
      <c r="F161" s="105">
        <v>608148.56000000006</v>
      </c>
      <c r="G161" s="105">
        <v>6932017.3399999999</v>
      </c>
      <c r="H161" s="106">
        <v>0.12491781722550954</v>
      </c>
      <c r="I161" s="10" t="s">
        <v>15</v>
      </c>
      <c r="J161" s="106">
        <v>0.31558185404339251</v>
      </c>
    </row>
    <row r="162" spans="1:10" s="104" customFormat="1" ht="15" customHeight="1">
      <c r="A162" s="24" t="s">
        <v>201</v>
      </c>
      <c r="B162" s="68" t="s">
        <v>202</v>
      </c>
      <c r="C162" s="28">
        <v>41913</v>
      </c>
      <c r="D162" s="54" t="s">
        <v>165</v>
      </c>
      <c r="E162" s="54" t="s">
        <v>554</v>
      </c>
      <c r="F162" s="105">
        <v>608148.56000000006</v>
      </c>
      <c r="G162" s="105">
        <v>6932017.3399999999</v>
      </c>
      <c r="H162" s="16">
        <v>7.5999999999999998E-2</v>
      </c>
      <c r="I162" s="16">
        <v>2.7</v>
      </c>
      <c r="J162" s="16">
        <v>0.46</v>
      </c>
    </row>
    <row r="163" spans="1:10" ht="15" customHeight="1">
      <c r="A163" s="86" t="s">
        <v>203</v>
      </c>
      <c r="B163" s="68" t="s">
        <v>204</v>
      </c>
      <c r="C163" s="69">
        <v>41199</v>
      </c>
      <c r="D163" s="70" t="s">
        <v>165</v>
      </c>
      <c r="E163" s="70" t="s">
        <v>555</v>
      </c>
      <c r="F163" s="71">
        <v>594460.53</v>
      </c>
      <c r="G163" s="71">
        <v>6858345.5800000001</v>
      </c>
      <c r="H163" s="72">
        <v>0.16400000000000001</v>
      </c>
      <c r="I163" s="72">
        <v>0.65500000000000003</v>
      </c>
      <c r="J163" s="72">
        <v>0.41699999999999998</v>
      </c>
    </row>
    <row r="164" spans="1:10" ht="15" customHeight="1">
      <c r="A164" s="86" t="s">
        <v>203</v>
      </c>
      <c r="B164" s="68" t="s">
        <v>204</v>
      </c>
      <c r="C164" s="69">
        <v>41563</v>
      </c>
      <c r="D164" s="70" t="s">
        <v>165</v>
      </c>
      <c r="E164" s="70" t="s">
        <v>555</v>
      </c>
      <c r="F164" s="71">
        <v>594460.53</v>
      </c>
      <c r="G164" s="71">
        <v>6858345.5800000001</v>
      </c>
      <c r="H164" s="74">
        <v>9.6313517103952168E-2</v>
      </c>
      <c r="I164" s="74" t="s">
        <v>15</v>
      </c>
      <c r="J164" s="74">
        <v>0.57788110262371306</v>
      </c>
    </row>
    <row r="165" spans="1:10" ht="15" customHeight="1">
      <c r="A165" s="85" t="s">
        <v>203</v>
      </c>
      <c r="B165" s="87" t="s">
        <v>204</v>
      </c>
      <c r="C165" s="88">
        <v>41913</v>
      </c>
      <c r="D165" s="65" t="s">
        <v>165</v>
      </c>
      <c r="E165" s="65" t="s">
        <v>555</v>
      </c>
      <c r="F165" s="66">
        <v>594460.53</v>
      </c>
      <c r="G165" s="66">
        <v>6858345.5800000001</v>
      </c>
      <c r="H165" s="67">
        <v>6.0999999999999999E-2</v>
      </c>
      <c r="I165" s="67">
        <v>0.55800000000000005</v>
      </c>
      <c r="J165" s="67">
        <v>0.57999999999999996</v>
      </c>
    </row>
    <row r="166" spans="1:10" ht="15" customHeight="1">
      <c r="A166" s="15" t="s">
        <v>205</v>
      </c>
      <c r="B166" s="1" t="s">
        <v>206</v>
      </c>
      <c r="C166" s="18">
        <v>41000</v>
      </c>
      <c r="D166" s="1" t="s">
        <v>207</v>
      </c>
      <c r="E166" s="36" t="s">
        <v>556</v>
      </c>
      <c r="F166" s="43">
        <v>811607.61</v>
      </c>
      <c r="G166" s="43">
        <v>6560976.2000000002</v>
      </c>
      <c r="H166" s="16">
        <v>0.23499999999999999</v>
      </c>
      <c r="I166" s="16" t="s">
        <v>15</v>
      </c>
      <c r="J166" s="16">
        <v>0.68200000000000005</v>
      </c>
    </row>
    <row r="167" spans="1:10" ht="15" customHeight="1">
      <c r="A167" s="15" t="s">
        <v>208</v>
      </c>
      <c r="B167" s="1" t="s">
        <v>209</v>
      </c>
      <c r="C167" s="18">
        <v>41000</v>
      </c>
      <c r="D167" s="1" t="s">
        <v>207</v>
      </c>
      <c r="E167" s="36" t="s">
        <v>557</v>
      </c>
      <c r="F167" s="43">
        <v>891477.04</v>
      </c>
      <c r="G167" s="43">
        <v>6544924.4400000004</v>
      </c>
      <c r="H167" s="16">
        <v>0.23699999999999999</v>
      </c>
      <c r="I167" s="16">
        <v>0.64700000000000002</v>
      </c>
      <c r="J167" s="16">
        <v>0.17199999999999999</v>
      </c>
    </row>
    <row r="168" spans="1:10" ht="15" customHeight="1">
      <c r="A168" s="19" t="s">
        <v>210</v>
      </c>
      <c r="B168" s="1" t="s">
        <v>211</v>
      </c>
      <c r="C168" s="18">
        <v>41000</v>
      </c>
      <c r="D168" s="1" t="s">
        <v>207</v>
      </c>
      <c r="E168" s="36" t="s">
        <v>558</v>
      </c>
      <c r="F168" s="43">
        <v>820194.67</v>
      </c>
      <c r="G168" s="43">
        <v>6480468.1900000004</v>
      </c>
      <c r="H168" s="16">
        <v>2.6459999999999999</v>
      </c>
      <c r="I168" s="16">
        <v>0.54800000000000004</v>
      </c>
      <c r="J168" s="16">
        <v>0.26600000000000001</v>
      </c>
    </row>
    <row r="169" spans="1:10" ht="15" customHeight="1">
      <c r="A169" s="86" t="s">
        <v>212</v>
      </c>
      <c r="B169" s="68" t="s">
        <v>213</v>
      </c>
      <c r="C169" s="92">
        <v>41428</v>
      </c>
      <c r="D169" s="93" t="s">
        <v>214</v>
      </c>
      <c r="E169" s="70" t="s">
        <v>559</v>
      </c>
      <c r="F169" s="94">
        <v>832172.72</v>
      </c>
      <c r="G169" s="94">
        <v>6560109.1600000001</v>
      </c>
      <c r="H169" s="95">
        <v>0.27481660428382831</v>
      </c>
      <c r="I169" s="74" t="s">
        <v>15</v>
      </c>
      <c r="J169" s="95">
        <v>1.6017563510143387</v>
      </c>
    </row>
    <row r="170" spans="1:10" ht="15" customHeight="1">
      <c r="A170" s="85" t="s">
        <v>212</v>
      </c>
      <c r="B170" s="63" t="s">
        <v>213</v>
      </c>
      <c r="C170" s="89">
        <v>41569</v>
      </c>
      <c r="D170" s="90" t="s">
        <v>214</v>
      </c>
      <c r="E170" s="65" t="s">
        <v>559</v>
      </c>
      <c r="F170" s="91">
        <v>832172.72</v>
      </c>
      <c r="G170" s="91">
        <v>6569109.1600000001</v>
      </c>
      <c r="H170" s="67">
        <v>0.249</v>
      </c>
      <c r="I170" s="67">
        <v>0.6</v>
      </c>
      <c r="J170" s="67">
        <v>1.28</v>
      </c>
    </row>
    <row r="171" spans="1:10" ht="15" customHeight="1">
      <c r="A171" s="86" t="s">
        <v>212</v>
      </c>
      <c r="B171" s="68" t="s">
        <v>213</v>
      </c>
      <c r="C171" s="92">
        <v>41800</v>
      </c>
      <c r="D171" s="93" t="s">
        <v>214</v>
      </c>
      <c r="E171" s="70" t="s">
        <v>559</v>
      </c>
      <c r="F171" s="94">
        <v>832172.72</v>
      </c>
      <c r="G171" s="94">
        <v>6569109.1600000001</v>
      </c>
      <c r="H171" s="72">
        <v>0.21</v>
      </c>
      <c r="I171" s="72" t="s">
        <v>15</v>
      </c>
      <c r="J171" s="72">
        <v>0.92</v>
      </c>
    </row>
    <row r="172" spans="1:10" ht="15" customHeight="1">
      <c r="A172" s="86" t="s">
        <v>212</v>
      </c>
      <c r="B172" s="68" t="s">
        <v>213</v>
      </c>
      <c r="C172" s="92">
        <v>41905</v>
      </c>
      <c r="D172" s="93" t="s">
        <v>214</v>
      </c>
      <c r="E172" s="70" t="s">
        <v>559</v>
      </c>
      <c r="F172" s="94">
        <v>832172.72</v>
      </c>
      <c r="G172" s="94">
        <v>6560109.1600000001</v>
      </c>
      <c r="H172" s="95">
        <v>0.31313027826788825</v>
      </c>
      <c r="I172" s="74" t="s">
        <v>15</v>
      </c>
      <c r="J172" s="95">
        <v>0.75605611292745822</v>
      </c>
    </row>
    <row r="173" spans="1:10" ht="15" customHeight="1">
      <c r="A173" s="86" t="s">
        <v>215</v>
      </c>
      <c r="B173" s="68" t="s">
        <v>216</v>
      </c>
      <c r="C173" s="92">
        <v>41430</v>
      </c>
      <c r="D173" s="93" t="s">
        <v>214</v>
      </c>
      <c r="E173" s="70" t="s">
        <v>560</v>
      </c>
      <c r="F173" s="94">
        <v>867965.39</v>
      </c>
      <c r="G173" s="94">
        <v>6515181.3200000003</v>
      </c>
      <c r="H173" s="72">
        <v>0.107</v>
      </c>
      <c r="I173" s="72" t="s">
        <v>15</v>
      </c>
      <c r="J173" s="72">
        <v>0.44</v>
      </c>
    </row>
    <row r="174" spans="1:10" ht="15" customHeight="1">
      <c r="A174" s="86" t="s">
        <v>215</v>
      </c>
      <c r="B174" s="68" t="s">
        <v>216</v>
      </c>
      <c r="C174" s="92">
        <v>41570</v>
      </c>
      <c r="D174" s="93" t="s">
        <v>214</v>
      </c>
      <c r="E174" s="70" t="s">
        <v>560</v>
      </c>
      <c r="F174" s="94">
        <v>867965.39</v>
      </c>
      <c r="G174" s="94">
        <v>6515181.3200000003</v>
      </c>
      <c r="H174" s="72">
        <v>0.09</v>
      </c>
      <c r="I174" s="72">
        <v>0.8</v>
      </c>
      <c r="J174" s="72">
        <v>0.82</v>
      </c>
    </row>
    <row r="175" spans="1:10" ht="15" customHeight="1">
      <c r="A175" s="85" t="s">
        <v>215</v>
      </c>
      <c r="B175" s="63" t="s">
        <v>216</v>
      </c>
      <c r="C175" s="89">
        <v>41801</v>
      </c>
      <c r="D175" s="90" t="s">
        <v>214</v>
      </c>
      <c r="E175" s="65" t="s">
        <v>560</v>
      </c>
      <c r="F175" s="91">
        <v>867965.39</v>
      </c>
      <c r="G175" s="91">
        <v>6515181.3200000003</v>
      </c>
      <c r="H175" s="96">
        <v>0.18180226263402496</v>
      </c>
      <c r="I175" s="96">
        <v>0.49868873417838905</v>
      </c>
      <c r="J175" s="96">
        <v>0.45016969983068211</v>
      </c>
    </row>
    <row r="176" spans="1:10" ht="15" customHeight="1">
      <c r="A176" s="86" t="s">
        <v>215</v>
      </c>
      <c r="B176" s="68" t="s">
        <v>216</v>
      </c>
      <c r="C176" s="92">
        <v>41907</v>
      </c>
      <c r="D176" s="93" t="s">
        <v>214</v>
      </c>
      <c r="E176" s="70" t="s">
        <v>560</v>
      </c>
      <c r="F176" s="94">
        <v>867965.39</v>
      </c>
      <c r="G176" s="94">
        <v>6515181.3200000003</v>
      </c>
      <c r="H176" s="95">
        <v>0.10166055098901727</v>
      </c>
      <c r="I176" s="74" t="s">
        <v>15</v>
      </c>
      <c r="J176" s="95">
        <v>0.31619374038134646</v>
      </c>
    </row>
    <row r="177" spans="1:10" ht="15" customHeight="1">
      <c r="A177" s="86" t="s">
        <v>217</v>
      </c>
      <c r="B177" s="68" t="s">
        <v>218</v>
      </c>
      <c r="C177" s="92">
        <v>41430</v>
      </c>
      <c r="D177" s="93" t="s">
        <v>214</v>
      </c>
      <c r="E177" s="70" t="s">
        <v>561</v>
      </c>
      <c r="F177" s="94">
        <v>869892</v>
      </c>
      <c r="G177" s="94">
        <v>6521561</v>
      </c>
      <c r="H177" s="95">
        <v>0.13167123586650009</v>
      </c>
      <c r="I177" s="74" t="s">
        <v>15</v>
      </c>
      <c r="J177" s="95">
        <v>0.71584431448125452</v>
      </c>
    </row>
    <row r="178" spans="1:10" ht="15" customHeight="1">
      <c r="A178" s="86" t="s">
        <v>217</v>
      </c>
      <c r="B178" s="68" t="s">
        <v>218</v>
      </c>
      <c r="C178" s="92">
        <v>41570</v>
      </c>
      <c r="D178" s="93" t="s">
        <v>214</v>
      </c>
      <c r="E178" s="70" t="s">
        <v>561</v>
      </c>
      <c r="F178" s="94">
        <v>869892</v>
      </c>
      <c r="G178" s="94">
        <v>6521561</v>
      </c>
      <c r="H178" s="72">
        <v>9.5000000000000001E-2</v>
      </c>
      <c r="I178" s="72">
        <v>0.66</v>
      </c>
      <c r="J178" s="72">
        <v>0.59</v>
      </c>
    </row>
    <row r="179" spans="1:10" ht="15" customHeight="1">
      <c r="A179" s="85" t="s">
        <v>217</v>
      </c>
      <c r="B179" s="63" t="s">
        <v>218</v>
      </c>
      <c r="C179" s="89">
        <v>41801</v>
      </c>
      <c r="D179" s="90" t="s">
        <v>214</v>
      </c>
      <c r="E179" s="65" t="s">
        <v>561</v>
      </c>
      <c r="F179" s="91">
        <v>869892</v>
      </c>
      <c r="G179" s="91">
        <v>6521561</v>
      </c>
      <c r="H179" s="67">
        <v>0.1</v>
      </c>
      <c r="I179" s="67">
        <v>0.62</v>
      </c>
      <c r="J179" s="67">
        <v>0.56999999999999995</v>
      </c>
    </row>
    <row r="180" spans="1:10" ht="15" customHeight="1">
      <c r="A180" s="86" t="s">
        <v>217</v>
      </c>
      <c r="B180" s="68" t="s">
        <v>218</v>
      </c>
      <c r="C180" s="92">
        <v>41907</v>
      </c>
      <c r="D180" s="93" t="s">
        <v>214</v>
      </c>
      <c r="E180" s="70" t="s">
        <v>561</v>
      </c>
      <c r="F180" s="94">
        <v>869892</v>
      </c>
      <c r="G180" s="94">
        <v>6521561</v>
      </c>
      <c r="H180" s="95">
        <v>0.1432937688911653</v>
      </c>
      <c r="I180" s="95" t="s">
        <v>15</v>
      </c>
      <c r="J180" s="95">
        <v>0.53458106134067707</v>
      </c>
    </row>
    <row r="181" spans="1:10" ht="15" customHeight="1">
      <c r="A181" s="19" t="s">
        <v>212</v>
      </c>
      <c r="B181" s="1" t="s">
        <v>219</v>
      </c>
      <c r="C181" s="23">
        <v>41381</v>
      </c>
      <c r="D181" s="1" t="s">
        <v>220</v>
      </c>
      <c r="E181" s="40" t="s">
        <v>562</v>
      </c>
      <c r="F181" s="46">
        <v>832479</v>
      </c>
      <c r="G181" s="46">
        <v>6560005</v>
      </c>
      <c r="H181" s="16">
        <v>0.50114099420423264</v>
      </c>
      <c r="I181" s="16" t="s">
        <v>15</v>
      </c>
      <c r="J181" s="16">
        <v>1.1688858754035345</v>
      </c>
    </row>
    <row r="182" spans="1:10" ht="15" customHeight="1">
      <c r="A182" s="15" t="s">
        <v>221</v>
      </c>
      <c r="B182" s="1" t="s">
        <v>222</v>
      </c>
      <c r="C182" s="23">
        <v>41381</v>
      </c>
      <c r="D182" s="1" t="s">
        <v>220</v>
      </c>
      <c r="E182" s="36" t="s">
        <v>563</v>
      </c>
      <c r="F182" s="46">
        <v>837314</v>
      </c>
      <c r="G182" s="46">
        <v>6500197</v>
      </c>
      <c r="H182" s="16">
        <v>0.23003092998661026</v>
      </c>
      <c r="I182" s="16">
        <v>1.2729605027119433</v>
      </c>
      <c r="J182" s="16">
        <v>0.73955349508422341</v>
      </c>
    </row>
    <row r="183" spans="1:10" ht="15" customHeight="1">
      <c r="A183" s="13" t="s">
        <v>223</v>
      </c>
      <c r="B183" s="1" t="s">
        <v>224</v>
      </c>
      <c r="C183" s="23">
        <v>41381</v>
      </c>
      <c r="D183" s="1" t="s">
        <v>220</v>
      </c>
      <c r="E183" s="54" t="s">
        <v>564</v>
      </c>
      <c r="F183" s="33">
        <v>778722</v>
      </c>
      <c r="G183" s="33">
        <v>6330924</v>
      </c>
      <c r="H183" s="16">
        <v>4.5716222985307278</v>
      </c>
      <c r="I183" s="16">
        <v>2.7148191032584701</v>
      </c>
      <c r="J183" s="16">
        <v>9.3578347227455225</v>
      </c>
    </row>
    <row r="184" spans="1:10" ht="15" customHeight="1">
      <c r="A184" s="13" t="s">
        <v>225</v>
      </c>
      <c r="B184" s="25" t="s">
        <v>226</v>
      </c>
      <c r="C184" s="23">
        <v>42328</v>
      </c>
      <c r="D184" s="1" t="s">
        <v>227</v>
      </c>
      <c r="E184" s="44" t="s">
        <v>565</v>
      </c>
      <c r="F184" s="43">
        <v>1018957</v>
      </c>
      <c r="G184" s="43">
        <v>6756045.9900000002</v>
      </c>
      <c r="H184" s="4">
        <v>0.11</v>
      </c>
      <c r="I184" s="4">
        <v>1.35</v>
      </c>
      <c r="J184" s="4">
        <v>2.4500000000000002</v>
      </c>
    </row>
    <row r="185" spans="1:10" ht="15" customHeight="1">
      <c r="A185" s="13" t="s">
        <v>228</v>
      </c>
      <c r="B185" s="25" t="s">
        <v>229</v>
      </c>
      <c r="C185" s="23">
        <v>42328</v>
      </c>
      <c r="D185" s="1" t="s">
        <v>227</v>
      </c>
      <c r="E185" s="44" t="s">
        <v>565</v>
      </c>
      <c r="F185" s="43">
        <v>1024026</v>
      </c>
      <c r="G185" s="43">
        <v>6760841.9900000002</v>
      </c>
      <c r="H185" s="4">
        <v>0.1</v>
      </c>
      <c r="I185" s="4">
        <v>1.01</v>
      </c>
      <c r="J185" s="4">
        <v>1.39</v>
      </c>
    </row>
    <row r="186" spans="1:10" ht="15" customHeight="1">
      <c r="A186" s="12" t="s">
        <v>230</v>
      </c>
      <c r="B186" s="21" t="s">
        <v>231</v>
      </c>
      <c r="C186" s="23">
        <v>42185</v>
      </c>
      <c r="D186" s="1" t="s">
        <v>227</v>
      </c>
      <c r="E186" s="34" t="s">
        <v>566</v>
      </c>
      <c r="F186" s="33">
        <v>1022148</v>
      </c>
      <c r="G186" s="33">
        <v>6806414.9900000002</v>
      </c>
      <c r="H186" s="4">
        <v>0.28999999999999998</v>
      </c>
      <c r="I186" s="4">
        <v>0.8</v>
      </c>
      <c r="J186" s="4">
        <v>1.64</v>
      </c>
    </row>
    <row r="187" spans="1:10" ht="15" customHeight="1">
      <c r="A187" s="24" t="s">
        <v>232</v>
      </c>
      <c r="B187" s="25" t="s">
        <v>233</v>
      </c>
      <c r="C187" s="23">
        <v>42328</v>
      </c>
      <c r="D187" s="1" t="s">
        <v>227</v>
      </c>
      <c r="E187" s="34" t="s">
        <v>567</v>
      </c>
      <c r="F187" s="33">
        <v>960839</v>
      </c>
      <c r="G187" s="33">
        <v>6730350</v>
      </c>
      <c r="H187" s="4">
        <v>0.95</v>
      </c>
      <c r="I187" s="4">
        <v>2.12</v>
      </c>
      <c r="J187" s="4">
        <v>7.92</v>
      </c>
    </row>
    <row r="188" spans="1:10" ht="15" customHeight="1">
      <c r="A188" s="13" t="s">
        <v>234</v>
      </c>
      <c r="B188" s="25" t="s">
        <v>235</v>
      </c>
      <c r="C188" s="23">
        <v>42327</v>
      </c>
      <c r="D188" s="1" t="s">
        <v>227</v>
      </c>
      <c r="E188" s="53" t="s">
        <v>568</v>
      </c>
      <c r="F188" s="33">
        <v>819997</v>
      </c>
      <c r="G188" s="33">
        <v>6577455</v>
      </c>
      <c r="H188" s="4">
        <v>0.23</v>
      </c>
      <c r="I188" s="4">
        <v>0.66</v>
      </c>
      <c r="J188" s="4">
        <v>1.66</v>
      </c>
    </row>
    <row r="189" spans="1:10" ht="15" customHeight="1">
      <c r="A189" s="13" t="s">
        <v>236</v>
      </c>
      <c r="B189" s="25" t="s">
        <v>237</v>
      </c>
      <c r="C189" s="23">
        <v>42327</v>
      </c>
      <c r="D189" s="1" t="s">
        <v>227</v>
      </c>
      <c r="E189" s="53" t="s">
        <v>568</v>
      </c>
      <c r="F189" s="33">
        <v>823419</v>
      </c>
      <c r="G189" s="33">
        <v>6587437</v>
      </c>
      <c r="H189" s="4">
        <v>0.13</v>
      </c>
      <c r="I189" s="4">
        <v>1.06</v>
      </c>
      <c r="J189" s="4">
        <v>1.83</v>
      </c>
    </row>
    <row r="190" spans="1:10" ht="15" customHeight="1">
      <c r="A190" s="24" t="s">
        <v>238</v>
      </c>
      <c r="B190" s="25" t="s">
        <v>239</v>
      </c>
      <c r="C190" s="23">
        <v>42327</v>
      </c>
      <c r="D190" s="1" t="s">
        <v>227</v>
      </c>
      <c r="E190" s="44" t="s">
        <v>569</v>
      </c>
      <c r="F190" s="52">
        <v>820086</v>
      </c>
      <c r="G190" s="43">
        <v>6606769</v>
      </c>
      <c r="H190" s="4">
        <v>0.05</v>
      </c>
      <c r="I190" s="4">
        <v>0.48</v>
      </c>
      <c r="J190" s="4">
        <v>0.43</v>
      </c>
    </row>
    <row r="191" spans="1:10" ht="15" customHeight="1">
      <c r="A191" s="13" t="s">
        <v>205</v>
      </c>
      <c r="B191" s="25" t="s">
        <v>240</v>
      </c>
      <c r="C191" s="23">
        <v>42326</v>
      </c>
      <c r="D191" s="1" t="s">
        <v>227</v>
      </c>
      <c r="E191" s="53" t="s">
        <v>570</v>
      </c>
      <c r="F191" s="33">
        <v>813458</v>
      </c>
      <c r="G191" s="33">
        <v>6559366</v>
      </c>
      <c r="H191" s="4">
        <v>0.11</v>
      </c>
      <c r="I191" s="4">
        <v>0.43</v>
      </c>
      <c r="J191" s="4">
        <v>1.38</v>
      </c>
    </row>
    <row r="192" spans="1:10" ht="15" customHeight="1">
      <c r="A192" s="13" t="s">
        <v>241</v>
      </c>
      <c r="B192" s="25" t="s">
        <v>242</v>
      </c>
      <c r="C192" s="23">
        <v>42184</v>
      </c>
      <c r="D192" s="1" t="s">
        <v>227</v>
      </c>
      <c r="E192" s="54" t="s">
        <v>571</v>
      </c>
      <c r="F192" s="33">
        <v>925025</v>
      </c>
      <c r="G192" s="33">
        <v>6514593</v>
      </c>
      <c r="H192" s="4">
        <v>0.05</v>
      </c>
      <c r="I192" s="4">
        <v>1.22</v>
      </c>
      <c r="J192" s="4">
        <v>1</v>
      </c>
    </row>
    <row r="193" spans="1:10" ht="15" customHeight="1">
      <c r="A193" s="24" t="s">
        <v>243</v>
      </c>
      <c r="B193" s="25" t="s">
        <v>244</v>
      </c>
      <c r="C193" s="23">
        <v>42185</v>
      </c>
      <c r="D193" s="1" t="s">
        <v>227</v>
      </c>
      <c r="E193" s="34" t="s">
        <v>572</v>
      </c>
      <c r="F193" s="35">
        <v>817898</v>
      </c>
      <c r="G193" s="35">
        <v>6453856</v>
      </c>
      <c r="H193" s="4">
        <v>0.61</v>
      </c>
      <c r="I193" s="4">
        <v>0.91</v>
      </c>
      <c r="J193" s="4">
        <v>1.22</v>
      </c>
    </row>
    <row r="194" spans="1:10" ht="15" customHeight="1">
      <c r="A194" s="13" t="s">
        <v>245</v>
      </c>
      <c r="B194" s="25" t="s">
        <v>246</v>
      </c>
      <c r="C194" s="23">
        <v>42185</v>
      </c>
      <c r="D194" s="1" t="s">
        <v>227</v>
      </c>
      <c r="E194" s="53" t="s">
        <v>573</v>
      </c>
      <c r="F194" s="33">
        <v>817646</v>
      </c>
      <c r="G194" s="33">
        <v>6437780</v>
      </c>
      <c r="H194" s="4">
        <v>0.47</v>
      </c>
      <c r="I194" s="4">
        <v>0.35</v>
      </c>
      <c r="J194" s="4">
        <v>0.28999999999999998</v>
      </c>
    </row>
    <row r="195" spans="1:10" ht="15" customHeight="1">
      <c r="A195" s="24" t="s">
        <v>247</v>
      </c>
      <c r="B195" s="25" t="s">
        <v>248</v>
      </c>
      <c r="C195" s="23">
        <v>42184</v>
      </c>
      <c r="D195" s="1" t="s">
        <v>227</v>
      </c>
      <c r="E195" s="34" t="s">
        <v>574</v>
      </c>
      <c r="F195" s="33">
        <v>912411.86</v>
      </c>
      <c r="G195" s="33">
        <v>6531006.7000000002</v>
      </c>
      <c r="H195" s="4">
        <v>0.09</v>
      </c>
      <c r="I195" s="4">
        <v>0.56999999999999995</v>
      </c>
      <c r="J195" s="4">
        <v>0.35</v>
      </c>
    </row>
    <row r="196" spans="1:10" ht="15" customHeight="1">
      <c r="A196" s="24" t="s">
        <v>249</v>
      </c>
      <c r="B196" s="25" t="s">
        <v>250</v>
      </c>
      <c r="C196" s="23">
        <v>42187</v>
      </c>
      <c r="D196" s="32" t="s">
        <v>227</v>
      </c>
      <c r="E196" s="51" t="s">
        <v>575</v>
      </c>
      <c r="F196" s="43">
        <v>960468</v>
      </c>
      <c r="G196" s="43">
        <v>6735678.9900000002</v>
      </c>
      <c r="H196" s="4">
        <v>0.12</v>
      </c>
      <c r="I196" s="4">
        <v>0.59</v>
      </c>
      <c r="J196" s="4">
        <v>0.57999999999999996</v>
      </c>
    </row>
    <row r="197" spans="1:10" ht="15" customHeight="1">
      <c r="A197" s="13" t="s">
        <v>210</v>
      </c>
      <c r="B197" s="25" t="s">
        <v>211</v>
      </c>
      <c r="C197" s="5">
        <v>42309</v>
      </c>
      <c r="D197" s="1" t="s">
        <v>227</v>
      </c>
      <c r="E197" s="38" t="s">
        <v>576</v>
      </c>
      <c r="F197" s="43">
        <v>820194.67</v>
      </c>
      <c r="G197" s="43">
        <v>6480468.1900000004</v>
      </c>
      <c r="H197" s="4">
        <v>1.52</v>
      </c>
      <c r="I197" s="4">
        <v>0.71</v>
      </c>
      <c r="J197" s="4">
        <v>0.63</v>
      </c>
    </row>
    <row r="198" spans="1:10" ht="15" customHeight="1">
      <c r="A198" s="13" t="s">
        <v>251</v>
      </c>
      <c r="B198" s="25" t="s">
        <v>252</v>
      </c>
      <c r="C198" s="5">
        <v>40087</v>
      </c>
      <c r="D198" s="14" t="s">
        <v>253</v>
      </c>
      <c r="E198" s="51" t="s">
        <v>577</v>
      </c>
      <c r="F198" s="43">
        <v>869769</v>
      </c>
      <c r="G198" s="43">
        <v>6560119</v>
      </c>
      <c r="H198" s="16">
        <v>0.18646641286853899</v>
      </c>
      <c r="I198" s="16">
        <v>0.37033661561577103</v>
      </c>
      <c r="J198" s="16">
        <v>0.199757706540548</v>
      </c>
    </row>
    <row r="199" spans="1:10" ht="15" customHeight="1">
      <c r="A199" s="13" t="s">
        <v>254</v>
      </c>
      <c r="B199" s="25" t="s">
        <v>255</v>
      </c>
      <c r="C199" s="5">
        <v>40087</v>
      </c>
      <c r="D199" s="14" t="s">
        <v>253</v>
      </c>
      <c r="E199" s="51" t="s">
        <v>578</v>
      </c>
      <c r="F199" s="43">
        <v>869164</v>
      </c>
      <c r="G199" s="43">
        <v>6563689</v>
      </c>
      <c r="H199" s="16">
        <v>0.12614366761199999</v>
      </c>
      <c r="I199" s="16">
        <v>0.34470709410622402</v>
      </c>
      <c r="J199" s="16">
        <v>0.24678778993328801</v>
      </c>
    </row>
    <row r="200" spans="1:10" ht="15" customHeight="1">
      <c r="A200" s="13" t="s">
        <v>212</v>
      </c>
      <c r="B200" s="25" t="s">
        <v>219</v>
      </c>
      <c r="C200" s="5">
        <v>40087</v>
      </c>
      <c r="D200" s="14" t="s">
        <v>253</v>
      </c>
      <c r="E200" s="36" t="s">
        <v>562</v>
      </c>
      <c r="F200" s="43">
        <v>832479</v>
      </c>
      <c r="G200" s="43">
        <v>6560005</v>
      </c>
      <c r="H200" s="16">
        <v>0.34786412284783602</v>
      </c>
      <c r="I200" s="16">
        <v>0.360058378103981</v>
      </c>
      <c r="J200" s="16">
        <v>0.92386860696307005</v>
      </c>
    </row>
    <row r="201" spans="1:10" ht="15" customHeight="1">
      <c r="A201" s="13" t="s">
        <v>205</v>
      </c>
      <c r="B201" s="25" t="s">
        <v>206</v>
      </c>
      <c r="C201" s="5">
        <v>40087</v>
      </c>
      <c r="D201" s="14" t="s">
        <v>253</v>
      </c>
      <c r="E201" s="36" t="s">
        <v>556</v>
      </c>
      <c r="F201" s="43">
        <v>811607.61</v>
      </c>
      <c r="G201" s="43">
        <v>6560976.2000000002</v>
      </c>
      <c r="H201" s="16">
        <v>0.19970095132670901</v>
      </c>
      <c r="I201" s="16">
        <v>0.45296503702734298</v>
      </c>
      <c r="J201" s="16">
        <v>0.85004760977187399</v>
      </c>
    </row>
    <row r="202" spans="1:10" ht="15" customHeight="1">
      <c r="A202" s="13" t="s">
        <v>256</v>
      </c>
      <c r="B202" s="25" t="s">
        <v>257</v>
      </c>
      <c r="C202" s="5">
        <v>40087</v>
      </c>
      <c r="D202" s="14" t="s">
        <v>253</v>
      </c>
      <c r="E202" s="51" t="s">
        <v>579</v>
      </c>
      <c r="F202" s="43">
        <v>824332</v>
      </c>
      <c r="G202" s="43">
        <v>6527692</v>
      </c>
      <c r="H202" s="16">
        <v>0.24467573928684</v>
      </c>
      <c r="I202" s="16">
        <v>0.45431667175874102</v>
      </c>
      <c r="J202" s="16">
        <v>1.3903583980824901</v>
      </c>
    </row>
    <row r="203" spans="1:10" ht="15" customHeight="1">
      <c r="A203" s="13" t="s">
        <v>258</v>
      </c>
      <c r="B203" s="25" t="s">
        <v>259</v>
      </c>
      <c r="C203" s="5">
        <v>40087</v>
      </c>
      <c r="D203" s="14" t="s">
        <v>253</v>
      </c>
      <c r="E203" s="51" t="s">
        <v>580</v>
      </c>
      <c r="F203" s="43">
        <v>833762</v>
      </c>
      <c r="G203" s="43">
        <v>6536149</v>
      </c>
      <c r="H203" s="16">
        <v>0.91537465770475501</v>
      </c>
      <c r="I203" s="16" t="s">
        <v>15</v>
      </c>
      <c r="J203" s="16">
        <v>0.88795120736868305</v>
      </c>
    </row>
    <row r="204" spans="1:10" ht="15" customHeight="1">
      <c r="A204" s="13" t="s">
        <v>77</v>
      </c>
      <c r="B204" s="25" t="s">
        <v>260</v>
      </c>
      <c r="C204" s="5">
        <v>40087</v>
      </c>
      <c r="D204" s="14" t="s">
        <v>253</v>
      </c>
      <c r="E204" s="51" t="s">
        <v>494</v>
      </c>
      <c r="F204" s="43">
        <v>842288</v>
      </c>
      <c r="G204" s="43">
        <v>6523530</v>
      </c>
      <c r="H204" s="16">
        <v>0.20427205968061499</v>
      </c>
      <c r="I204" s="16">
        <v>0.40448369565217401</v>
      </c>
      <c r="J204" s="16">
        <v>0.18327675136962299</v>
      </c>
    </row>
    <row r="205" spans="1:10" ht="15" customHeight="1">
      <c r="A205" s="13" t="s">
        <v>208</v>
      </c>
      <c r="B205" s="25" t="s">
        <v>209</v>
      </c>
      <c r="C205" s="5">
        <v>40087</v>
      </c>
      <c r="D205" s="14" t="s">
        <v>253</v>
      </c>
      <c r="E205" s="36" t="s">
        <v>557</v>
      </c>
      <c r="F205" s="43">
        <v>891477.04</v>
      </c>
      <c r="G205" s="43">
        <v>6544924.4400000004</v>
      </c>
      <c r="H205" s="16">
        <v>0.15351875921591099</v>
      </c>
      <c r="I205" s="16">
        <v>0.33122686908294102</v>
      </c>
      <c r="J205" s="16">
        <v>0.140675016237235</v>
      </c>
    </row>
    <row r="206" spans="1:10" ht="15" customHeight="1">
      <c r="A206" s="13" t="s">
        <v>261</v>
      </c>
      <c r="B206" s="25" t="s">
        <v>262</v>
      </c>
      <c r="C206" s="5">
        <v>40087</v>
      </c>
      <c r="D206" s="14" t="s">
        <v>253</v>
      </c>
      <c r="E206" s="51" t="s">
        <v>581</v>
      </c>
      <c r="F206" s="43">
        <v>915573</v>
      </c>
      <c r="G206" s="43">
        <v>6477559</v>
      </c>
      <c r="H206" s="16">
        <v>0.217162880873954</v>
      </c>
      <c r="I206" s="16">
        <v>0.493937492856178</v>
      </c>
      <c r="J206" s="16">
        <v>0.27166656275652801</v>
      </c>
    </row>
    <row r="207" spans="1:10" ht="15" customHeight="1">
      <c r="A207" s="13" t="s">
        <v>263</v>
      </c>
      <c r="B207" s="25" t="s">
        <v>264</v>
      </c>
      <c r="C207" s="5">
        <v>40087</v>
      </c>
      <c r="D207" s="14" t="s">
        <v>253</v>
      </c>
      <c r="E207" s="51" t="s">
        <v>561</v>
      </c>
      <c r="F207" s="43">
        <v>869567</v>
      </c>
      <c r="G207" s="43">
        <v>6519822</v>
      </c>
      <c r="H207" s="16">
        <v>0.203698242657679</v>
      </c>
      <c r="I207" s="16">
        <v>0.58447254654148595</v>
      </c>
      <c r="J207" s="16">
        <v>0.46276405272026999</v>
      </c>
    </row>
    <row r="208" spans="1:10" ht="15" customHeight="1">
      <c r="A208" s="13" t="s">
        <v>265</v>
      </c>
      <c r="B208" s="25" t="s">
        <v>266</v>
      </c>
      <c r="C208" s="5">
        <v>40087</v>
      </c>
      <c r="D208" s="14" t="s">
        <v>253</v>
      </c>
      <c r="E208" s="51" t="s">
        <v>582</v>
      </c>
      <c r="F208" s="43">
        <v>897067</v>
      </c>
      <c r="G208" s="43">
        <v>6566834</v>
      </c>
      <c r="H208" s="16">
        <v>0.14717614734914</v>
      </c>
      <c r="I208" s="16">
        <v>0.59437415435176699</v>
      </c>
      <c r="J208" s="16">
        <v>0.172274798457764</v>
      </c>
    </row>
    <row r="209" spans="1:10" ht="15" customHeight="1">
      <c r="A209" s="13" t="s">
        <v>267</v>
      </c>
      <c r="B209" s="25" t="s">
        <v>268</v>
      </c>
      <c r="C209" s="5">
        <v>40087</v>
      </c>
      <c r="D209" s="14" t="s">
        <v>253</v>
      </c>
      <c r="E209" s="36" t="s">
        <v>583</v>
      </c>
      <c r="F209" s="43">
        <v>871773</v>
      </c>
      <c r="G209" s="43">
        <v>6526506</v>
      </c>
      <c r="H209" s="16">
        <v>0.183750195673688</v>
      </c>
      <c r="I209" s="16">
        <v>0.60020792263968903</v>
      </c>
      <c r="J209" s="16">
        <v>0.22089558409811899</v>
      </c>
    </row>
    <row r="210" spans="1:10" ht="15" customHeight="1">
      <c r="A210" s="13" t="s">
        <v>221</v>
      </c>
      <c r="B210" s="25" t="s">
        <v>222</v>
      </c>
      <c r="C210" s="5">
        <v>40087</v>
      </c>
      <c r="D210" s="14" t="s">
        <v>253</v>
      </c>
      <c r="E210" s="36" t="s">
        <v>563</v>
      </c>
      <c r="F210" s="43">
        <v>837314</v>
      </c>
      <c r="G210" s="43">
        <v>6500197</v>
      </c>
      <c r="H210" s="16">
        <v>0.216855158336166</v>
      </c>
      <c r="I210" s="16">
        <v>1.01183990573484</v>
      </c>
      <c r="J210" s="16">
        <v>0.95207740324682</v>
      </c>
    </row>
    <row r="211" spans="1:10" ht="15" customHeight="1">
      <c r="A211" s="13" t="s">
        <v>269</v>
      </c>
      <c r="B211" s="25" t="s">
        <v>270</v>
      </c>
      <c r="C211" s="5">
        <v>40087</v>
      </c>
      <c r="D211" s="14" t="s">
        <v>253</v>
      </c>
      <c r="E211" s="51" t="s">
        <v>584</v>
      </c>
      <c r="F211" s="43">
        <v>838861</v>
      </c>
      <c r="G211" s="43">
        <v>6499536</v>
      </c>
      <c r="H211" s="16">
        <v>0.14679030094891801</v>
      </c>
      <c r="I211" s="16">
        <v>0.691275029039915</v>
      </c>
      <c r="J211" s="16">
        <v>0.29651519895849099</v>
      </c>
    </row>
    <row r="212" spans="1:10" ht="15" customHeight="1">
      <c r="A212" s="13" t="s">
        <v>243</v>
      </c>
      <c r="B212" s="25" t="s">
        <v>271</v>
      </c>
      <c r="C212" s="5">
        <v>40087</v>
      </c>
      <c r="D212" s="14" t="s">
        <v>253</v>
      </c>
      <c r="E212" s="36" t="s">
        <v>572</v>
      </c>
      <c r="F212" s="43">
        <v>817898</v>
      </c>
      <c r="G212" s="43">
        <v>6453856</v>
      </c>
      <c r="H212" s="16">
        <v>1.3089392342816999</v>
      </c>
      <c r="I212" s="16">
        <v>1.28511298442805</v>
      </c>
      <c r="J212" s="16">
        <v>0.173340358271865</v>
      </c>
    </row>
    <row r="213" spans="1:10" ht="15" customHeight="1">
      <c r="A213" s="13" t="s">
        <v>272</v>
      </c>
      <c r="B213" s="25" t="s">
        <v>273</v>
      </c>
      <c r="C213" s="5">
        <v>40087</v>
      </c>
      <c r="D213" s="14" t="s">
        <v>253</v>
      </c>
      <c r="E213" s="36" t="s">
        <v>585</v>
      </c>
      <c r="F213" s="43">
        <v>840264</v>
      </c>
      <c r="G213" s="43">
        <v>6457878</v>
      </c>
      <c r="H213" s="16">
        <v>0.32913186665298699</v>
      </c>
      <c r="I213" s="16">
        <v>1.2737952257234799</v>
      </c>
      <c r="J213" s="16">
        <v>0.40087985150017702</v>
      </c>
    </row>
    <row r="214" spans="1:10" ht="15" customHeight="1">
      <c r="A214" s="13" t="s">
        <v>274</v>
      </c>
      <c r="B214" s="25" t="s">
        <v>275</v>
      </c>
      <c r="C214" s="5">
        <v>40087</v>
      </c>
      <c r="D214" s="14" t="s">
        <v>253</v>
      </c>
      <c r="E214" s="51" t="s">
        <v>586</v>
      </c>
      <c r="F214" s="43">
        <v>868463</v>
      </c>
      <c r="G214" s="43">
        <v>6466262</v>
      </c>
      <c r="H214" s="16">
        <v>0.226653834655165</v>
      </c>
      <c r="I214" s="16" t="s">
        <v>15</v>
      </c>
      <c r="J214" s="16">
        <v>0.43321280648184501</v>
      </c>
    </row>
    <row r="215" spans="1:10" ht="15" customHeight="1">
      <c r="A215" s="13" t="s">
        <v>245</v>
      </c>
      <c r="B215" s="25" t="s">
        <v>276</v>
      </c>
      <c r="C215" s="5">
        <v>40087</v>
      </c>
      <c r="D215" s="14" t="s">
        <v>253</v>
      </c>
      <c r="E215" s="36" t="s">
        <v>573</v>
      </c>
      <c r="F215" s="43">
        <v>817646</v>
      </c>
      <c r="G215" s="43">
        <v>6437780</v>
      </c>
      <c r="H215" s="16">
        <v>0.82787459316936496</v>
      </c>
      <c r="I215" s="16">
        <v>0.53190376138095796</v>
      </c>
      <c r="J215" s="16" t="s">
        <v>15</v>
      </c>
    </row>
    <row r="216" spans="1:10" ht="15" customHeight="1">
      <c r="A216" s="13" t="s">
        <v>277</v>
      </c>
      <c r="B216" s="25" t="s">
        <v>278</v>
      </c>
      <c r="C216" s="5">
        <v>40087</v>
      </c>
      <c r="D216" s="14" t="s">
        <v>253</v>
      </c>
      <c r="E216" s="36" t="s">
        <v>587</v>
      </c>
      <c r="F216" s="43">
        <v>839966</v>
      </c>
      <c r="G216" s="43">
        <v>6441598</v>
      </c>
      <c r="H216" s="16">
        <v>0.45102037266216399</v>
      </c>
      <c r="I216" s="16">
        <v>0.47895222522088199</v>
      </c>
      <c r="J216" s="16" t="s">
        <v>15</v>
      </c>
    </row>
    <row r="217" spans="1:10" ht="15" customHeight="1">
      <c r="A217" s="13" t="s">
        <v>279</v>
      </c>
      <c r="B217" s="25" t="s">
        <v>280</v>
      </c>
      <c r="C217" s="5">
        <v>40087</v>
      </c>
      <c r="D217" s="14" t="s">
        <v>253</v>
      </c>
      <c r="E217" s="36" t="s">
        <v>588</v>
      </c>
      <c r="F217" s="43">
        <v>912113</v>
      </c>
      <c r="G217" s="43">
        <v>6458377</v>
      </c>
      <c r="H217" s="16">
        <v>0.27934445294377402</v>
      </c>
      <c r="I217" s="16">
        <v>0.88546312659947701</v>
      </c>
      <c r="J217" s="16">
        <v>0.280776479146013</v>
      </c>
    </row>
    <row r="218" spans="1:10" ht="15" customHeight="1">
      <c r="A218" s="13" t="s">
        <v>281</v>
      </c>
      <c r="B218" s="25" t="s">
        <v>282</v>
      </c>
      <c r="C218" s="5">
        <v>40087</v>
      </c>
      <c r="D218" s="14" t="s">
        <v>253</v>
      </c>
      <c r="E218" s="51" t="s">
        <v>589</v>
      </c>
      <c r="F218" s="43">
        <v>894287</v>
      </c>
      <c r="G218" s="43">
        <v>6458073</v>
      </c>
      <c r="H218" s="16">
        <v>0.231470131579262</v>
      </c>
      <c r="I218" s="16" t="s">
        <v>15</v>
      </c>
      <c r="J218" s="16">
        <v>0.19382184380888301</v>
      </c>
    </row>
    <row r="219" spans="1:10" ht="15" customHeight="1">
      <c r="A219" s="13" t="s">
        <v>283</v>
      </c>
      <c r="B219" s="25" t="s">
        <v>284</v>
      </c>
      <c r="C219" s="5">
        <v>40087</v>
      </c>
      <c r="D219" s="14" t="s">
        <v>253</v>
      </c>
      <c r="E219" s="36" t="s">
        <v>590</v>
      </c>
      <c r="F219" s="43">
        <v>896133</v>
      </c>
      <c r="G219" s="50">
        <v>6540654</v>
      </c>
      <c r="H219" s="16">
        <v>0.15201769707399701</v>
      </c>
      <c r="I219" s="16">
        <v>0.68485119816859297</v>
      </c>
      <c r="J219" s="16">
        <v>0.164265727417648</v>
      </c>
    </row>
    <row r="220" spans="1:10" ht="15" customHeight="1">
      <c r="A220" s="13" t="s">
        <v>285</v>
      </c>
      <c r="B220" s="25" t="s">
        <v>286</v>
      </c>
      <c r="C220" s="5">
        <v>40087</v>
      </c>
      <c r="D220" s="14" t="s">
        <v>253</v>
      </c>
      <c r="E220" s="36" t="s">
        <v>591</v>
      </c>
      <c r="F220" s="39">
        <v>822646</v>
      </c>
      <c r="G220" s="39">
        <v>6534789</v>
      </c>
      <c r="H220" s="16">
        <v>0.29974393621548201</v>
      </c>
      <c r="I220" s="16" t="s">
        <v>15</v>
      </c>
      <c r="J220" s="16">
        <v>0.82486095661846504</v>
      </c>
    </row>
    <row r="221" spans="1:10" ht="15" customHeight="1">
      <c r="A221" s="13" t="s">
        <v>287</v>
      </c>
      <c r="B221" s="25" t="s">
        <v>288</v>
      </c>
      <c r="C221" s="5">
        <v>40087</v>
      </c>
      <c r="D221" s="14" t="s">
        <v>253</v>
      </c>
      <c r="E221" s="51" t="s">
        <v>592</v>
      </c>
      <c r="F221" s="43">
        <v>859976</v>
      </c>
      <c r="G221" s="43">
        <v>6484614</v>
      </c>
      <c r="H221" s="16">
        <v>0.175128579297124</v>
      </c>
      <c r="I221" s="16">
        <v>0.26748285013269202</v>
      </c>
      <c r="J221" s="16">
        <v>0.14398735309055299</v>
      </c>
    </row>
    <row r="222" spans="1:10" ht="15" customHeight="1">
      <c r="A222" s="13" t="s">
        <v>210</v>
      </c>
      <c r="B222" s="26" t="s">
        <v>211</v>
      </c>
      <c r="C222" s="5">
        <v>40087</v>
      </c>
      <c r="D222" s="14" t="s">
        <v>253</v>
      </c>
      <c r="E222" s="36" t="s">
        <v>558</v>
      </c>
      <c r="F222" s="43">
        <v>820194.67</v>
      </c>
      <c r="G222" s="43">
        <v>6480468.1900000004</v>
      </c>
      <c r="H222" s="16">
        <v>1.27427557833717</v>
      </c>
      <c r="I222" s="16">
        <v>0.431260662748711</v>
      </c>
      <c r="J222" s="16">
        <v>0.30491357527610202</v>
      </c>
    </row>
    <row r="223" spans="1:10" ht="15" customHeight="1">
      <c r="A223" s="13" t="s">
        <v>289</v>
      </c>
      <c r="B223" s="21" t="s">
        <v>290</v>
      </c>
      <c r="C223" s="17">
        <v>41169</v>
      </c>
      <c r="D223" s="14" t="s">
        <v>291</v>
      </c>
      <c r="E223" s="36" t="s">
        <v>593</v>
      </c>
      <c r="F223" s="43">
        <v>665071.1</v>
      </c>
      <c r="G223" s="43">
        <v>6981743.5999999996</v>
      </c>
      <c r="H223" s="16">
        <v>0.104</v>
      </c>
      <c r="I223" s="16">
        <v>0.59499999999999997</v>
      </c>
      <c r="J223" s="16">
        <v>0.46100000000000002</v>
      </c>
    </row>
    <row r="224" spans="1:10" ht="15" customHeight="1">
      <c r="A224" s="13" t="s">
        <v>11</v>
      </c>
      <c r="B224" s="21" t="s">
        <v>292</v>
      </c>
      <c r="C224" s="17">
        <v>41169</v>
      </c>
      <c r="D224" s="14" t="s">
        <v>291</v>
      </c>
      <c r="E224" s="36" t="s">
        <v>464</v>
      </c>
      <c r="F224" s="43">
        <v>629546.31000000006</v>
      </c>
      <c r="G224" s="43">
        <v>6961690.4900000002</v>
      </c>
      <c r="H224" s="16">
        <v>0.14899999999999999</v>
      </c>
      <c r="I224" s="16" t="s">
        <v>15</v>
      </c>
      <c r="J224" s="16">
        <v>0.31</v>
      </c>
    </row>
    <row r="225" spans="1:10" ht="15" customHeight="1">
      <c r="A225" s="13" t="s">
        <v>293</v>
      </c>
      <c r="B225" s="21" t="s">
        <v>294</v>
      </c>
      <c r="C225" s="17">
        <v>41240</v>
      </c>
      <c r="D225" s="14" t="s">
        <v>291</v>
      </c>
      <c r="E225" s="36" t="s">
        <v>594</v>
      </c>
      <c r="F225" s="46">
        <v>1017040.27</v>
      </c>
      <c r="G225" s="46">
        <v>6746858.1900000004</v>
      </c>
      <c r="H225" s="16">
        <v>0.23300000000000001</v>
      </c>
      <c r="I225" s="16">
        <v>1.629</v>
      </c>
      <c r="J225" s="16">
        <v>1.569</v>
      </c>
    </row>
    <row r="226" spans="1:10" ht="15" customHeight="1">
      <c r="A226" s="6" t="s">
        <v>295</v>
      </c>
      <c r="B226" s="21" t="s">
        <v>296</v>
      </c>
      <c r="C226" s="17">
        <v>41240</v>
      </c>
      <c r="D226" s="14" t="s">
        <v>291</v>
      </c>
      <c r="E226" s="40" t="s">
        <v>595</v>
      </c>
      <c r="F226" s="46">
        <v>1002464.67</v>
      </c>
      <c r="G226" s="46">
        <v>6780411.9699999997</v>
      </c>
      <c r="H226" s="16">
        <v>0.34599999999999997</v>
      </c>
      <c r="I226" s="16" t="s">
        <v>15</v>
      </c>
      <c r="J226" s="16">
        <v>0.77600000000000002</v>
      </c>
    </row>
    <row r="227" spans="1:10" ht="15" customHeight="1">
      <c r="A227" s="6" t="s">
        <v>297</v>
      </c>
      <c r="B227" s="21" t="s">
        <v>298</v>
      </c>
      <c r="C227" s="17">
        <v>41240</v>
      </c>
      <c r="D227" s="14" t="s">
        <v>291</v>
      </c>
      <c r="E227" s="40" t="s">
        <v>596</v>
      </c>
      <c r="F227" s="46">
        <v>1048030.1</v>
      </c>
      <c r="G227" s="46">
        <v>6848205.3799999999</v>
      </c>
      <c r="H227" s="16">
        <v>0.154</v>
      </c>
      <c r="I227" s="16">
        <v>1.9470000000000001</v>
      </c>
      <c r="J227" s="16">
        <v>1.7370000000000001</v>
      </c>
    </row>
    <row r="228" spans="1:10" ht="15" customHeight="1">
      <c r="A228" s="6" t="s">
        <v>299</v>
      </c>
      <c r="B228" s="21" t="s">
        <v>300</v>
      </c>
      <c r="C228" s="3">
        <v>41239</v>
      </c>
      <c r="D228" s="14" t="s">
        <v>291</v>
      </c>
      <c r="E228" s="40" t="s">
        <v>597</v>
      </c>
      <c r="F228" s="46">
        <v>929200.52</v>
      </c>
      <c r="G228" s="46">
        <v>6835115.5199999996</v>
      </c>
      <c r="H228" s="16">
        <v>0.214</v>
      </c>
      <c r="I228" s="16">
        <v>1.0920000000000001</v>
      </c>
      <c r="J228" s="16">
        <v>0.42499999999999999</v>
      </c>
    </row>
    <row r="229" spans="1:10" ht="15" customHeight="1">
      <c r="A229" s="6" t="s">
        <v>301</v>
      </c>
      <c r="B229" s="21" t="s">
        <v>302</v>
      </c>
      <c r="C229" s="3">
        <v>41239</v>
      </c>
      <c r="D229" s="14" t="s">
        <v>291</v>
      </c>
      <c r="E229" s="40" t="s">
        <v>598</v>
      </c>
      <c r="F229" s="46">
        <v>932758.16</v>
      </c>
      <c r="G229" s="46">
        <v>6854239.7400000002</v>
      </c>
      <c r="H229" s="16">
        <v>0.214</v>
      </c>
      <c r="I229" s="16">
        <v>1.236</v>
      </c>
      <c r="J229" s="16">
        <v>2.1150000000000002</v>
      </c>
    </row>
    <row r="230" spans="1:10" ht="15" customHeight="1">
      <c r="A230" s="6" t="s">
        <v>303</v>
      </c>
      <c r="B230" s="21" t="s">
        <v>304</v>
      </c>
      <c r="C230" s="3">
        <v>41240</v>
      </c>
      <c r="D230" s="14" t="s">
        <v>291</v>
      </c>
      <c r="E230" s="40" t="s">
        <v>599</v>
      </c>
      <c r="F230" s="46">
        <v>932564.02</v>
      </c>
      <c r="G230" s="46">
        <v>6903674.46</v>
      </c>
      <c r="H230" s="16">
        <v>0.19400000000000001</v>
      </c>
      <c r="I230" s="16">
        <v>0.77800000000000002</v>
      </c>
      <c r="J230" s="16">
        <v>0.61199999999999999</v>
      </c>
    </row>
    <row r="231" spans="1:10" ht="15" customHeight="1">
      <c r="A231" s="6" t="s">
        <v>305</v>
      </c>
      <c r="B231" s="21" t="s">
        <v>306</v>
      </c>
      <c r="C231" s="3">
        <v>41240</v>
      </c>
      <c r="D231" s="14" t="s">
        <v>291</v>
      </c>
      <c r="E231" s="40" t="s">
        <v>600</v>
      </c>
      <c r="F231" s="46">
        <v>979432.11</v>
      </c>
      <c r="G231" s="46">
        <v>6908069.0599999996</v>
      </c>
      <c r="H231" s="16">
        <v>0.13200000000000001</v>
      </c>
      <c r="I231" s="16">
        <v>0.92600000000000005</v>
      </c>
      <c r="J231" s="16">
        <v>1.3859999999999999</v>
      </c>
    </row>
    <row r="232" spans="1:10" ht="15" customHeight="1">
      <c r="A232" s="6" t="s">
        <v>307</v>
      </c>
      <c r="B232" s="21" t="s">
        <v>308</v>
      </c>
      <c r="C232" s="3">
        <v>41239</v>
      </c>
      <c r="D232" s="14" t="s">
        <v>291</v>
      </c>
      <c r="E232" s="40" t="s">
        <v>601</v>
      </c>
      <c r="F232" s="46">
        <v>892257.54</v>
      </c>
      <c r="G232" s="46">
        <v>6843657.1900000004</v>
      </c>
      <c r="H232" s="16">
        <v>0.27300000000000002</v>
      </c>
      <c r="I232" s="16">
        <v>0.85099999999999998</v>
      </c>
      <c r="J232" s="16">
        <v>0.34399999999999997</v>
      </c>
    </row>
    <row r="233" spans="1:10" ht="15" customHeight="1">
      <c r="A233" s="13" t="s">
        <v>309</v>
      </c>
      <c r="B233" s="21" t="s">
        <v>310</v>
      </c>
      <c r="C233" s="17">
        <v>41122</v>
      </c>
      <c r="D233" s="14" t="s">
        <v>291</v>
      </c>
      <c r="E233" s="36" t="s">
        <v>602</v>
      </c>
      <c r="F233" s="43">
        <v>777033</v>
      </c>
      <c r="G233" s="43">
        <v>6698065</v>
      </c>
      <c r="H233" s="16">
        <v>0.42499999999999999</v>
      </c>
      <c r="I233" s="16" t="s">
        <v>15</v>
      </c>
      <c r="J233" s="16">
        <v>0.59899999999999998</v>
      </c>
    </row>
    <row r="234" spans="1:10" ht="15" customHeight="1">
      <c r="A234" s="13" t="s">
        <v>311</v>
      </c>
      <c r="B234" s="21" t="s">
        <v>312</v>
      </c>
      <c r="C234" s="17">
        <v>41157</v>
      </c>
      <c r="D234" s="14" t="s">
        <v>291</v>
      </c>
      <c r="E234" s="36" t="s">
        <v>603</v>
      </c>
      <c r="F234" s="43">
        <v>666622</v>
      </c>
      <c r="G234" s="43">
        <v>6826460</v>
      </c>
      <c r="H234" s="16">
        <v>0.191</v>
      </c>
      <c r="I234" s="16" t="s">
        <v>15</v>
      </c>
      <c r="J234" s="16">
        <v>0.51200000000000001</v>
      </c>
    </row>
    <row r="235" spans="1:10" ht="15" customHeight="1">
      <c r="A235" s="13" t="s">
        <v>313</v>
      </c>
      <c r="B235" s="21" t="s">
        <v>314</v>
      </c>
      <c r="C235" s="17">
        <v>41157</v>
      </c>
      <c r="D235" s="14" t="s">
        <v>291</v>
      </c>
      <c r="E235" s="36" t="s">
        <v>604</v>
      </c>
      <c r="F235" s="43">
        <v>680887</v>
      </c>
      <c r="G235" s="43">
        <v>6828771</v>
      </c>
      <c r="H235" s="16">
        <v>0.23200000000000001</v>
      </c>
      <c r="I235" s="16" t="s">
        <v>15</v>
      </c>
      <c r="J235" s="16">
        <v>0.40100000000000002</v>
      </c>
    </row>
    <row r="236" spans="1:10" ht="15" customHeight="1">
      <c r="A236" s="13" t="s">
        <v>315</v>
      </c>
      <c r="B236" s="21" t="s">
        <v>316</v>
      </c>
      <c r="C236" s="17">
        <v>41170</v>
      </c>
      <c r="D236" s="14" t="s">
        <v>291</v>
      </c>
      <c r="E236" s="36" t="s">
        <v>605</v>
      </c>
      <c r="F236" s="43">
        <v>823504</v>
      </c>
      <c r="G236" s="43">
        <v>6853255</v>
      </c>
      <c r="H236" s="16">
        <v>0.22600000000000001</v>
      </c>
      <c r="I236" s="16" t="s">
        <v>15</v>
      </c>
      <c r="J236" s="16">
        <v>0.14699999999999999</v>
      </c>
    </row>
    <row r="237" spans="1:10" ht="15" customHeight="1">
      <c r="A237" s="13" t="s">
        <v>317</v>
      </c>
      <c r="B237" s="21" t="s">
        <v>318</v>
      </c>
      <c r="C237" s="17">
        <v>41170</v>
      </c>
      <c r="D237" s="14" t="s">
        <v>291</v>
      </c>
      <c r="E237" s="36" t="s">
        <v>606</v>
      </c>
      <c r="F237" s="43">
        <v>790859</v>
      </c>
      <c r="G237" s="43">
        <v>6878119</v>
      </c>
      <c r="H237" s="16">
        <v>0.23400000000000001</v>
      </c>
      <c r="I237" s="16">
        <v>0.64200000000000002</v>
      </c>
      <c r="J237" s="16">
        <v>0.20799999999999999</v>
      </c>
    </row>
    <row r="238" spans="1:10" ht="15" customHeight="1">
      <c r="A238" s="13" t="s">
        <v>319</v>
      </c>
      <c r="B238" s="21" t="s">
        <v>320</v>
      </c>
      <c r="C238" s="17">
        <v>41169</v>
      </c>
      <c r="D238" s="14" t="s">
        <v>291</v>
      </c>
      <c r="E238" s="36" t="s">
        <v>607</v>
      </c>
      <c r="F238" s="43">
        <v>758250</v>
      </c>
      <c r="G238" s="43">
        <v>6887129</v>
      </c>
      <c r="H238" s="16">
        <v>0.32600000000000001</v>
      </c>
      <c r="I238" s="16">
        <v>0.58699999999999997</v>
      </c>
      <c r="J238" s="16">
        <v>0.45</v>
      </c>
    </row>
    <row r="239" spans="1:10" ht="15" customHeight="1">
      <c r="A239" s="13" t="s">
        <v>321</v>
      </c>
      <c r="B239" s="21" t="s">
        <v>322</v>
      </c>
      <c r="C239" s="17">
        <v>41156</v>
      </c>
      <c r="D239" s="14" t="s">
        <v>291</v>
      </c>
      <c r="E239" s="36" t="s">
        <v>608</v>
      </c>
      <c r="F239" s="43">
        <v>629586</v>
      </c>
      <c r="G239" s="43">
        <v>6871185</v>
      </c>
      <c r="H239" s="16">
        <v>0.14299999999999999</v>
      </c>
      <c r="I239" s="16">
        <v>0.52300000000000002</v>
      </c>
      <c r="J239" s="16">
        <v>0.80800000000000005</v>
      </c>
    </row>
    <row r="240" spans="1:10" ht="15" customHeight="1">
      <c r="A240" s="13" t="s">
        <v>323</v>
      </c>
      <c r="B240" s="21" t="s">
        <v>324</v>
      </c>
      <c r="C240" s="17">
        <v>41169</v>
      </c>
      <c r="D240" s="14" t="s">
        <v>291</v>
      </c>
      <c r="E240" s="36" t="s">
        <v>609</v>
      </c>
      <c r="F240" s="43">
        <v>734852</v>
      </c>
      <c r="G240" s="43">
        <v>6919445.9900000002</v>
      </c>
      <c r="H240" s="16">
        <v>0.14199999999999999</v>
      </c>
      <c r="I240" s="16">
        <v>0.86099999999999999</v>
      </c>
      <c r="J240" s="16">
        <v>0.436</v>
      </c>
    </row>
    <row r="241" spans="1:10" ht="15" customHeight="1">
      <c r="A241" s="13" t="s">
        <v>325</v>
      </c>
      <c r="B241" s="21" t="s">
        <v>326</v>
      </c>
      <c r="C241" s="17">
        <v>41156</v>
      </c>
      <c r="D241" s="14" t="s">
        <v>291</v>
      </c>
      <c r="E241" s="36" t="s">
        <v>610</v>
      </c>
      <c r="F241" s="43">
        <v>564990</v>
      </c>
      <c r="G241" s="43">
        <v>6888284</v>
      </c>
      <c r="H241" s="16">
        <v>0.223</v>
      </c>
      <c r="I241" s="16">
        <v>0.53200000000000003</v>
      </c>
      <c r="J241" s="16">
        <v>0.35099999999999998</v>
      </c>
    </row>
    <row r="242" spans="1:10" ht="15" customHeight="1">
      <c r="A242" s="13" t="s">
        <v>327</v>
      </c>
      <c r="B242" s="21" t="s">
        <v>328</v>
      </c>
      <c r="C242" s="17">
        <v>41156</v>
      </c>
      <c r="D242" s="14" t="s">
        <v>291</v>
      </c>
      <c r="E242" s="36" t="s">
        <v>611</v>
      </c>
      <c r="F242" s="43">
        <v>532911</v>
      </c>
      <c r="G242" s="43">
        <v>6862280</v>
      </c>
      <c r="H242" s="16">
        <v>0.73399999999999999</v>
      </c>
      <c r="I242" s="16">
        <v>0.72199999999999998</v>
      </c>
      <c r="J242" s="16">
        <v>0.49</v>
      </c>
    </row>
    <row r="243" spans="1:10" ht="15" customHeight="1">
      <c r="A243" s="13" t="s">
        <v>329</v>
      </c>
      <c r="B243" s="21" t="s">
        <v>330</v>
      </c>
      <c r="C243" s="17">
        <v>41368</v>
      </c>
      <c r="D243" s="14" t="s">
        <v>291</v>
      </c>
      <c r="E243" s="36" t="s">
        <v>612</v>
      </c>
      <c r="F243" s="43">
        <v>444091</v>
      </c>
      <c r="G243" s="43">
        <v>6867577</v>
      </c>
      <c r="H243" s="16">
        <v>0.436</v>
      </c>
      <c r="I243" s="16">
        <v>4.415</v>
      </c>
      <c r="J243" s="16">
        <v>0.49099999999999999</v>
      </c>
    </row>
    <row r="244" spans="1:10" ht="15" customHeight="1">
      <c r="A244" s="6" t="s">
        <v>331</v>
      </c>
      <c r="B244" s="21" t="s">
        <v>332</v>
      </c>
      <c r="C244" s="3">
        <v>41367</v>
      </c>
      <c r="D244" s="14" t="s">
        <v>291</v>
      </c>
      <c r="E244" s="40" t="s">
        <v>613</v>
      </c>
      <c r="F244" s="46">
        <v>415263</v>
      </c>
      <c r="G244" s="46">
        <v>6878911</v>
      </c>
      <c r="H244" s="16">
        <v>0.21099999999999999</v>
      </c>
      <c r="I244" s="16">
        <v>1.8620000000000001</v>
      </c>
      <c r="J244" s="16">
        <v>0.47599999999999998</v>
      </c>
    </row>
    <row r="245" spans="1:10" ht="15" customHeight="1">
      <c r="A245" s="6" t="s">
        <v>333</v>
      </c>
      <c r="B245" s="21" t="s">
        <v>334</v>
      </c>
      <c r="C245" s="3">
        <v>41367</v>
      </c>
      <c r="D245" s="14" t="s">
        <v>291</v>
      </c>
      <c r="E245" s="40" t="s">
        <v>614</v>
      </c>
      <c r="F245" s="46">
        <v>399261</v>
      </c>
      <c r="G245" s="46">
        <v>6835758</v>
      </c>
      <c r="H245" s="16">
        <v>0.25900000000000001</v>
      </c>
      <c r="I245" s="16">
        <v>2.5139999999999998</v>
      </c>
      <c r="J245" s="16">
        <v>0.53900000000000003</v>
      </c>
    </row>
    <row r="246" spans="1:10" ht="15" customHeight="1">
      <c r="A246" s="6" t="s">
        <v>335</v>
      </c>
      <c r="B246" s="21" t="s">
        <v>336</v>
      </c>
      <c r="C246" s="3">
        <v>41067</v>
      </c>
      <c r="D246" s="14" t="s">
        <v>291</v>
      </c>
      <c r="E246" s="40" t="s">
        <v>615</v>
      </c>
      <c r="F246" s="46">
        <v>787624.38</v>
      </c>
      <c r="G246" s="46">
        <v>6466874.9800000004</v>
      </c>
      <c r="H246" s="16">
        <v>0.26600000000000001</v>
      </c>
      <c r="I246" s="16">
        <v>0.54300000000000004</v>
      </c>
      <c r="J246" s="16">
        <v>0.25700000000000001</v>
      </c>
    </row>
    <row r="247" spans="1:10" ht="15" customHeight="1">
      <c r="A247" s="6" t="s">
        <v>337</v>
      </c>
      <c r="B247" s="21" t="s">
        <v>338</v>
      </c>
      <c r="C247" s="3">
        <v>41067</v>
      </c>
      <c r="D247" s="14" t="s">
        <v>291</v>
      </c>
      <c r="E247" s="40" t="s">
        <v>616</v>
      </c>
      <c r="F247" s="46">
        <v>797573.6</v>
      </c>
      <c r="G247" s="46">
        <v>6492480</v>
      </c>
      <c r="H247" s="16">
        <v>0.21199999999999999</v>
      </c>
      <c r="I247" s="16">
        <v>2.1619999999999999</v>
      </c>
      <c r="J247" s="16">
        <v>1.6679999999999999</v>
      </c>
    </row>
    <row r="248" spans="1:10" ht="15" customHeight="1">
      <c r="A248" s="6" t="s">
        <v>339</v>
      </c>
      <c r="B248" s="21" t="s">
        <v>340</v>
      </c>
      <c r="C248" s="3">
        <v>41067</v>
      </c>
      <c r="D248" s="14" t="s">
        <v>291</v>
      </c>
      <c r="E248" s="40" t="s">
        <v>617</v>
      </c>
      <c r="F248" s="46">
        <v>799176.5</v>
      </c>
      <c r="G248" s="46">
        <v>6496720</v>
      </c>
      <c r="H248" s="16">
        <v>0.308</v>
      </c>
      <c r="I248" s="16">
        <v>0.53800000000000003</v>
      </c>
      <c r="J248" s="16">
        <v>0.34499999999999997</v>
      </c>
    </row>
    <row r="249" spans="1:10" ht="15" customHeight="1">
      <c r="A249" s="6" t="s">
        <v>341</v>
      </c>
      <c r="B249" s="21" t="s">
        <v>342</v>
      </c>
      <c r="C249" s="3">
        <v>41137</v>
      </c>
      <c r="D249" s="14" t="s">
        <v>291</v>
      </c>
      <c r="E249" s="40" t="s">
        <v>618</v>
      </c>
      <c r="F249" s="46">
        <v>775447.49</v>
      </c>
      <c r="G249" s="46">
        <v>6493314.0800000001</v>
      </c>
      <c r="H249" s="16">
        <v>0.29699999999999999</v>
      </c>
      <c r="I249" s="16" t="s">
        <v>15</v>
      </c>
      <c r="J249" s="16" t="s">
        <v>15</v>
      </c>
    </row>
    <row r="250" spans="1:10" ht="15" customHeight="1">
      <c r="A250" s="6" t="s">
        <v>343</v>
      </c>
      <c r="B250" s="21" t="s">
        <v>344</v>
      </c>
      <c r="C250" s="3">
        <v>41123</v>
      </c>
      <c r="D250" s="14" t="s">
        <v>291</v>
      </c>
      <c r="E250" s="40" t="s">
        <v>619</v>
      </c>
      <c r="F250" s="46">
        <v>784705.1</v>
      </c>
      <c r="G250" s="46">
        <v>6561350</v>
      </c>
      <c r="H250" s="16">
        <v>0.107</v>
      </c>
      <c r="I250" s="16">
        <v>0.71499999999999997</v>
      </c>
      <c r="J250" s="16">
        <v>0.83299999999999996</v>
      </c>
    </row>
    <row r="251" spans="1:10" ht="15" customHeight="1">
      <c r="A251" s="6" t="s">
        <v>345</v>
      </c>
      <c r="B251" s="21" t="s">
        <v>346</v>
      </c>
      <c r="C251" s="3">
        <v>41123</v>
      </c>
      <c r="D251" s="14" t="s">
        <v>291</v>
      </c>
      <c r="E251" s="40" t="s">
        <v>620</v>
      </c>
      <c r="F251" s="46">
        <v>782782.1</v>
      </c>
      <c r="G251" s="46">
        <v>6597430</v>
      </c>
      <c r="H251" s="16">
        <v>0.09</v>
      </c>
      <c r="I251" s="16">
        <v>0.81200000000000006</v>
      </c>
      <c r="J251" s="16">
        <v>0.79500000000000004</v>
      </c>
    </row>
    <row r="252" spans="1:10" ht="15" customHeight="1">
      <c r="A252" s="6" t="s">
        <v>347</v>
      </c>
      <c r="B252" s="21" t="s">
        <v>348</v>
      </c>
      <c r="C252" s="3">
        <v>41122</v>
      </c>
      <c r="D252" s="14" t="s">
        <v>291</v>
      </c>
      <c r="E252" s="40" t="s">
        <v>621</v>
      </c>
      <c r="F252" s="46">
        <v>718939</v>
      </c>
      <c r="G252" s="46">
        <v>6681860</v>
      </c>
      <c r="H252" s="16">
        <v>0.19600000000000001</v>
      </c>
      <c r="I252" s="16">
        <v>0.99299999999999999</v>
      </c>
      <c r="J252" s="16">
        <v>0.66</v>
      </c>
    </row>
    <row r="253" spans="1:10" ht="15" customHeight="1">
      <c r="A253" s="6" t="s">
        <v>349</v>
      </c>
      <c r="B253" s="21" t="s">
        <v>350</v>
      </c>
      <c r="C253" s="3">
        <v>41137</v>
      </c>
      <c r="D253" s="14" t="s">
        <v>291</v>
      </c>
      <c r="E253" s="40" t="s">
        <v>622</v>
      </c>
      <c r="F253" s="46">
        <v>722875.1</v>
      </c>
      <c r="G253" s="46">
        <v>6533430</v>
      </c>
      <c r="H253" s="16">
        <v>7.2999999999999995E-2</v>
      </c>
      <c r="I253" s="16">
        <v>0.56100000000000005</v>
      </c>
      <c r="J253" s="16">
        <v>0.48199999999999998</v>
      </c>
    </row>
    <row r="254" spans="1:10" ht="15" customHeight="1">
      <c r="A254" s="6" t="s">
        <v>351</v>
      </c>
      <c r="B254" s="21" t="s">
        <v>352</v>
      </c>
      <c r="C254" s="3">
        <v>41137</v>
      </c>
      <c r="D254" s="14" t="s">
        <v>291</v>
      </c>
      <c r="E254" s="40" t="s">
        <v>623</v>
      </c>
      <c r="F254" s="46">
        <v>749056.1</v>
      </c>
      <c r="G254" s="46">
        <v>6508590</v>
      </c>
      <c r="H254" s="16">
        <v>0.40600000000000003</v>
      </c>
      <c r="I254" s="16" t="s">
        <v>15</v>
      </c>
      <c r="J254" s="16">
        <v>0.34200000000000003</v>
      </c>
    </row>
    <row r="255" spans="1:10" ht="15" customHeight="1">
      <c r="A255" s="6" t="s">
        <v>353</v>
      </c>
      <c r="B255" s="21" t="s">
        <v>354</v>
      </c>
      <c r="C255" s="3">
        <v>41122</v>
      </c>
      <c r="D255" s="14" t="s">
        <v>291</v>
      </c>
      <c r="E255" s="40" t="s">
        <v>624</v>
      </c>
      <c r="F255" s="46">
        <v>694744.1</v>
      </c>
      <c r="G255" s="46">
        <v>6669900</v>
      </c>
      <c r="H255" s="16">
        <v>0.14699999999999999</v>
      </c>
      <c r="I255" s="16">
        <v>0.69599999999999995</v>
      </c>
      <c r="J255" s="16">
        <v>0.52200000000000002</v>
      </c>
    </row>
    <row r="256" spans="1:10" ht="15" customHeight="1">
      <c r="A256" s="13" t="s">
        <v>355</v>
      </c>
      <c r="B256" s="21" t="s">
        <v>356</v>
      </c>
      <c r="C256" s="17">
        <v>41157</v>
      </c>
      <c r="D256" s="14" t="s">
        <v>291</v>
      </c>
      <c r="E256" s="36" t="s">
        <v>625</v>
      </c>
      <c r="F256" s="46">
        <v>634433.9</v>
      </c>
      <c r="G256" s="46">
        <v>6752518</v>
      </c>
      <c r="H256" s="16">
        <v>0.24</v>
      </c>
      <c r="I256" s="16">
        <v>0.89600000000000002</v>
      </c>
      <c r="J256" s="16">
        <v>0.314</v>
      </c>
    </row>
    <row r="257" spans="1:10" ht="15" customHeight="1">
      <c r="A257" s="6" t="s">
        <v>357</v>
      </c>
      <c r="B257" s="21" t="s">
        <v>358</v>
      </c>
      <c r="C257" s="17">
        <v>41157</v>
      </c>
      <c r="D257" s="14" t="s">
        <v>291</v>
      </c>
      <c r="E257" s="40" t="s">
        <v>626</v>
      </c>
      <c r="F257" s="46">
        <v>642369.1</v>
      </c>
      <c r="G257" s="46">
        <v>6766496</v>
      </c>
      <c r="H257" s="16">
        <v>0.16400000000000001</v>
      </c>
      <c r="I257" s="16" t="s">
        <v>15</v>
      </c>
      <c r="J257" s="16">
        <v>0.23799999999999999</v>
      </c>
    </row>
    <row r="258" spans="1:10" ht="15" customHeight="1">
      <c r="A258" s="6" t="s">
        <v>359</v>
      </c>
      <c r="B258" s="21" t="s">
        <v>360</v>
      </c>
      <c r="C258" s="3">
        <v>41122</v>
      </c>
      <c r="D258" s="14" t="s">
        <v>291</v>
      </c>
      <c r="E258" s="40" t="s">
        <v>627</v>
      </c>
      <c r="F258" s="46">
        <v>660697.51</v>
      </c>
      <c r="G258" s="46">
        <v>6700369.6600000001</v>
      </c>
      <c r="H258" s="16">
        <v>0.315</v>
      </c>
      <c r="I258" s="16">
        <v>1.448</v>
      </c>
      <c r="J258" s="16">
        <v>0.48599999999999999</v>
      </c>
    </row>
    <row r="259" spans="1:10" ht="15" customHeight="1">
      <c r="A259" s="6" t="s">
        <v>361</v>
      </c>
      <c r="B259" s="21" t="s">
        <v>362</v>
      </c>
      <c r="C259" s="3">
        <v>41368</v>
      </c>
      <c r="D259" s="14" t="s">
        <v>291</v>
      </c>
      <c r="E259" s="40" t="s">
        <v>628</v>
      </c>
      <c r="F259" s="46">
        <v>486718.6</v>
      </c>
      <c r="G259" s="46">
        <v>6760810</v>
      </c>
      <c r="H259" s="16">
        <v>0.156</v>
      </c>
      <c r="I259" s="16">
        <v>1.6910000000000001</v>
      </c>
      <c r="J259" s="16">
        <v>0.94599999999999995</v>
      </c>
    </row>
    <row r="260" spans="1:10" ht="15" customHeight="1">
      <c r="A260" s="13" t="s">
        <v>363</v>
      </c>
      <c r="B260" s="21" t="s">
        <v>364</v>
      </c>
      <c r="C260" s="3">
        <v>41368</v>
      </c>
      <c r="D260" s="14" t="s">
        <v>291</v>
      </c>
      <c r="E260" s="36" t="s">
        <v>629</v>
      </c>
      <c r="F260" s="46">
        <v>423939.6</v>
      </c>
      <c r="G260" s="46">
        <v>6776832</v>
      </c>
      <c r="H260" s="16">
        <v>0.23300000000000001</v>
      </c>
      <c r="I260" s="16">
        <v>1.484</v>
      </c>
      <c r="J260" s="16">
        <v>0.434</v>
      </c>
    </row>
    <row r="261" spans="1:10" ht="15" customHeight="1">
      <c r="A261" s="6" t="s">
        <v>365</v>
      </c>
      <c r="B261" s="21" t="s">
        <v>366</v>
      </c>
      <c r="C261" s="3">
        <v>41365</v>
      </c>
      <c r="D261" s="14" t="s">
        <v>291</v>
      </c>
      <c r="E261" s="40" t="s">
        <v>630</v>
      </c>
      <c r="F261" s="46">
        <v>425754.2</v>
      </c>
      <c r="G261" s="46">
        <v>6696966</v>
      </c>
      <c r="H261" s="16">
        <v>0.16900000000000001</v>
      </c>
      <c r="I261" s="16">
        <v>1.843</v>
      </c>
      <c r="J261" s="16">
        <v>0.53800000000000003</v>
      </c>
    </row>
    <row r="262" spans="1:10" ht="15" customHeight="1">
      <c r="A262" s="6" t="s">
        <v>367</v>
      </c>
      <c r="B262" s="21" t="s">
        <v>368</v>
      </c>
      <c r="C262" s="3">
        <v>41366</v>
      </c>
      <c r="D262" s="14" t="s">
        <v>291</v>
      </c>
      <c r="E262" s="40" t="s">
        <v>631</v>
      </c>
      <c r="F262" s="46">
        <v>364328.9</v>
      </c>
      <c r="G262" s="46">
        <v>6690074</v>
      </c>
      <c r="H262" s="16">
        <v>0.17100000000000001</v>
      </c>
      <c r="I262" s="16">
        <v>2.7839999999999998</v>
      </c>
      <c r="J262" s="16">
        <v>1.488</v>
      </c>
    </row>
    <row r="263" spans="1:10" ht="15" customHeight="1">
      <c r="A263" s="6" t="s">
        <v>369</v>
      </c>
      <c r="B263" s="21" t="s">
        <v>370</v>
      </c>
      <c r="C263" s="3">
        <v>41365</v>
      </c>
      <c r="D263" s="14" t="s">
        <v>291</v>
      </c>
      <c r="E263" s="40" t="s">
        <v>632</v>
      </c>
      <c r="F263" s="46">
        <v>392166.1</v>
      </c>
      <c r="G263" s="46">
        <v>6661022</v>
      </c>
      <c r="H263" s="16">
        <v>0.16800000000000001</v>
      </c>
      <c r="I263" s="16">
        <v>1.429</v>
      </c>
      <c r="J263" s="16">
        <v>0.45100000000000001</v>
      </c>
    </row>
    <row r="264" spans="1:10" ht="15" customHeight="1">
      <c r="A264" s="6" t="s">
        <v>371</v>
      </c>
      <c r="B264" s="21" t="s">
        <v>372</v>
      </c>
      <c r="C264" s="3">
        <v>41365</v>
      </c>
      <c r="D264" s="14" t="s">
        <v>291</v>
      </c>
      <c r="E264" s="40" t="s">
        <v>633</v>
      </c>
      <c r="F264" s="46">
        <v>350827.52000000002</v>
      </c>
      <c r="G264" s="46">
        <v>6647659.79</v>
      </c>
      <c r="H264" s="16">
        <v>0.187</v>
      </c>
      <c r="I264" s="16">
        <v>1.5580000000000001</v>
      </c>
      <c r="J264" s="16">
        <v>0.51400000000000001</v>
      </c>
    </row>
    <row r="265" spans="1:10" ht="15" customHeight="1">
      <c r="A265" s="6" t="s">
        <v>373</v>
      </c>
      <c r="B265" s="21" t="s">
        <v>374</v>
      </c>
      <c r="C265" s="3">
        <v>41366</v>
      </c>
      <c r="D265" s="14" t="s">
        <v>291</v>
      </c>
      <c r="E265" s="40" t="s">
        <v>634</v>
      </c>
      <c r="F265" s="46">
        <v>304456.40000000002</v>
      </c>
      <c r="G265" s="46">
        <v>6807992</v>
      </c>
      <c r="H265" s="16">
        <v>0.27500000000000002</v>
      </c>
      <c r="I265" s="16">
        <v>2.8639999999999999</v>
      </c>
      <c r="J265" s="16">
        <v>0.35099999999999998</v>
      </c>
    </row>
    <row r="266" spans="1:10" ht="15" customHeight="1">
      <c r="A266" s="6" t="s">
        <v>375</v>
      </c>
      <c r="B266" s="21" t="s">
        <v>376</v>
      </c>
      <c r="C266" s="3">
        <v>41367</v>
      </c>
      <c r="D266" s="14" t="s">
        <v>291</v>
      </c>
      <c r="E266" s="40" t="s">
        <v>635</v>
      </c>
      <c r="F266" s="46">
        <v>268937.11</v>
      </c>
      <c r="G266" s="46">
        <v>6832115.9800000004</v>
      </c>
      <c r="H266" s="16">
        <v>0.34499999999999997</v>
      </c>
      <c r="I266" s="16">
        <v>1.865</v>
      </c>
      <c r="J266" s="16">
        <v>0.7</v>
      </c>
    </row>
    <row r="267" spans="1:10" ht="15" customHeight="1">
      <c r="A267" s="6" t="s">
        <v>377</v>
      </c>
      <c r="B267" s="21" t="s">
        <v>378</v>
      </c>
      <c r="C267" s="3">
        <v>41366</v>
      </c>
      <c r="D267" s="14" t="s">
        <v>291</v>
      </c>
      <c r="E267" s="40" t="s">
        <v>636</v>
      </c>
      <c r="F267" s="46">
        <v>269139.63</v>
      </c>
      <c r="G267" s="46">
        <v>6797553.54</v>
      </c>
      <c r="H267" s="16">
        <v>0.39500000000000002</v>
      </c>
      <c r="I267" s="16">
        <v>3.9809999999999999</v>
      </c>
      <c r="J267" s="16">
        <v>0.23499999999999999</v>
      </c>
    </row>
    <row r="268" spans="1:10" ht="15" customHeight="1">
      <c r="A268" s="6" t="s">
        <v>379</v>
      </c>
      <c r="B268" s="21" t="s">
        <v>380</v>
      </c>
      <c r="C268" s="3">
        <v>41366</v>
      </c>
      <c r="D268" s="14" t="s">
        <v>291</v>
      </c>
      <c r="E268" s="40" t="s">
        <v>637</v>
      </c>
      <c r="F268" s="46">
        <v>315429.7</v>
      </c>
      <c r="G268" s="46">
        <v>6777126</v>
      </c>
      <c r="H268" s="16">
        <v>0.34599999999999997</v>
      </c>
      <c r="I268" s="16">
        <v>2.35</v>
      </c>
      <c r="J268" s="16">
        <v>0.41299999999999998</v>
      </c>
    </row>
    <row r="269" spans="1:10" ht="15" customHeight="1">
      <c r="A269" s="13" t="s">
        <v>381</v>
      </c>
      <c r="B269" s="21" t="s">
        <v>382</v>
      </c>
      <c r="C269" s="3">
        <v>41366</v>
      </c>
      <c r="D269" s="14" t="s">
        <v>291</v>
      </c>
      <c r="E269" s="36" t="s">
        <v>638</v>
      </c>
      <c r="F269" s="46">
        <v>344193</v>
      </c>
      <c r="G269" s="46">
        <v>6777680</v>
      </c>
      <c r="H269" s="16">
        <v>0.216</v>
      </c>
      <c r="I269" s="16">
        <v>2.7210000000000001</v>
      </c>
      <c r="J269" s="16">
        <v>0.436</v>
      </c>
    </row>
    <row r="270" spans="1:10" ht="15" customHeight="1">
      <c r="A270" s="6" t="s">
        <v>383</v>
      </c>
      <c r="B270" s="21" t="s">
        <v>384</v>
      </c>
      <c r="C270" s="3">
        <v>41368</v>
      </c>
      <c r="D270" s="14" t="s">
        <v>291</v>
      </c>
      <c r="E270" s="40" t="s">
        <v>639</v>
      </c>
      <c r="F270" s="46">
        <v>441555</v>
      </c>
      <c r="G270" s="46">
        <v>6746734</v>
      </c>
      <c r="H270" s="16">
        <v>0.188</v>
      </c>
      <c r="I270" s="16">
        <v>1.7569999999999999</v>
      </c>
      <c r="J270" s="16">
        <v>0.51800000000000002</v>
      </c>
    </row>
    <row r="271" spans="1:10" ht="15" customHeight="1">
      <c r="A271" s="13" t="s">
        <v>385</v>
      </c>
      <c r="B271" s="21" t="s">
        <v>386</v>
      </c>
      <c r="C271" s="17">
        <v>41086</v>
      </c>
      <c r="D271" s="14" t="s">
        <v>291</v>
      </c>
      <c r="E271" s="36" t="s">
        <v>640</v>
      </c>
      <c r="F271" s="43">
        <v>427348.5</v>
      </c>
      <c r="G271" s="43">
        <v>6449524.5899999999</v>
      </c>
      <c r="H271" s="16">
        <v>0.156</v>
      </c>
      <c r="I271" s="16">
        <v>0.70799999999999996</v>
      </c>
      <c r="J271" s="16">
        <v>0.38900000000000001</v>
      </c>
    </row>
    <row r="272" spans="1:10" ht="15" customHeight="1">
      <c r="A272" s="6" t="s">
        <v>387</v>
      </c>
      <c r="B272" s="21" t="s">
        <v>388</v>
      </c>
      <c r="C272" s="3">
        <v>41044</v>
      </c>
      <c r="D272" s="14" t="s">
        <v>291</v>
      </c>
      <c r="E272" s="40" t="s">
        <v>641</v>
      </c>
      <c r="F272" s="46">
        <v>510934.84</v>
      </c>
      <c r="G272" s="46">
        <v>6455394.8300000001</v>
      </c>
      <c r="H272" s="16">
        <v>0.13400000000000001</v>
      </c>
      <c r="I272" s="16">
        <v>0.54100000000000004</v>
      </c>
      <c r="J272" s="16">
        <v>0.44500000000000001</v>
      </c>
    </row>
    <row r="273" spans="1:10" ht="15" customHeight="1">
      <c r="A273" s="6" t="s">
        <v>389</v>
      </c>
      <c r="B273" s="21" t="s">
        <v>390</v>
      </c>
      <c r="C273" s="3">
        <v>41086</v>
      </c>
      <c r="D273" s="14" t="s">
        <v>291</v>
      </c>
      <c r="E273" s="40" t="s">
        <v>642</v>
      </c>
      <c r="F273" s="46">
        <v>567693.37</v>
      </c>
      <c r="G273" s="46">
        <v>6482460.3499999996</v>
      </c>
      <c r="H273" s="16">
        <v>0.215</v>
      </c>
      <c r="I273" s="16">
        <v>0.72399999999999998</v>
      </c>
      <c r="J273" s="16">
        <v>0.33600000000000002</v>
      </c>
    </row>
    <row r="274" spans="1:10" ht="15" customHeight="1">
      <c r="A274" s="6" t="s">
        <v>391</v>
      </c>
      <c r="B274" s="21" t="s">
        <v>392</v>
      </c>
      <c r="C274" s="3">
        <v>41086</v>
      </c>
      <c r="D274" s="14" t="s">
        <v>291</v>
      </c>
      <c r="E274" s="40" t="s">
        <v>643</v>
      </c>
      <c r="F274" s="46">
        <v>459458.91</v>
      </c>
      <c r="G274" s="46">
        <v>6397156.2800000003</v>
      </c>
      <c r="H274" s="16">
        <v>8.7999999999999995E-2</v>
      </c>
      <c r="I274" s="16" t="s">
        <v>15</v>
      </c>
      <c r="J274" s="16">
        <v>0.27500000000000002</v>
      </c>
    </row>
    <row r="275" spans="1:10" ht="15" customHeight="1">
      <c r="A275" s="6" t="s">
        <v>393</v>
      </c>
      <c r="B275" s="21" t="s">
        <v>394</v>
      </c>
      <c r="C275" s="3">
        <v>41087</v>
      </c>
      <c r="D275" s="14" t="s">
        <v>291</v>
      </c>
      <c r="E275" s="40" t="s">
        <v>644</v>
      </c>
      <c r="F275" s="46">
        <v>492143.4</v>
      </c>
      <c r="G275" s="46">
        <v>6374724.75</v>
      </c>
      <c r="H275" s="16">
        <v>0.109</v>
      </c>
      <c r="I275" s="16">
        <v>1.155</v>
      </c>
      <c r="J275" s="16">
        <v>1.0289999999999999</v>
      </c>
    </row>
    <row r="276" spans="1:10" ht="15" customHeight="1">
      <c r="A276" s="6" t="s">
        <v>30</v>
      </c>
      <c r="B276" s="21" t="s">
        <v>395</v>
      </c>
      <c r="C276" s="3">
        <v>41043</v>
      </c>
      <c r="D276" s="14" t="s">
        <v>291</v>
      </c>
      <c r="E276" s="40" t="s">
        <v>645</v>
      </c>
      <c r="F276" s="46">
        <v>683501.96</v>
      </c>
      <c r="G276" s="46">
        <v>6381658.0499999998</v>
      </c>
      <c r="H276" s="16">
        <v>0.373</v>
      </c>
      <c r="I276" s="16">
        <v>0.747</v>
      </c>
      <c r="J276" s="16">
        <v>0.41599999999999998</v>
      </c>
    </row>
    <row r="277" spans="1:10" ht="15" customHeight="1">
      <c r="A277" s="6" t="s">
        <v>396</v>
      </c>
      <c r="B277" s="21" t="s">
        <v>397</v>
      </c>
      <c r="C277" s="3">
        <v>41087</v>
      </c>
      <c r="D277" s="14" t="s">
        <v>291</v>
      </c>
      <c r="E277" s="40" t="s">
        <v>646</v>
      </c>
      <c r="F277" s="46">
        <v>527865.69999999995</v>
      </c>
      <c r="G277" s="46">
        <v>6329248.4900000002</v>
      </c>
      <c r="H277" s="16">
        <v>0.104</v>
      </c>
      <c r="I277" s="16">
        <v>0.95199999999999996</v>
      </c>
      <c r="J277" s="16">
        <v>0.45800000000000002</v>
      </c>
    </row>
    <row r="278" spans="1:10" ht="15" customHeight="1">
      <c r="A278" s="6" t="s">
        <v>398</v>
      </c>
      <c r="B278" s="21" t="s">
        <v>399</v>
      </c>
      <c r="C278" s="3">
        <v>41043</v>
      </c>
      <c r="D278" s="14" t="s">
        <v>291</v>
      </c>
      <c r="E278" s="40" t="s">
        <v>647</v>
      </c>
      <c r="F278" s="46">
        <v>659597.22</v>
      </c>
      <c r="G278" s="46">
        <v>6360008.5300000003</v>
      </c>
      <c r="H278" s="16">
        <v>0.157</v>
      </c>
      <c r="I278" s="16">
        <v>0.77800000000000002</v>
      </c>
      <c r="J278" s="16">
        <v>0.86599999999999999</v>
      </c>
    </row>
    <row r="279" spans="1:10" ht="15" customHeight="1">
      <c r="A279" s="6" t="s">
        <v>400</v>
      </c>
      <c r="B279" s="21" t="s">
        <v>401</v>
      </c>
      <c r="C279" s="3">
        <v>41107</v>
      </c>
      <c r="D279" s="14" t="s">
        <v>291</v>
      </c>
      <c r="E279" s="40" t="s">
        <v>648</v>
      </c>
      <c r="F279" s="46">
        <v>629763.63</v>
      </c>
      <c r="G279" s="46">
        <v>6316922.25</v>
      </c>
      <c r="H279" s="16">
        <v>0.161</v>
      </c>
      <c r="I279" s="16" t="s">
        <v>15</v>
      </c>
      <c r="J279" s="16">
        <v>0.53700000000000003</v>
      </c>
    </row>
    <row r="280" spans="1:10" ht="15" customHeight="1">
      <c r="A280" s="6" t="s">
        <v>402</v>
      </c>
      <c r="B280" s="21" t="s">
        <v>403</v>
      </c>
      <c r="C280" s="3">
        <v>41178</v>
      </c>
      <c r="D280" s="14" t="s">
        <v>291</v>
      </c>
      <c r="E280" s="40" t="s">
        <v>649</v>
      </c>
      <c r="F280" s="46">
        <v>747195.81</v>
      </c>
      <c r="G280" s="46">
        <v>6342811.1299999999</v>
      </c>
      <c r="H280" s="16">
        <v>0.68300000000000005</v>
      </c>
      <c r="I280" s="16" t="s">
        <v>15</v>
      </c>
      <c r="J280" s="16">
        <v>0.316</v>
      </c>
    </row>
    <row r="281" spans="1:10" ht="15" customHeight="1">
      <c r="A281" s="6" t="s">
        <v>404</v>
      </c>
      <c r="B281" s="21" t="s">
        <v>405</v>
      </c>
      <c r="C281" s="3">
        <v>41087</v>
      </c>
      <c r="D281" s="14" t="s">
        <v>291</v>
      </c>
      <c r="E281" s="40" t="s">
        <v>650</v>
      </c>
      <c r="F281" s="46">
        <v>549220.07999999996</v>
      </c>
      <c r="G281" s="46">
        <v>6321073.0599999996</v>
      </c>
      <c r="H281" s="16">
        <v>0.16600000000000001</v>
      </c>
      <c r="I281" s="16">
        <v>0.88600000000000001</v>
      </c>
      <c r="J281" s="16">
        <v>0.41</v>
      </c>
    </row>
    <row r="282" spans="1:10" ht="15" customHeight="1">
      <c r="A282" s="6" t="s">
        <v>40</v>
      </c>
      <c r="B282" s="21" t="s">
        <v>406</v>
      </c>
      <c r="C282" s="3">
        <v>41044</v>
      </c>
      <c r="D282" s="14" t="s">
        <v>291</v>
      </c>
      <c r="E282" s="40" t="s">
        <v>651</v>
      </c>
      <c r="F282" s="46">
        <v>569550.91</v>
      </c>
      <c r="G282" s="46">
        <v>6295940.4500000002</v>
      </c>
      <c r="H282" s="16">
        <v>0.109</v>
      </c>
      <c r="I282" s="16">
        <v>0.77200000000000002</v>
      </c>
      <c r="J282" s="16">
        <v>0.98199999999999998</v>
      </c>
    </row>
    <row r="283" spans="1:10" ht="15" customHeight="1">
      <c r="A283" s="6" t="s">
        <v>44</v>
      </c>
      <c r="B283" s="21" t="s">
        <v>407</v>
      </c>
      <c r="C283" s="3">
        <v>41044</v>
      </c>
      <c r="D283" s="14" t="s">
        <v>291</v>
      </c>
      <c r="E283" s="40" t="s">
        <v>652</v>
      </c>
      <c r="F283" s="46">
        <v>567642.19999999995</v>
      </c>
      <c r="G283" s="46">
        <v>6289984.5499999998</v>
      </c>
      <c r="H283" s="16">
        <v>0.16800000000000001</v>
      </c>
      <c r="I283" s="16">
        <v>1.242</v>
      </c>
      <c r="J283" s="16">
        <v>0.95199999999999996</v>
      </c>
    </row>
    <row r="284" spans="1:10" ht="15" customHeight="1">
      <c r="A284" s="6" t="s">
        <v>408</v>
      </c>
      <c r="B284" s="21" t="s">
        <v>409</v>
      </c>
      <c r="C284" s="3">
        <v>41044</v>
      </c>
      <c r="D284" s="14" t="s">
        <v>291</v>
      </c>
      <c r="E284" s="40" t="s">
        <v>653</v>
      </c>
      <c r="F284" s="46">
        <v>486212.14</v>
      </c>
      <c r="G284" s="46">
        <v>6358047.3700000001</v>
      </c>
      <c r="H284" s="16">
        <v>0.313</v>
      </c>
      <c r="I284" s="16">
        <v>0.96599999999999997</v>
      </c>
      <c r="J284" s="16">
        <v>0.89500000000000002</v>
      </c>
    </row>
    <row r="285" spans="1:10" ht="15" customHeight="1">
      <c r="A285" s="6" t="s">
        <v>410</v>
      </c>
      <c r="B285" s="21" t="s">
        <v>411</v>
      </c>
      <c r="C285" s="3">
        <v>41107</v>
      </c>
      <c r="D285" s="14" t="s">
        <v>291</v>
      </c>
      <c r="E285" s="40" t="s">
        <v>654</v>
      </c>
      <c r="F285" s="46">
        <v>557215.88</v>
      </c>
      <c r="G285" s="46">
        <v>6224434.1699999999</v>
      </c>
      <c r="H285" s="16">
        <v>0.128</v>
      </c>
      <c r="I285" s="16">
        <v>0.89800000000000002</v>
      </c>
      <c r="J285" s="16">
        <v>0.28100000000000003</v>
      </c>
    </row>
    <row r="286" spans="1:10" ht="15" customHeight="1">
      <c r="A286" s="6" t="s">
        <v>412</v>
      </c>
      <c r="B286" s="21" t="s">
        <v>413</v>
      </c>
      <c r="C286" s="3">
        <v>41108</v>
      </c>
      <c r="D286" s="14" t="s">
        <v>291</v>
      </c>
      <c r="E286" s="40" t="s">
        <v>655</v>
      </c>
      <c r="F286" s="46">
        <v>406382.88</v>
      </c>
      <c r="G286" s="46">
        <v>6262814</v>
      </c>
      <c r="H286" s="16">
        <v>0.27700000000000002</v>
      </c>
      <c r="I286" s="16">
        <v>0.65900000000000003</v>
      </c>
      <c r="J286" s="16">
        <v>0.70299999999999996</v>
      </c>
    </row>
    <row r="287" spans="1:10" ht="15" customHeight="1">
      <c r="A287" s="6" t="s">
        <v>414</v>
      </c>
      <c r="B287" s="21" t="s">
        <v>415</v>
      </c>
      <c r="C287" s="3">
        <v>41108</v>
      </c>
      <c r="D287" s="14" t="s">
        <v>291</v>
      </c>
      <c r="E287" s="40" t="s">
        <v>656</v>
      </c>
      <c r="F287" s="46">
        <v>444054.88</v>
      </c>
      <c r="G287" s="46">
        <v>6227685.25</v>
      </c>
      <c r="H287" s="16">
        <v>0.79100000000000004</v>
      </c>
      <c r="I287" s="16">
        <v>1.7829999999999999</v>
      </c>
      <c r="J287" s="16">
        <v>3.7240000000000002</v>
      </c>
    </row>
    <row r="288" spans="1:10" ht="15" customHeight="1">
      <c r="A288" s="6" t="s">
        <v>416</v>
      </c>
      <c r="B288" s="21" t="s">
        <v>417</v>
      </c>
      <c r="C288" s="3">
        <v>41108</v>
      </c>
      <c r="D288" s="14" t="s">
        <v>291</v>
      </c>
      <c r="E288" s="40" t="s">
        <v>657</v>
      </c>
      <c r="F288" s="46">
        <v>453435.77</v>
      </c>
      <c r="G288" s="46">
        <v>6185820.7199999997</v>
      </c>
      <c r="H288" s="16">
        <v>0.30199999999999999</v>
      </c>
      <c r="I288" s="16">
        <v>1.159</v>
      </c>
      <c r="J288" s="16">
        <v>1.0980000000000001</v>
      </c>
    </row>
    <row r="289" spans="1:10" ht="15" customHeight="1">
      <c r="A289" s="6" t="s">
        <v>418</v>
      </c>
      <c r="B289" s="21" t="s">
        <v>419</v>
      </c>
      <c r="C289" s="3">
        <v>41108</v>
      </c>
      <c r="D289" s="14" t="s">
        <v>291</v>
      </c>
      <c r="E289" s="40" t="s">
        <v>658</v>
      </c>
      <c r="F289" s="46">
        <v>389539.5</v>
      </c>
      <c r="G289" s="46">
        <v>6310858.5</v>
      </c>
      <c r="H289" s="16">
        <v>0.104</v>
      </c>
      <c r="I289" s="16">
        <v>0.59899999999999998</v>
      </c>
      <c r="J289" s="16">
        <v>0.17599999999999999</v>
      </c>
    </row>
    <row r="290" spans="1:10" ht="15" customHeight="1">
      <c r="A290" s="6" t="s">
        <v>420</v>
      </c>
      <c r="B290" s="21" t="s">
        <v>421</v>
      </c>
      <c r="C290" s="3">
        <v>41108</v>
      </c>
      <c r="D290" s="14" t="s">
        <v>291</v>
      </c>
      <c r="E290" s="40" t="s">
        <v>659</v>
      </c>
      <c r="F290" s="46">
        <v>460058.35</v>
      </c>
      <c r="G290" s="46">
        <v>6311741.4900000002</v>
      </c>
      <c r="H290" s="16">
        <v>0.13300000000000001</v>
      </c>
      <c r="I290" s="16" t="s">
        <v>15</v>
      </c>
      <c r="J290" s="16">
        <v>0.222</v>
      </c>
    </row>
    <row r="291" spans="1:10" ht="15" customHeight="1">
      <c r="A291" s="6" t="s">
        <v>422</v>
      </c>
      <c r="B291" s="21" t="s">
        <v>423</v>
      </c>
      <c r="C291" s="3">
        <v>41122</v>
      </c>
      <c r="D291" s="14" t="s">
        <v>291</v>
      </c>
      <c r="E291" s="40" t="s">
        <v>660</v>
      </c>
      <c r="F291" s="46">
        <v>860089</v>
      </c>
      <c r="G291" s="46">
        <v>6687250</v>
      </c>
      <c r="H291" s="16">
        <v>0.19500000000000001</v>
      </c>
      <c r="I291" s="16">
        <v>0.628</v>
      </c>
      <c r="J291" s="16">
        <v>0.95099999999999996</v>
      </c>
    </row>
    <row r="292" spans="1:10" ht="15" customHeight="1">
      <c r="A292" s="6" t="s">
        <v>424</v>
      </c>
      <c r="B292" s="21" t="s">
        <v>425</v>
      </c>
      <c r="C292" s="3">
        <v>41138</v>
      </c>
      <c r="D292" s="14" t="s">
        <v>291</v>
      </c>
      <c r="E292" s="40" t="s">
        <v>661</v>
      </c>
      <c r="F292" s="46">
        <v>865948</v>
      </c>
      <c r="G292" s="46">
        <v>6641525</v>
      </c>
      <c r="H292" s="16">
        <v>0.16</v>
      </c>
      <c r="I292" s="16">
        <v>0.81</v>
      </c>
      <c r="J292" s="16">
        <v>0.29499999999999998</v>
      </c>
    </row>
    <row r="293" spans="1:10" ht="15" customHeight="1">
      <c r="A293" s="6" t="s">
        <v>426</v>
      </c>
      <c r="B293" s="21" t="s">
        <v>427</v>
      </c>
      <c r="C293" s="3">
        <v>41138</v>
      </c>
      <c r="D293" s="14" t="s">
        <v>291</v>
      </c>
      <c r="E293" s="40" t="s">
        <v>662</v>
      </c>
      <c r="F293" s="46">
        <v>839108</v>
      </c>
      <c r="G293" s="46">
        <v>6629175</v>
      </c>
      <c r="H293" s="16">
        <v>0.114</v>
      </c>
      <c r="I293" s="16">
        <v>1.016</v>
      </c>
      <c r="J293" s="16">
        <v>0.67600000000000005</v>
      </c>
    </row>
    <row r="294" spans="1:10" ht="15" customHeight="1">
      <c r="A294" s="13" t="s">
        <v>428</v>
      </c>
      <c r="B294" s="21" t="s">
        <v>429</v>
      </c>
      <c r="C294" s="17">
        <v>41138</v>
      </c>
      <c r="D294" s="14" t="s">
        <v>291</v>
      </c>
      <c r="E294" s="36" t="s">
        <v>663</v>
      </c>
      <c r="F294" s="43">
        <v>869134</v>
      </c>
      <c r="G294" s="43">
        <v>6575436</v>
      </c>
      <c r="H294" s="16">
        <v>7.0999999999999994E-2</v>
      </c>
      <c r="I294" s="16">
        <v>0.371</v>
      </c>
      <c r="J294" s="16">
        <v>0.69299999999999995</v>
      </c>
    </row>
    <row r="295" spans="1:10" ht="15" customHeight="1">
      <c r="A295" s="6" t="s">
        <v>212</v>
      </c>
      <c r="B295" s="21" t="s">
        <v>219</v>
      </c>
      <c r="C295" s="3">
        <v>41138</v>
      </c>
      <c r="D295" s="14" t="s">
        <v>291</v>
      </c>
      <c r="E295" s="40" t="s">
        <v>562</v>
      </c>
      <c r="F295" s="46">
        <v>832479</v>
      </c>
      <c r="G295" s="46">
        <v>6560005</v>
      </c>
      <c r="H295" s="16">
        <v>0.28799999999999998</v>
      </c>
      <c r="I295" s="16">
        <v>0.95699999999999996</v>
      </c>
      <c r="J295" s="16">
        <v>2.2389999999999999</v>
      </c>
    </row>
    <row r="296" spans="1:10" ht="15" customHeight="1">
      <c r="A296" s="6" t="s">
        <v>241</v>
      </c>
      <c r="B296" s="21" t="s">
        <v>242</v>
      </c>
      <c r="C296" s="3">
        <v>41068</v>
      </c>
      <c r="D296" s="14" t="s">
        <v>291</v>
      </c>
      <c r="E296" s="40" t="s">
        <v>571</v>
      </c>
      <c r="F296" s="46">
        <v>925025</v>
      </c>
      <c r="G296" s="46">
        <v>6514593</v>
      </c>
      <c r="H296" s="16">
        <v>7.6999999999999999E-2</v>
      </c>
      <c r="I296" s="16">
        <v>0.71199999999999997</v>
      </c>
      <c r="J296" s="16">
        <v>0.71499999999999997</v>
      </c>
    </row>
    <row r="297" spans="1:10" ht="15" customHeight="1">
      <c r="A297" s="6" t="s">
        <v>217</v>
      </c>
      <c r="B297" s="21" t="s">
        <v>218</v>
      </c>
      <c r="C297" s="3">
        <v>41068</v>
      </c>
      <c r="D297" s="14" t="s">
        <v>291</v>
      </c>
      <c r="E297" s="40" t="s">
        <v>561</v>
      </c>
      <c r="F297" s="46">
        <v>869892</v>
      </c>
      <c r="G297" s="46">
        <v>6521561</v>
      </c>
      <c r="H297" s="16">
        <v>0.13400000000000001</v>
      </c>
      <c r="I297" s="16" t="s">
        <v>15</v>
      </c>
      <c r="J297" s="16">
        <v>0.315</v>
      </c>
    </row>
    <row r="298" spans="1:10" ht="15" customHeight="1">
      <c r="A298" s="6" t="s">
        <v>221</v>
      </c>
      <c r="B298" s="21" t="s">
        <v>222</v>
      </c>
      <c r="C298" s="3">
        <v>41067</v>
      </c>
      <c r="D298" s="14" t="s">
        <v>291</v>
      </c>
      <c r="E298" s="40" t="s">
        <v>563</v>
      </c>
      <c r="F298" s="46">
        <v>837314</v>
      </c>
      <c r="G298" s="46">
        <v>6500197</v>
      </c>
      <c r="H298" s="16">
        <v>0.17799999999999999</v>
      </c>
      <c r="I298" s="16">
        <v>1.07</v>
      </c>
      <c r="J298" s="16">
        <v>0.47799999999999998</v>
      </c>
    </row>
    <row r="299" spans="1:10" ht="15" customHeight="1">
      <c r="A299" s="6" t="s">
        <v>269</v>
      </c>
      <c r="B299" s="21" t="s">
        <v>270</v>
      </c>
      <c r="C299" s="3">
        <v>41067</v>
      </c>
      <c r="D299" s="14" t="s">
        <v>291</v>
      </c>
      <c r="E299" s="40" t="s">
        <v>504</v>
      </c>
      <c r="F299" s="46">
        <v>838861</v>
      </c>
      <c r="G299" s="46">
        <v>6499536</v>
      </c>
      <c r="H299" s="16">
        <v>0.111</v>
      </c>
      <c r="I299" s="16">
        <v>0.76500000000000001</v>
      </c>
      <c r="J299" s="16">
        <v>0.39300000000000002</v>
      </c>
    </row>
    <row r="300" spans="1:10" ht="15" customHeight="1">
      <c r="A300" s="6" t="s">
        <v>430</v>
      </c>
      <c r="B300" s="21" t="s">
        <v>431</v>
      </c>
      <c r="C300" s="3">
        <v>41177</v>
      </c>
      <c r="D300" s="14" t="s">
        <v>291</v>
      </c>
      <c r="E300" s="40" t="s">
        <v>664</v>
      </c>
      <c r="F300" s="46">
        <v>880001</v>
      </c>
      <c r="G300" s="46">
        <v>6399472</v>
      </c>
      <c r="H300" s="16">
        <v>0.14599999999999999</v>
      </c>
      <c r="I300" s="16">
        <v>2.1579999999999999</v>
      </c>
      <c r="J300" s="16">
        <v>0.34399999999999997</v>
      </c>
    </row>
    <row r="301" spans="1:10" ht="15" customHeight="1">
      <c r="A301" s="6" t="s">
        <v>432</v>
      </c>
      <c r="B301" s="21" t="s">
        <v>433</v>
      </c>
      <c r="C301" s="3">
        <v>41178</v>
      </c>
      <c r="D301" s="14" t="s">
        <v>291</v>
      </c>
      <c r="E301" s="40" t="s">
        <v>665</v>
      </c>
      <c r="F301" s="46">
        <v>776630</v>
      </c>
      <c r="G301" s="46">
        <v>6358800</v>
      </c>
      <c r="H301" s="16">
        <v>1.0980000000000001</v>
      </c>
      <c r="I301" s="16">
        <v>0.73899999999999999</v>
      </c>
      <c r="J301" s="16">
        <v>7.4269999999999996</v>
      </c>
    </row>
    <row r="302" spans="1:10" ht="15" customHeight="1">
      <c r="A302" s="6" t="s">
        <v>434</v>
      </c>
      <c r="B302" s="21" t="s">
        <v>435</v>
      </c>
      <c r="C302" s="3">
        <v>41177</v>
      </c>
      <c r="D302" s="14" t="s">
        <v>291</v>
      </c>
      <c r="E302" s="40" t="s">
        <v>666</v>
      </c>
      <c r="F302" s="46">
        <v>861242</v>
      </c>
      <c r="G302" s="46">
        <v>6328780</v>
      </c>
      <c r="H302" s="16">
        <v>0.121</v>
      </c>
      <c r="I302" s="16">
        <v>1.288</v>
      </c>
      <c r="J302" s="16">
        <v>2.371</v>
      </c>
    </row>
    <row r="303" spans="1:10" ht="15" customHeight="1">
      <c r="A303" s="13" t="s">
        <v>109</v>
      </c>
      <c r="B303" s="21" t="s">
        <v>436</v>
      </c>
      <c r="C303" s="17">
        <v>41178</v>
      </c>
      <c r="D303" s="14" t="s">
        <v>291</v>
      </c>
      <c r="E303" s="36" t="s">
        <v>510</v>
      </c>
      <c r="F303" s="46">
        <v>790701</v>
      </c>
      <c r="G303" s="46">
        <v>6337355</v>
      </c>
      <c r="H303" s="16">
        <v>0.23</v>
      </c>
      <c r="I303" s="16">
        <v>13.836</v>
      </c>
      <c r="J303" s="16">
        <v>0.67300000000000004</v>
      </c>
    </row>
    <row r="304" spans="1:10" ht="15" customHeight="1">
      <c r="A304" s="13" t="s">
        <v>279</v>
      </c>
      <c r="B304" s="21" t="s">
        <v>280</v>
      </c>
      <c r="C304" s="17">
        <v>41068</v>
      </c>
      <c r="D304" s="14" t="s">
        <v>291</v>
      </c>
      <c r="E304" s="36" t="s">
        <v>588</v>
      </c>
      <c r="F304" s="46">
        <v>912113</v>
      </c>
      <c r="G304" s="46">
        <v>6458377</v>
      </c>
      <c r="H304" s="16">
        <v>0.22800000000000001</v>
      </c>
      <c r="I304" s="16">
        <v>1.1850000000000001</v>
      </c>
      <c r="J304" s="16">
        <v>0.54900000000000004</v>
      </c>
    </row>
    <row r="305" spans="1:14" ht="15" customHeight="1">
      <c r="A305" s="6" t="s">
        <v>437</v>
      </c>
      <c r="B305" s="21" t="s">
        <v>438</v>
      </c>
      <c r="C305" s="3">
        <v>41177</v>
      </c>
      <c r="D305" s="14" t="s">
        <v>291</v>
      </c>
      <c r="E305" s="40" t="s">
        <v>667</v>
      </c>
      <c r="F305" s="46">
        <v>937563</v>
      </c>
      <c r="G305" s="46">
        <v>6330720</v>
      </c>
      <c r="H305" s="16">
        <v>0.17</v>
      </c>
      <c r="I305" s="16">
        <v>1.714</v>
      </c>
      <c r="J305" s="16">
        <v>0.216</v>
      </c>
    </row>
    <row r="306" spans="1:14" ht="15" customHeight="1">
      <c r="A306" s="6" t="s">
        <v>439</v>
      </c>
      <c r="B306" s="21" t="s">
        <v>440</v>
      </c>
      <c r="C306" s="3">
        <v>41360</v>
      </c>
      <c r="D306" s="14" t="s">
        <v>291</v>
      </c>
      <c r="E306" s="40" t="s">
        <v>668</v>
      </c>
      <c r="F306" s="46">
        <v>699338</v>
      </c>
      <c r="G306" s="46">
        <v>6170903</v>
      </c>
      <c r="H306" s="16">
        <v>7.2999999999999995E-2</v>
      </c>
      <c r="I306" s="16">
        <v>1.1559999999999999</v>
      </c>
      <c r="J306" s="16">
        <v>0.25700000000000001</v>
      </c>
    </row>
    <row r="307" spans="1:14" ht="15" customHeight="1">
      <c r="A307" s="6" t="s">
        <v>441</v>
      </c>
      <c r="B307" s="21" t="s">
        <v>442</v>
      </c>
      <c r="C307" s="3">
        <v>41360</v>
      </c>
      <c r="D307" s="14" t="s">
        <v>291</v>
      </c>
      <c r="E307" s="40" t="s">
        <v>669</v>
      </c>
      <c r="F307" s="46">
        <v>701920</v>
      </c>
      <c r="G307" s="46">
        <v>6179025</v>
      </c>
      <c r="H307" s="16">
        <v>0.129</v>
      </c>
      <c r="I307" s="16">
        <v>1.748</v>
      </c>
      <c r="J307" s="16">
        <v>0.90300000000000002</v>
      </c>
    </row>
    <row r="308" spans="1:14" ht="15" customHeight="1">
      <c r="A308" s="6" t="s">
        <v>443</v>
      </c>
      <c r="B308" s="21" t="s">
        <v>444</v>
      </c>
      <c r="C308" s="3">
        <v>41109</v>
      </c>
      <c r="D308" s="14" t="s">
        <v>291</v>
      </c>
      <c r="E308" s="40" t="s">
        <v>670</v>
      </c>
      <c r="F308" s="46">
        <v>617123</v>
      </c>
      <c r="G308" s="46">
        <v>6244433</v>
      </c>
      <c r="H308" s="16">
        <v>7.3999999999999996E-2</v>
      </c>
      <c r="I308" s="16">
        <v>0.79300000000000004</v>
      </c>
      <c r="J308" s="16">
        <v>1.212</v>
      </c>
    </row>
    <row r="309" spans="1:14" ht="15" customHeight="1">
      <c r="A309" s="6" t="s">
        <v>445</v>
      </c>
      <c r="B309" s="21" t="s">
        <v>446</v>
      </c>
      <c r="C309" s="3">
        <v>41360</v>
      </c>
      <c r="D309" s="14" t="s">
        <v>291</v>
      </c>
      <c r="E309" s="40" t="s">
        <v>671</v>
      </c>
      <c r="F309" s="46">
        <v>772548</v>
      </c>
      <c r="G309" s="46">
        <v>6275019</v>
      </c>
      <c r="H309" s="16">
        <v>0.121</v>
      </c>
      <c r="I309" s="16">
        <v>1.9730000000000001</v>
      </c>
      <c r="J309" s="16">
        <v>1.03</v>
      </c>
    </row>
    <row r="310" spans="1:14" ht="15" customHeight="1">
      <c r="A310" s="6" t="s">
        <v>447</v>
      </c>
      <c r="B310" s="21" t="s">
        <v>448</v>
      </c>
      <c r="C310" s="3">
        <v>41177</v>
      </c>
      <c r="D310" s="14" t="s">
        <v>291</v>
      </c>
      <c r="E310" s="40" t="s">
        <v>672</v>
      </c>
      <c r="F310" s="46">
        <v>896064</v>
      </c>
      <c r="G310" s="46">
        <v>6267461</v>
      </c>
      <c r="H310" s="16">
        <v>0.13800000000000001</v>
      </c>
      <c r="I310" s="16">
        <v>0.67400000000000004</v>
      </c>
      <c r="J310" s="16">
        <v>0.64300000000000002</v>
      </c>
    </row>
    <row r="311" spans="1:14" ht="15" customHeight="1">
      <c r="A311" s="6" t="s">
        <v>449</v>
      </c>
      <c r="B311" s="21" t="s">
        <v>450</v>
      </c>
      <c r="C311" s="3">
        <v>41241</v>
      </c>
      <c r="D311" s="14" t="s">
        <v>291</v>
      </c>
      <c r="E311" s="40" t="s">
        <v>673</v>
      </c>
      <c r="F311" s="46">
        <v>947397</v>
      </c>
      <c r="G311" s="46">
        <v>6748490</v>
      </c>
      <c r="H311" s="16">
        <v>0.20300000000000001</v>
      </c>
      <c r="I311" s="16">
        <v>0.82299999999999995</v>
      </c>
      <c r="J311" s="16">
        <v>0.75</v>
      </c>
    </row>
    <row r="312" spans="1:14" ht="15" customHeight="1">
      <c r="A312" s="13" t="s">
        <v>451</v>
      </c>
      <c r="B312" s="21" t="s">
        <v>452</v>
      </c>
      <c r="C312" s="17">
        <v>41241</v>
      </c>
      <c r="D312" s="14" t="s">
        <v>291</v>
      </c>
      <c r="E312" s="36" t="s">
        <v>674</v>
      </c>
      <c r="F312" s="43">
        <v>937751</v>
      </c>
      <c r="G312" s="43">
        <v>6729704</v>
      </c>
      <c r="H312" s="16">
        <v>0.11899999999999999</v>
      </c>
      <c r="I312" s="16" t="s">
        <v>15</v>
      </c>
      <c r="J312" s="16">
        <v>0.20899999999999999</v>
      </c>
    </row>
    <row r="313" spans="1:14" ht="15" customHeight="1">
      <c r="A313" s="6" t="s">
        <v>453</v>
      </c>
      <c r="B313" s="21" t="s">
        <v>454</v>
      </c>
      <c r="C313" s="3">
        <v>41241</v>
      </c>
      <c r="D313" s="14" t="s">
        <v>291</v>
      </c>
      <c r="E313" s="40" t="s">
        <v>675</v>
      </c>
      <c r="F313" s="46">
        <v>884079</v>
      </c>
      <c r="G313" s="46">
        <v>6747955</v>
      </c>
      <c r="H313" s="16">
        <v>0.16</v>
      </c>
      <c r="I313" s="16">
        <v>1.044</v>
      </c>
      <c r="J313" s="16">
        <v>0.60699999999999998</v>
      </c>
    </row>
    <row r="314" spans="1:14" ht="15" customHeight="1">
      <c r="A314" s="6" t="s">
        <v>455</v>
      </c>
      <c r="B314" s="21" t="s">
        <v>456</v>
      </c>
      <c r="C314" s="3">
        <v>41178</v>
      </c>
      <c r="D314" s="14" t="s">
        <v>291</v>
      </c>
      <c r="E314" s="40" t="s">
        <v>676</v>
      </c>
      <c r="F314" s="46">
        <v>798544</v>
      </c>
      <c r="G314" s="46">
        <v>6376728</v>
      </c>
      <c r="H314" s="16">
        <v>0.251</v>
      </c>
      <c r="I314" s="16">
        <v>0.68600000000000005</v>
      </c>
      <c r="J314" s="16">
        <v>1.296</v>
      </c>
    </row>
    <row r="315" spans="1:14" ht="15" customHeight="1">
      <c r="A315" s="6" t="s">
        <v>457</v>
      </c>
      <c r="B315" s="21" t="s">
        <v>458</v>
      </c>
      <c r="C315" s="3">
        <v>41177</v>
      </c>
      <c r="D315" s="14" t="s">
        <v>291</v>
      </c>
      <c r="E315" s="40" t="s">
        <v>677</v>
      </c>
      <c r="F315" s="46">
        <v>882069</v>
      </c>
      <c r="G315" s="46">
        <v>6348202</v>
      </c>
      <c r="H315" s="16">
        <v>8.8999999999999996E-2</v>
      </c>
      <c r="I315" s="16">
        <v>2.3809999999999998</v>
      </c>
      <c r="J315" s="16">
        <v>0.46700000000000003</v>
      </c>
    </row>
    <row r="316" spans="1:14" ht="15" customHeight="1"/>
    <row r="318" spans="1:14">
      <c r="A318" s="19" t="s">
        <v>212</v>
      </c>
      <c r="B318" s="114" t="s">
        <v>219</v>
      </c>
      <c r="C318" s="23">
        <v>41381</v>
      </c>
      <c r="D318" s="1" t="s">
        <v>220</v>
      </c>
      <c r="E318" s="40" t="s">
        <v>562</v>
      </c>
      <c r="F318" s="46">
        <v>832479</v>
      </c>
      <c r="G318" s="46">
        <v>6560005</v>
      </c>
      <c r="H318" s="16">
        <v>0.50114099420423264</v>
      </c>
      <c r="I318" s="16" t="s">
        <v>15</v>
      </c>
      <c r="J318" s="16">
        <v>1.1688858754035345</v>
      </c>
      <c r="K318" s="119">
        <v>18.8</v>
      </c>
      <c r="L318" s="111">
        <f>IFERROR(('Données gardées'!$E$12*H318)/(('Données gardées'!$E$10/1)*($K318/'Données gardées'!$E$14)),"NA")</f>
        <v>0.11473857175351303</v>
      </c>
      <c r="M318" s="111" t="str">
        <f>IFERROR(('Données gardées'!$E$23*I318)/(('Données gardées'!#REF!/1)*($K318/'Données gardées'!$E$29)),"NA")</f>
        <v>NA</v>
      </c>
      <c r="N318" s="111" t="str">
        <f>IFERROR(('Données gardées'!$E$25*J318)/(('Données gardées'!#REF!/1)*($K318/'Données gardées'!$E$31)),"NA")</f>
        <v>NA</v>
      </c>
    </row>
    <row r="319" spans="1:14">
      <c r="A319" s="6" t="s">
        <v>217</v>
      </c>
      <c r="B319" s="63" t="s">
        <v>218</v>
      </c>
      <c r="C319" s="3">
        <v>41068</v>
      </c>
      <c r="D319" s="36" t="s">
        <v>291</v>
      </c>
      <c r="E319" s="40" t="s">
        <v>561</v>
      </c>
      <c r="F319" s="46">
        <v>869892</v>
      </c>
      <c r="G319" s="46">
        <v>6521561</v>
      </c>
      <c r="H319" s="16">
        <v>0.13400000000000001</v>
      </c>
      <c r="I319" s="16" t="s">
        <v>15</v>
      </c>
      <c r="J319" s="16">
        <v>0.315</v>
      </c>
      <c r="K319" s="119">
        <v>85.7</v>
      </c>
      <c r="L319" s="111">
        <f>IFERROR(('Données gardées'!$E$12*H319)/(('Données gardées'!$E$10/1)*($K319/'Données gardées'!$E$14)),"NA")</f>
        <v>6.7302521434731873E-3</v>
      </c>
      <c r="M319" s="111" t="str">
        <f>IFERROR(('Données gardées'!$E$23*I319)/(('Données gardées'!#REF!/1)*($K319/'Données gardées'!$E$29)),"NA")</f>
        <v>NA</v>
      </c>
      <c r="N319" s="111" t="str">
        <f>IFERROR(('Données gardées'!$E$25*J319)/(('Données gardées'!#REF!/1)*($K319/'Données gardées'!$E$31)),"NA")</f>
        <v>NA</v>
      </c>
    </row>
    <row r="320" spans="1:14">
      <c r="A320" s="13" t="s">
        <v>279</v>
      </c>
      <c r="B320" s="63" t="s">
        <v>280</v>
      </c>
      <c r="C320" s="17">
        <v>41068</v>
      </c>
      <c r="D320" s="36" t="s">
        <v>291</v>
      </c>
      <c r="E320" s="36" t="s">
        <v>588</v>
      </c>
      <c r="F320" s="46">
        <v>912113</v>
      </c>
      <c r="G320" s="46">
        <v>6458377</v>
      </c>
      <c r="H320" s="16">
        <v>0.22800000000000001</v>
      </c>
      <c r="I320" s="16">
        <v>1.1850000000000001</v>
      </c>
      <c r="J320" s="16">
        <v>0.54900000000000004</v>
      </c>
      <c r="K320" s="119">
        <v>50</v>
      </c>
      <c r="L320" s="111">
        <f>IFERROR(('Données gardées'!$E$12*H320)/(('Données gardées'!$E$10/1)*($K320/'Données gardées'!$E$14)),"NA")</f>
        <v>1.9627826086956519E-2</v>
      </c>
      <c r="M320" s="111" t="str">
        <f>IFERROR(('Données gardées'!$E$23*I320)/(('Données gardées'!#REF!/1)*($K320/'Données gardées'!$E$29)),"NA")</f>
        <v>NA</v>
      </c>
      <c r="N320" s="111" t="str">
        <f>IFERROR(('Données gardées'!$E$25*J320)/(('Données gardées'!#REF!/1)*($K320/'Données gardées'!$E$31)),"NA")</f>
        <v>NA</v>
      </c>
    </row>
    <row r="321" spans="1:14">
      <c r="A321" s="13" t="s">
        <v>205</v>
      </c>
      <c r="B321" s="87" t="s">
        <v>206</v>
      </c>
      <c r="C321" s="5">
        <v>40087</v>
      </c>
      <c r="D321" s="36" t="s">
        <v>253</v>
      </c>
      <c r="E321" s="36" t="s">
        <v>556</v>
      </c>
      <c r="F321" s="43">
        <v>811607.61</v>
      </c>
      <c r="G321" s="43">
        <v>6560976.2000000002</v>
      </c>
      <c r="H321" s="16">
        <v>0.19970095132670901</v>
      </c>
      <c r="I321" s="16">
        <v>0.45296503702734298</v>
      </c>
      <c r="J321" s="16">
        <v>0.85004760977187399</v>
      </c>
      <c r="K321" s="119">
        <v>8.8000000000000007</v>
      </c>
      <c r="L321" s="111">
        <f>IFERROR(('Données gardées'!$E$12*H321)/(('Données gardées'!$E$10/1)*($K321/'Données gardées'!$E$14)),"NA")</f>
        <v>9.7679813148933745E-2</v>
      </c>
      <c r="M321" s="111" t="str">
        <f>IFERROR(('Données gardées'!$E$23*I321)/(('Données gardées'!#REF!/1)*($K321/'Données gardées'!$E$29)),"NA")</f>
        <v>NA</v>
      </c>
      <c r="N321" s="111" t="str">
        <f>IFERROR(('Données gardées'!$E$25*J321)/(('Données gardées'!#REF!/1)*($K321/'Données gardées'!$E$31)),"NA")</f>
        <v>NA</v>
      </c>
    </row>
    <row r="322" spans="1:14">
      <c r="A322" s="124" t="s">
        <v>205</v>
      </c>
      <c r="B322" s="114" t="s">
        <v>206</v>
      </c>
      <c r="C322" s="18">
        <v>41000</v>
      </c>
      <c r="D322" s="1" t="s">
        <v>207</v>
      </c>
      <c r="E322" s="36" t="s">
        <v>556</v>
      </c>
      <c r="F322" s="43">
        <v>811607.61</v>
      </c>
      <c r="G322" s="43">
        <v>6560976.2000000002</v>
      </c>
      <c r="H322" s="16">
        <v>0.23499999999999999</v>
      </c>
      <c r="I322" s="16" t="s">
        <v>15</v>
      </c>
      <c r="J322" s="16">
        <v>0.68200000000000005</v>
      </c>
      <c r="K322" s="119">
        <v>11</v>
      </c>
      <c r="L322" s="111">
        <f>IFERROR(('Données gardées'!$E$12*H322)/(('Données gardées'!$E$10/1)*($K322/'Données gardées'!$E$14)),"NA")</f>
        <v>9.1956521739130423E-2</v>
      </c>
      <c r="M322" s="111" t="str">
        <f>IFERROR(('Données gardées'!$E$23*I322)/(('Données gardées'!#REF!/1)*($K322/'Données gardées'!$E$29)),"NA")</f>
        <v>NA</v>
      </c>
      <c r="N322" s="111" t="str">
        <f>IFERROR(('Données gardées'!$E$25*J322)/(('Données gardées'!#REF!/1)*($K322/'Données gardées'!$E$31)),"NA")</f>
        <v>NA</v>
      </c>
    </row>
    <row r="323" spans="1:14">
      <c r="A323" s="13" t="s">
        <v>221</v>
      </c>
      <c r="B323" s="87" t="s">
        <v>222</v>
      </c>
      <c r="C323" s="5">
        <v>40087</v>
      </c>
      <c r="D323" s="36" t="s">
        <v>253</v>
      </c>
      <c r="E323" s="36" t="s">
        <v>563</v>
      </c>
      <c r="F323" s="43">
        <v>837314</v>
      </c>
      <c r="G323" s="43">
        <v>6500197</v>
      </c>
      <c r="H323" s="16">
        <v>0.216855158336166</v>
      </c>
      <c r="I323" s="16">
        <v>1.01183990573484</v>
      </c>
      <c r="J323" s="16">
        <v>0.95207740324682</v>
      </c>
      <c r="K323" s="119">
        <v>43</v>
      </c>
      <c r="L323" s="111">
        <f>IFERROR(('Données gardées'!$E$12*H323)/(('Données gardées'!$E$10/1)*($K323/'Données gardées'!$E$14)),"NA")</f>
        <v>2.1707442543256253E-2</v>
      </c>
      <c r="M323" s="111" t="str">
        <f>IFERROR(('Données gardées'!$E$23*I323)/(('Données gardées'!#REF!/1)*($K323/'Données gardées'!$E$29)),"NA")</f>
        <v>NA</v>
      </c>
      <c r="N323" s="111" t="str">
        <f>IFERROR(('Données gardées'!$E$25*J323)/(('Données gardées'!#REF!/1)*($K323/'Données gardées'!$E$31)),"NA")</f>
        <v>NA</v>
      </c>
    </row>
    <row r="324" spans="1:14">
      <c r="A324" s="6" t="s">
        <v>221</v>
      </c>
      <c r="B324" s="63" t="s">
        <v>222</v>
      </c>
      <c r="C324" s="3">
        <v>41067</v>
      </c>
      <c r="D324" s="36" t="s">
        <v>291</v>
      </c>
      <c r="E324" s="40" t="s">
        <v>563</v>
      </c>
      <c r="F324" s="46">
        <v>837314</v>
      </c>
      <c r="G324" s="46">
        <v>6500197</v>
      </c>
      <c r="H324" s="16">
        <v>0.17799999999999999</v>
      </c>
      <c r="I324" s="16">
        <v>1.07</v>
      </c>
      <c r="J324" s="16">
        <v>0.47799999999999998</v>
      </c>
      <c r="K324" s="119">
        <v>40</v>
      </c>
      <c r="L324" s="111">
        <f>IFERROR(('Données gardées'!$E$12*H324)/(('Données gardées'!$E$10/1)*($K324/'Données gardées'!$E$14)),"NA")</f>
        <v>1.9154347826086951E-2</v>
      </c>
      <c r="M324" s="111" t="str">
        <f>IFERROR(('Données gardées'!$E$23*I324)/(('Données gardées'!#REF!/1)*($K324/'Données gardées'!$E$29)),"NA")</f>
        <v>NA</v>
      </c>
      <c r="N324" s="111" t="str">
        <f>IFERROR(('Données gardées'!$E$25*J324)/(('Données gardées'!#REF!/1)*($K324/'Données gardées'!$E$31)),"NA")</f>
        <v>NA</v>
      </c>
    </row>
    <row r="325" spans="1:14">
      <c r="A325" s="19" t="s">
        <v>210</v>
      </c>
      <c r="B325" s="114" t="s">
        <v>211</v>
      </c>
      <c r="C325" s="18">
        <v>41000</v>
      </c>
      <c r="D325" s="1" t="s">
        <v>207</v>
      </c>
      <c r="E325" s="36" t="s">
        <v>558</v>
      </c>
      <c r="F325" s="43">
        <v>820194.67</v>
      </c>
      <c r="G325" s="43">
        <v>6480468.1900000004</v>
      </c>
      <c r="H325" s="16">
        <v>2.6459999999999999</v>
      </c>
      <c r="I325" s="16">
        <v>0.54800000000000004</v>
      </c>
      <c r="J325" s="16">
        <v>0.26600000000000001</v>
      </c>
      <c r="K325" s="119">
        <v>3.8</v>
      </c>
      <c r="L325" s="111">
        <f>IFERROR(('Données gardées'!$E$12*H325)/(('Données gardées'!$E$10/1)*($K325/'Données gardées'!$E$14)),"NA")</f>
        <v>2.9971853546910756</v>
      </c>
      <c r="M325" s="111" t="str">
        <f>IFERROR(('Données gardées'!$E$23*I325)/(('Données gardées'!#REF!/1)*($K325/'Données gardées'!$E$29)),"NA")</f>
        <v>NA</v>
      </c>
      <c r="N325" s="111" t="str">
        <f>IFERROR(('Données gardées'!$E$25*J325)/(('Données gardées'!#REF!/1)*($K325/'Données gardées'!$E$31)),"NA")</f>
        <v>NA</v>
      </c>
    </row>
    <row r="326" spans="1:14">
      <c r="A326" s="13" t="s">
        <v>210</v>
      </c>
      <c r="B326" s="87" t="s">
        <v>211</v>
      </c>
      <c r="C326" s="5">
        <v>42309</v>
      </c>
      <c r="D326" s="1" t="s">
        <v>227</v>
      </c>
      <c r="E326" s="38" t="s">
        <v>576</v>
      </c>
      <c r="F326" s="43">
        <v>820194.67</v>
      </c>
      <c r="G326" s="43">
        <v>6480468.1900000004</v>
      </c>
      <c r="H326" s="4">
        <v>1.52</v>
      </c>
      <c r="I326" s="4">
        <v>0.71</v>
      </c>
      <c r="J326" s="4">
        <v>0.63</v>
      </c>
      <c r="K326" s="119">
        <v>3</v>
      </c>
      <c r="L326" s="111">
        <f>IFERROR(('Données gardées'!$E$12*H326)/(('Données gardées'!$E$10/1)*($K326/'Données gardées'!$E$14)),"NA")</f>
        <v>2.1808695652173911</v>
      </c>
      <c r="M326" s="111" t="str">
        <f>IFERROR(('Données gardées'!$E$23*I326)/(('Données gardées'!#REF!/1)*($K326/'Données gardées'!$E$29)),"NA")</f>
        <v>NA</v>
      </c>
      <c r="N326" s="111" t="str">
        <f>IFERROR(('Données gardées'!$E$25*J326)/(('Données gardées'!#REF!/1)*($K326/'Données gardées'!$E$31)),"NA")</f>
        <v>NA</v>
      </c>
    </row>
    <row r="327" spans="1:14">
      <c r="A327" s="13" t="s">
        <v>269</v>
      </c>
      <c r="B327" s="87" t="s">
        <v>770</v>
      </c>
      <c r="C327" s="5">
        <v>40087</v>
      </c>
      <c r="D327" s="36" t="s">
        <v>253</v>
      </c>
      <c r="E327" s="51" t="s">
        <v>584</v>
      </c>
      <c r="F327" s="43">
        <v>838861</v>
      </c>
      <c r="G327" s="43">
        <v>6499536</v>
      </c>
      <c r="H327" s="16">
        <v>0.14679030094891801</v>
      </c>
      <c r="I327" s="16">
        <v>0.691275029039915</v>
      </c>
      <c r="J327" s="16">
        <v>0.29651519895849099</v>
      </c>
      <c r="K327" s="119">
        <v>70</v>
      </c>
      <c r="L327" s="111">
        <f>IFERROR(('Données gardées'!$E$12*H327)/(('Données gardées'!$E$10/1)*($K327/'Données gardées'!$E$14)),"NA")</f>
        <v>9.0262358968589348E-3</v>
      </c>
      <c r="M327" s="111" t="str">
        <f>IFERROR(('Données gardées'!$E$23*I327)/(('Données gardées'!#REF!/1)*($K327/'Données gardées'!$E$29)),"NA")</f>
        <v>NA</v>
      </c>
      <c r="N327" s="111" t="str">
        <f>IFERROR(('Données gardées'!$E$25*J327)/(('Données gardées'!#REF!/1)*($K327/'Données gardées'!$E$31)),"NA")</f>
        <v>NA</v>
      </c>
    </row>
    <row r="328" spans="1:14">
      <c r="A328" s="13" t="s">
        <v>11</v>
      </c>
      <c r="B328" s="63" t="s">
        <v>292</v>
      </c>
      <c r="C328" s="17">
        <v>41169</v>
      </c>
      <c r="D328" s="36" t="s">
        <v>291</v>
      </c>
      <c r="E328" s="36" t="s">
        <v>464</v>
      </c>
      <c r="F328" s="43">
        <v>629546.31000000006</v>
      </c>
      <c r="G328" s="43">
        <v>6961690.4900000002</v>
      </c>
      <c r="H328" s="16">
        <v>0.14899999999999999</v>
      </c>
      <c r="I328" s="16" t="s">
        <v>15</v>
      </c>
      <c r="J328" s="16">
        <v>0.31</v>
      </c>
      <c r="K328" s="119">
        <v>122</v>
      </c>
      <c r="L328" s="111">
        <f>IFERROR(('Données gardées'!$E$12*H328)/(('Données gardées'!$E$10/1)*($K328/'Données gardées'!$E$14)),"NA")</f>
        <v>5.2569493941553814E-3</v>
      </c>
      <c r="M328" s="111" t="str">
        <f>IFERROR(('Données gardées'!$E$23*I328)/(('Données gardées'!#REF!/1)*($K328/'Données gardées'!$E$29)),"NA")</f>
        <v>NA</v>
      </c>
      <c r="N328" s="111" t="str">
        <f>IFERROR(('Données gardées'!$E$25*J328)/(('Données gardées'!#REF!/1)*($K328/'Données gardées'!$E$31)),"NA")</f>
        <v>NA</v>
      </c>
    </row>
    <row r="329" spans="1:14">
      <c r="A329" s="13" t="s">
        <v>208</v>
      </c>
      <c r="B329" s="87" t="s">
        <v>209</v>
      </c>
      <c r="C329" s="5">
        <v>40087</v>
      </c>
      <c r="D329" s="36" t="s">
        <v>253</v>
      </c>
      <c r="E329" s="36" t="s">
        <v>557</v>
      </c>
      <c r="F329" s="43">
        <v>891477.04</v>
      </c>
      <c r="G329" s="43">
        <v>6544924.4400000004</v>
      </c>
      <c r="H329" s="16">
        <v>0.15351875921591099</v>
      </c>
      <c r="I329" s="16">
        <v>0.33122686908294102</v>
      </c>
      <c r="J329" s="16">
        <v>0.140675016237235</v>
      </c>
      <c r="K329" s="119">
        <v>79</v>
      </c>
      <c r="L329" s="111">
        <f>IFERROR(('Données gardées'!$E$12*H329)/(('Données gardées'!$E$10/1)*($K329/'Données gardées'!$E$14)),"NA")</f>
        <v>8.3645333860072561E-3</v>
      </c>
      <c r="M329" s="111" t="str">
        <f>IFERROR(('Données gardées'!$E$23*I329)/(('Données gardées'!#REF!/1)*($K329/'Données gardées'!$E$29)),"NA")</f>
        <v>NA</v>
      </c>
      <c r="N329" s="111" t="str">
        <f>IFERROR(('Données gardées'!$E$25*J329)/(('Données gardées'!#REF!/1)*($K329/'Données gardées'!$E$31)),"NA")</f>
        <v>NA</v>
      </c>
    </row>
    <row r="330" spans="1:14">
      <c r="A330" s="6" t="s">
        <v>30</v>
      </c>
      <c r="B330" s="21" t="s">
        <v>395</v>
      </c>
      <c r="C330" s="3">
        <v>41043</v>
      </c>
      <c r="D330" s="36" t="s">
        <v>291</v>
      </c>
      <c r="E330" s="40" t="s">
        <v>645</v>
      </c>
      <c r="F330" s="46">
        <v>683501.96</v>
      </c>
      <c r="G330" s="46">
        <v>6381658.0499999998</v>
      </c>
      <c r="H330" s="16">
        <v>0.373</v>
      </c>
      <c r="I330" s="16">
        <v>0.747</v>
      </c>
      <c r="J330" s="16">
        <v>0.41599999999999998</v>
      </c>
      <c r="K330" s="119">
        <v>4</v>
      </c>
      <c r="L330" s="111">
        <f>IFERROR(('Données gardées'!$E$12*H330)/(('Données gardées'!$E$10/1)*($K330/'Données gardées'!$E$14)),"NA")</f>
        <v>0.40138043478260865</v>
      </c>
      <c r="M330" s="111" t="str">
        <f>IFERROR(('Données gardées'!$E$23*I330)/(('Données gardées'!#REF!/1)*($K330/'Données gardées'!$E$29)),"NA")</f>
        <v>NA</v>
      </c>
      <c r="N330" s="111" t="str">
        <f>IFERROR(('Données gardées'!$E$25*J330)/(('Données gardées'!#REF!/1)*($K330/'Données gardées'!$E$31)),"NA")</f>
        <v>NA</v>
      </c>
    </row>
    <row r="331" spans="1:14">
      <c r="A331" s="6" t="s">
        <v>44</v>
      </c>
      <c r="B331" s="21" t="s">
        <v>407</v>
      </c>
      <c r="C331" s="3">
        <v>41044</v>
      </c>
      <c r="D331" s="36" t="s">
        <v>291</v>
      </c>
      <c r="E331" s="40" t="s">
        <v>652</v>
      </c>
      <c r="F331" s="46">
        <v>567642.19999999995</v>
      </c>
      <c r="G331" s="46">
        <v>6289984.5499999998</v>
      </c>
      <c r="H331" s="16">
        <v>0.16800000000000001</v>
      </c>
      <c r="I331" s="16">
        <v>1.242</v>
      </c>
      <c r="J331" s="16">
        <v>0.95199999999999996</v>
      </c>
      <c r="K331" s="119">
        <v>67</v>
      </c>
      <c r="L331" s="111">
        <f>IFERROR(('Données gardées'!$E$12*H331)/(('Données gardées'!$E$10/1)*($K331/'Données gardées'!$E$14)),"NA")</f>
        <v>1.0792991563919533E-2</v>
      </c>
      <c r="M331" s="111" t="str">
        <f>IFERROR(('Données gardées'!$E$23*I331)/(('Données gardées'!#REF!/1)*($K331/'Données gardées'!$E$29)),"NA")</f>
        <v>NA</v>
      </c>
      <c r="N331" s="111" t="str">
        <f>IFERROR(('Données gardées'!$E$25*J331)/(('Données gardées'!#REF!/1)*($K331/'Données gardées'!$E$31)),"NA")</f>
        <v>NA</v>
      </c>
    </row>
    <row r="332" spans="1:14">
      <c r="A332" s="6" t="s">
        <v>212</v>
      </c>
      <c r="B332" s="118" t="s">
        <v>219</v>
      </c>
      <c r="C332" s="3">
        <v>41138</v>
      </c>
      <c r="D332" s="36" t="s">
        <v>291</v>
      </c>
      <c r="E332" s="40" t="s">
        <v>562</v>
      </c>
      <c r="F332" s="46">
        <v>832479</v>
      </c>
      <c r="G332" s="46">
        <v>6560005</v>
      </c>
      <c r="H332" s="16">
        <v>0.28799999999999998</v>
      </c>
      <c r="I332" s="16">
        <v>0.95699999999999996</v>
      </c>
      <c r="J332" s="16">
        <v>2.2389999999999999</v>
      </c>
      <c r="K332" s="119">
        <v>18.8</v>
      </c>
      <c r="L332" s="111">
        <f>IFERROR(('Données gardées'!$E$12*H332)/(('Données gardées'!$E$10/1)*($K332/'Données gardées'!$E$14)),"NA")</f>
        <v>6.5938945420906558E-2</v>
      </c>
      <c r="M332" s="111" t="str">
        <f>IFERROR(('Données gardées'!$E$23*I332)/(('Données gardées'!#REF!/1)*($K332/'Données gardées'!$E$29)),"NA")</f>
        <v>NA</v>
      </c>
      <c r="N332" s="111" t="str">
        <f>IFERROR(('Données gardées'!$E$25*J332)/(('Données gardées'!#REF!/1)*($K332/'Données gardées'!$E$31)),"NA")</f>
        <v>NA</v>
      </c>
    </row>
    <row r="333" spans="1:14">
      <c r="A333" s="13" t="s">
        <v>77</v>
      </c>
      <c r="B333" s="53" t="s">
        <v>260</v>
      </c>
      <c r="C333" s="5">
        <v>40087</v>
      </c>
      <c r="D333" s="36" t="s">
        <v>253</v>
      </c>
      <c r="E333" s="51" t="s">
        <v>494</v>
      </c>
      <c r="F333" s="43">
        <v>842288</v>
      </c>
      <c r="G333" s="43">
        <v>6523530</v>
      </c>
      <c r="H333" s="16">
        <v>0.20427205968061499</v>
      </c>
      <c r="I333" s="16">
        <v>0.40448369565217401</v>
      </c>
      <c r="J333" s="16">
        <v>0.18327675136962299</v>
      </c>
      <c r="K333" s="119">
        <v>80</v>
      </c>
      <c r="L333" s="111">
        <f>IFERROR(('Données gardées'!$E$12*H333)/(('Données gardées'!$E$10/1)*($K333/'Données gardées'!$E$14)),"NA")</f>
        <v>1.0990724950207E-2</v>
      </c>
      <c r="M333" s="111" t="str">
        <f>IFERROR(('Données gardées'!$E$23*I333)/(('Données gardées'!#REF!/1)*($K333/'Données gardées'!$E$29)),"NA")</f>
        <v>NA</v>
      </c>
      <c r="N333" s="111" t="str">
        <f>IFERROR(('Données gardées'!$E$25*J333)/(('Données gardées'!#REF!/1)*($K333/'Données gardées'!$E$31)),"NA")</f>
        <v>NA</v>
      </c>
    </row>
    <row r="334" spans="1:14">
      <c r="A334" s="13" t="s">
        <v>243</v>
      </c>
      <c r="B334" s="53" t="s">
        <v>722</v>
      </c>
      <c r="C334" s="5">
        <v>40087</v>
      </c>
      <c r="D334" s="36" t="s">
        <v>253</v>
      </c>
      <c r="E334" s="36" t="s">
        <v>572</v>
      </c>
      <c r="F334" s="43">
        <v>817898</v>
      </c>
      <c r="G334" s="43">
        <v>6453856</v>
      </c>
      <c r="H334" s="16">
        <v>1.3089392342816999</v>
      </c>
      <c r="I334" s="16">
        <v>1.28511298442805</v>
      </c>
      <c r="J334" s="16">
        <v>0.173340358271865</v>
      </c>
      <c r="K334" s="119">
        <v>4</v>
      </c>
      <c r="L334" s="111">
        <f>IFERROR(('Données gardées'!$E$12*H334)/(('Données gardées'!$E$10/1)*($K334/'Données gardées'!$E$14)),"NA")</f>
        <v>1.4085324368900898</v>
      </c>
      <c r="M334" s="111" t="str">
        <f>IFERROR(('Données gardées'!$E$23*I334)/(('Données gardées'!#REF!/1)*($K334/'Données gardées'!$E$29)),"NA")</f>
        <v>NA</v>
      </c>
      <c r="N334" s="111" t="str">
        <f>IFERROR(('Données gardées'!$E$25*J334)/(('Données gardées'!#REF!/1)*($K334/'Données gardées'!$E$31)),"NA")</f>
        <v>NA</v>
      </c>
    </row>
    <row r="335" spans="1:14">
      <c r="A335" s="13" t="s">
        <v>109</v>
      </c>
      <c r="B335" s="21" t="s">
        <v>436</v>
      </c>
      <c r="C335" s="17">
        <v>41178</v>
      </c>
      <c r="D335" s="36" t="s">
        <v>291</v>
      </c>
      <c r="E335" s="36" t="s">
        <v>510</v>
      </c>
      <c r="F335" s="46">
        <v>790701</v>
      </c>
      <c r="G335" s="46">
        <v>6337355</v>
      </c>
      <c r="H335" s="16">
        <v>0.23</v>
      </c>
      <c r="I335" s="16">
        <v>13.836</v>
      </c>
      <c r="J335" s="16">
        <v>0.67300000000000004</v>
      </c>
      <c r="K335" s="119">
        <v>200</v>
      </c>
      <c r="L335" s="111">
        <f>IFERROR(('Données gardées'!$E$12*H335)/(('Données gardées'!$E$10/1)*($K335/'Données gardées'!$E$14)),"NA")</f>
        <v>4.9499999999999995E-3</v>
      </c>
      <c r="M335" s="111" t="str">
        <f>IFERROR(('Données gardées'!$E$23*I335)/(('Données gardées'!#REF!/1)*($K335/'Données gardées'!$E$29)),"NA")</f>
        <v>NA</v>
      </c>
      <c r="N335" s="111" t="str">
        <f>IFERROR(('Données gardées'!$E$25*J335)/(('Données gardées'!#REF!/1)*($K335/'Données gardées'!$E$31)),"NA")</f>
        <v>NA</v>
      </c>
    </row>
    <row r="336" spans="1:14">
      <c r="A336" s="13" t="s">
        <v>241</v>
      </c>
      <c r="B336" s="53" t="s">
        <v>242</v>
      </c>
      <c r="C336" s="23">
        <v>42184</v>
      </c>
      <c r="D336" s="1" t="s">
        <v>227</v>
      </c>
      <c r="E336" s="54" t="s">
        <v>571</v>
      </c>
      <c r="F336" s="33">
        <v>925025</v>
      </c>
      <c r="G336" s="33">
        <v>6514593</v>
      </c>
      <c r="H336" s="4">
        <v>0.05</v>
      </c>
      <c r="I336" s="4">
        <v>1.22</v>
      </c>
      <c r="J336" s="4">
        <v>1</v>
      </c>
      <c r="K336" s="119">
        <v>94.5</v>
      </c>
      <c r="L336" s="111">
        <f>IFERROR(('Données gardées'!$E$12*H336)/(('Données gardées'!$E$10/1)*($K336/'Données gardées'!$E$14)),"NA")</f>
        <v>2.2774327122153208E-3</v>
      </c>
      <c r="M336" s="111" t="str">
        <f>IFERROR(('Données gardées'!$E$23*I336)/(('Données gardées'!#REF!/1)*($K336/'Données gardées'!$E$29)),"NA")</f>
        <v>NA</v>
      </c>
      <c r="N336" s="111" t="str">
        <f>IFERROR(('Données gardées'!$E$25*J336)/(('Données gardées'!#REF!/1)*($K336/'Données gardées'!$E$31)),"NA")</f>
        <v>NA</v>
      </c>
    </row>
    <row r="337" spans="1:14" ht="30">
      <c r="A337" s="42" t="s">
        <v>40</v>
      </c>
      <c r="B337" s="37" t="s">
        <v>788</v>
      </c>
      <c r="C337" s="31">
        <v>42172</v>
      </c>
      <c r="D337" s="20" t="s">
        <v>4</v>
      </c>
      <c r="E337" s="47" t="s">
        <v>478</v>
      </c>
      <c r="F337" s="45">
        <v>569604</v>
      </c>
      <c r="G337" s="45">
        <v>6295908.1699999999</v>
      </c>
      <c r="H337" s="29">
        <v>0.12</v>
      </c>
      <c r="I337" s="29">
        <v>0.94</v>
      </c>
      <c r="J337" s="29">
        <v>0.8</v>
      </c>
      <c r="K337" s="119">
        <v>77</v>
      </c>
      <c r="L337" s="111">
        <f>IFERROR(('Données gardées'!$E$12*H337)/(('Données gardées'!$E$10/1)*($K337/'Données gardées'!$E$14)),"NA")</f>
        <v>6.7080745341614898E-3</v>
      </c>
      <c r="M337" s="111" t="str">
        <f>IFERROR(('Données gardées'!$E$23*I337)/(('Données gardées'!#REF!/1)*($K337/'Données gardées'!$E$29)),"NA")</f>
        <v>NA</v>
      </c>
      <c r="N337" s="111" t="str">
        <f>IFERROR(('Données gardées'!$E$25*J337)/(('Données gardées'!#REF!/1)*($K337/'Données gardées'!$E$31)),"NA")</f>
        <v>NA</v>
      </c>
    </row>
    <row r="338" spans="1:14">
      <c r="A338" s="6" t="s">
        <v>269</v>
      </c>
      <c r="B338" s="21" t="s">
        <v>770</v>
      </c>
      <c r="C338" s="3">
        <v>41067</v>
      </c>
      <c r="D338" s="36" t="s">
        <v>291</v>
      </c>
      <c r="E338" s="40" t="s">
        <v>504</v>
      </c>
      <c r="F338" s="46">
        <v>838861</v>
      </c>
      <c r="G338" s="46">
        <v>6499536</v>
      </c>
      <c r="H338" s="16">
        <v>0.111</v>
      </c>
      <c r="I338" s="16">
        <v>0.76500000000000001</v>
      </c>
      <c r="J338" s="16">
        <v>0.39300000000000002</v>
      </c>
      <c r="K338" s="119">
        <v>74.2</v>
      </c>
      <c r="L338" s="111">
        <f>IFERROR(('Données gardées'!$E$12*H338)/(('Données gardées'!$E$10/1)*($K338/'Données gardées'!$E$14)),"NA")</f>
        <v>6.4391187155748274E-3</v>
      </c>
      <c r="M338" s="111" t="str">
        <f>IFERROR(('Données gardées'!$E$23*I338)/(('Données gardées'!#REF!/1)*($K338/'Données gardées'!$E$29)),"NA")</f>
        <v>NA</v>
      </c>
      <c r="N338" s="111" t="str">
        <f>IFERROR(('Données gardées'!$E$25*J338)/(('Données gardées'!#REF!/1)*($K338/'Données gardées'!$E$31)),"NA")</f>
        <v>NA</v>
      </c>
    </row>
    <row r="339" spans="1:14">
      <c r="A339" s="13" t="s">
        <v>212</v>
      </c>
      <c r="B339" s="115" t="s">
        <v>219</v>
      </c>
      <c r="C339" s="5">
        <v>40087</v>
      </c>
      <c r="D339" s="36" t="s">
        <v>253</v>
      </c>
      <c r="E339" s="36" t="s">
        <v>562</v>
      </c>
      <c r="F339" s="43">
        <v>832479</v>
      </c>
      <c r="G339" s="43">
        <v>6560005</v>
      </c>
      <c r="H339" s="16">
        <v>0.34786412284783602</v>
      </c>
      <c r="I339" s="16">
        <v>0.360058378103981</v>
      </c>
      <c r="J339" s="16">
        <v>0.92386860696307005</v>
      </c>
      <c r="K339" s="119">
        <v>18.8</v>
      </c>
      <c r="L339" s="111">
        <f>IFERROR(('Données gardées'!$E$12*H339)/(('Données gardées'!$E$10/1)*($K339/'Données gardées'!$E$14)),"NA")</f>
        <v>7.9645116008177072E-2</v>
      </c>
      <c r="M339" s="111" t="str">
        <f>IFERROR(('Données gardées'!$E$23*I339)/(('Données gardées'!#REF!/1)*($K339/'Données gardées'!$E$29)),"NA")</f>
        <v>NA</v>
      </c>
      <c r="N339" s="111" t="str">
        <f>IFERROR(('Données gardées'!$E$25*J339)/(('Données gardées'!#REF!/1)*($K339/'Données gardées'!$E$31)),"NA")</f>
        <v>NA</v>
      </c>
    </row>
    <row r="340" spans="1:14">
      <c r="A340" s="6" t="s">
        <v>217</v>
      </c>
      <c r="B340" s="63" t="s">
        <v>218</v>
      </c>
      <c r="C340" s="3">
        <v>41068</v>
      </c>
      <c r="D340" s="36" t="s">
        <v>291</v>
      </c>
      <c r="E340" s="40" t="s">
        <v>561</v>
      </c>
      <c r="F340" s="46">
        <v>869892</v>
      </c>
      <c r="G340" s="46">
        <v>6521561</v>
      </c>
      <c r="H340" s="16">
        <v>0.13400000000000001</v>
      </c>
      <c r="I340" s="16" t="s">
        <v>15</v>
      </c>
      <c r="J340" s="16">
        <v>0.315</v>
      </c>
      <c r="K340" s="119">
        <v>115.9</v>
      </c>
      <c r="L340" s="111">
        <f>IFERROR(('Données gardées'!$E$12*H340)/(('Données gardées'!$E$10/1)*($K340/'Données gardées'!$E$14)),"NA")</f>
        <v>4.9765540008252993E-3</v>
      </c>
      <c r="M340" s="111" t="str">
        <f>IFERROR(('Données gardées'!$E$23*I340)/(('Données gardées'!#REF!/1)*($K340/'Données gardées'!$E$29)),"NA")</f>
        <v>NA</v>
      </c>
      <c r="N340" s="111" t="str">
        <f>IFERROR(('Données gardées'!$E$25*J340)/(('Données gardées'!#REF!/1)*($K340/'Données gardées'!$E$31)),"NA")</f>
        <v>NA</v>
      </c>
    </row>
  </sheetData>
  <autoFilter ref="A1:J315"/>
  <conditionalFormatting sqref="N318:N340">
    <cfRule type="expression" dxfId="7" priority="1">
      <formula>IF((AND(N318&gt;=$T$5,NOT(N318="NA"))),TRUE,FALSE)</formula>
    </cfRule>
  </conditionalFormatting>
  <conditionalFormatting sqref="M318:M340">
    <cfRule type="expression" dxfId="6" priority="2">
      <formula>IF((AND(M318&gt;=$T$7,NOT(M318="NA"))),TRUE,FALSE)</formula>
    </cfRule>
  </conditionalFormatting>
  <conditionalFormatting sqref="L318:L340">
    <cfRule type="expression" dxfId="5" priority="3">
      <formula>IF(ISTEXT($L318),FALSE,IF(ISNONTEXT($L318),IF(AND($L318&gt;$T$9,$K318&lt;$U$9),TRUE,(IF(AND($L318&gt;$T$10,$K318&lt;$U$10),TRUE,(IF(AND($L318&gt;$T$11,$K318&lt;$U$11),TRUE,(IF($L318&gt;$T$12,TRUE,FALSE)))))))))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97"/>
  <sheetViews>
    <sheetView tabSelected="1" zoomScale="85" zoomScaleNormal="85" workbookViewId="0">
      <selection activeCell="K25" sqref="K25"/>
    </sheetView>
  </sheetViews>
  <sheetFormatPr baseColWidth="10" defaultRowHeight="15"/>
  <cols>
    <col min="1" max="2" width="16.5703125" customWidth="1"/>
    <col min="3" max="3" width="16.5703125" style="111" customWidth="1"/>
  </cols>
  <sheetData>
    <row r="1" spans="1:12" ht="15" customHeight="1" thickBot="1">
      <c r="A1" s="194" t="s">
        <v>697</v>
      </c>
      <c r="B1" s="150" t="s">
        <v>688</v>
      </c>
      <c r="C1" s="137" t="s">
        <v>694</v>
      </c>
      <c r="E1" s="110" t="s">
        <v>725</v>
      </c>
      <c r="G1" s="157"/>
      <c r="L1" s="148"/>
    </row>
    <row r="2" spans="1:12" ht="15" customHeight="1">
      <c r="A2" s="195">
        <v>0.34599999999999997</v>
      </c>
      <c r="B2" s="153">
        <v>4.5</v>
      </c>
      <c r="C2" s="174">
        <f>IFERROR(((A2-E$16)*E$12*(1+B2/E$14))/(E$10*(1-EXP(-E$12*E$18))),"NA")</f>
        <v>0.12725316890440733</v>
      </c>
      <c r="F2" s="146" t="s">
        <v>702</v>
      </c>
      <c r="G2" s="162" t="s">
        <v>703</v>
      </c>
      <c r="H2" s="158"/>
      <c r="I2" s="59" t="s">
        <v>829</v>
      </c>
      <c r="J2" s="164"/>
      <c r="L2" s="148"/>
    </row>
    <row r="3" spans="1:12" s="102" customFormat="1" ht="15" customHeight="1">
      <c r="A3" s="196">
        <v>0.16</v>
      </c>
      <c r="B3" s="153">
        <v>23</v>
      </c>
      <c r="C3" s="174">
        <f t="shared" ref="C2:C65" si="0">IFERROR(((A3-E$16)*E$12*(1+B3/E$14))/(E$10*(1-EXP(-E$12*E$18))),"NA")</f>
        <v>7.4287095691336083E-2</v>
      </c>
      <c r="E3" t="s">
        <v>704</v>
      </c>
      <c r="F3" s="187">
        <v>0.08</v>
      </c>
      <c r="G3" s="188">
        <v>50</v>
      </c>
      <c r="H3" s="131"/>
      <c r="I3" s="193" t="s">
        <v>830</v>
      </c>
      <c r="K3"/>
      <c r="L3" s="148"/>
    </row>
    <row r="4" spans="1:12" s="102" customFormat="1" ht="15" customHeight="1">
      <c r="A4" s="195">
        <v>7.2999999999999995E-2</v>
      </c>
      <c r="B4" s="153">
        <v>93.9</v>
      </c>
      <c r="C4" s="174">
        <f t="shared" si="0"/>
        <v>6.0894029626141745E-2</v>
      </c>
      <c r="E4" t="s">
        <v>705</v>
      </c>
      <c r="F4" s="187">
        <v>0.09</v>
      </c>
      <c r="G4" s="188">
        <v>100</v>
      </c>
      <c r="H4" s="131"/>
      <c r="I4" s="193" t="s">
        <v>831</v>
      </c>
      <c r="K4"/>
      <c r="L4" s="148"/>
    </row>
    <row r="5" spans="1:12" ht="15" customHeight="1">
      <c r="A5" s="195">
        <v>0.183750195673688</v>
      </c>
      <c r="B5" s="153">
        <v>77.8</v>
      </c>
      <c r="C5" s="174">
        <f t="shared" si="0"/>
        <v>0.13784470445977581</v>
      </c>
      <c r="E5" t="s">
        <v>706</v>
      </c>
      <c r="F5" s="187">
        <v>0.15</v>
      </c>
      <c r="G5" s="188">
        <v>200</v>
      </c>
      <c r="H5" s="131"/>
      <c r="I5" s="59" t="s">
        <v>832</v>
      </c>
      <c r="J5" s="181"/>
      <c r="L5" s="148"/>
    </row>
    <row r="6" spans="1:12" ht="15" customHeight="1" thickBot="1">
      <c r="A6" s="195">
        <v>0.25900000000000001</v>
      </c>
      <c r="B6" s="153">
        <v>13</v>
      </c>
      <c r="C6" s="174">
        <f t="shared" si="0"/>
        <v>0.10674074894244574</v>
      </c>
      <c r="E6" t="s">
        <v>707</v>
      </c>
      <c r="F6" s="189">
        <v>0.25</v>
      </c>
      <c r="G6" s="190"/>
      <c r="H6" s="136"/>
      <c r="I6" s="59" t="s">
        <v>833</v>
      </c>
      <c r="J6" s="130"/>
      <c r="L6" s="148"/>
    </row>
    <row r="7" spans="1:12" ht="15" customHeight="1">
      <c r="A7" s="195">
        <v>0.15201769707399701</v>
      </c>
      <c r="B7" s="153">
        <v>93</v>
      </c>
      <c r="C7" s="174">
        <f t="shared" si="0"/>
        <v>0.12609407024443092</v>
      </c>
      <c r="E7" s="138"/>
      <c r="F7" s="138"/>
      <c r="G7" s="138"/>
      <c r="H7" s="138"/>
      <c r="I7" s="138"/>
      <c r="J7" s="138"/>
      <c r="L7" s="148"/>
    </row>
    <row r="8" spans="1:12" ht="15" customHeight="1" thickBot="1">
      <c r="A8" s="195">
        <v>4.5716222985307278</v>
      </c>
      <c r="B8" s="153">
        <v>87.4</v>
      </c>
      <c r="C8" s="174">
        <f t="shared" si="0"/>
        <v>3.6584665814654995</v>
      </c>
      <c r="E8" s="164" t="s">
        <v>804</v>
      </c>
      <c r="G8" s="164"/>
      <c r="H8" s="20"/>
      <c r="I8" s="102"/>
      <c r="J8" s="166"/>
      <c r="L8" s="148"/>
    </row>
    <row r="9" spans="1:12" ht="15" customHeight="1">
      <c r="A9" s="195">
        <v>0.104</v>
      </c>
      <c r="B9" s="153">
        <v>116.5</v>
      </c>
      <c r="C9" s="174">
        <f t="shared" si="0"/>
        <v>9.9014682318929667E-2</v>
      </c>
      <c r="E9" s="142" t="s">
        <v>684</v>
      </c>
      <c r="G9" s="126" t="s">
        <v>713</v>
      </c>
      <c r="H9" s="127"/>
      <c r="I9" s="128"/>
      <c r="J9" s="183" t="s">
        <v>828</v>
      </c>
      <c r="L9" s="148"/>
    </row>
    <row r="10" spans="1:12" ht="15" customHeight="1">
      <c r="A10" s="195">
        <v>0.14717614734914</v>
      </c>
      <c r="B10" s="153">
        <v>70</v>
      </c>
      <c r="C10" s="174">
        <f t="shared" si="0"/>
        <v>0.10441904786928742</v>
      </c>
      <c r="E10" s="169">
        <v>0.46</v>
      </c>
      <c r="G10" s="129"/>
      <c r="H10" s="130" t="s">
        <v>805</v>
      </c>
      <c r="I10" s="131"/>
      <c r="J10" s="138"/>
      <c r="L10" s="148"/>
    </row>
    <row r="11" spans="1:12" s="102" customFormat="1" ht="15" customHeight="1">
      <c r="A11" s="195">
        <v>0.249</v>
      </c>
      <c r="B11" s="153">
        <v>19.5</v>
      </c>
      <c r="C11" s="174">
        <f t="shared" si="0"/>
        <v>0.11106285981184685</v>
      </c>
      <c r="E11" s="143" t="s">
        <v>685</v>
      </c>
      <c r="G11" s="132" t="s">
        <v>710</v>
      </c>
      <c r="H11" s="130" t="s">
        <v>716</v>
      </c>
      <c r="I11" s="131"/>
      <c r="J11" s="138"/>
      <c r="L11" s="148"/>
    </row>
    <row r="12" spans="1:12" ht="15" customHeight="1" thickBot="1">
      <c r="A12" s="196">
        <v>0.09</v>
      </c>
      <c r="B12" s="153" t="s">
        <v>15</v>
      </c>
      <c r="C12" s="174" t="str">
        <f t="shared" si="0"/>
        <v>NA</v>
      </c>
      <c r="E12" s="169">
        <v>0.03</v>
      </c>
      <c r="G12" s="186">
        <f>COUNTIF(C2:C219,"&gt;="&amp;$F$3)</f>
        <v>126</v>
      </c>
      <c r="H12" s="135">
        <f>G12/G16</f>
        <v>0.62376237623762376</v>
      </c>
      <c r="I12" s="136"/>
      <c r="J12" s="138"/>
      <c r="L12" s="148"/>
    </row>
    <row r="13" spans="1:12" ht="15" customHeight="1" thickBot="1">
      <c r="A13" s="196">
        <v>0.08</v>
      </c>
      <c r="B13" s="153" t="s">
        <v>15</v>
      </c>
      <c r="C13" s="174" t="str">
        <f t="shared" si="0"/>
        <v>NA</v>
      </c>
      <c r="E13" s="145" t="s">
        <v>691</v>
      </c>
      <c r="F13" s="20"/>
      <c r="J13" s="167"/>
      <c r="K13" s="138"/>
      <c r="L13" s="148"/>
    </row>
    <row r="14" spans="1:12" ht="15" customHeight="1" thickBot="1">
      <c r="A14" s="195">
        <v>0.104</v>
      </c>
      <c r="B14" s="153">
        <v>73.8</v>
      </c>
      <c r="C14" s="174">
        <f t="shared" si="0"/>
        <v>7.5847959387322569E-2</v>
      </c>
      <c r="E14" s="170">
        <v>66</v>
      </c>
      <c r="G14" s="146" t="s">
        <v>803</v>
      </c>
      <c r="H14" s="127"/>
      <c r="I14" s="128"/>
      <c r="J14" s="130"/>
      <c r="K14" s="138"/>
      <c r="L14" s="148"/>
    </row>
    <row r="15" spans="1:12" ht="15" customHeight="1">
      <c r="A15" s="196">
        <v>0.04</v>
      </c>
      <c r="B15" s="153">
        <v>150</v>
      </c>
      <c r="C15" s="174">
        <f t="shared" si="0"/>
        <v>4.5073069295866831E-2</v>
      </c>
      <c r="E15" s="159" t="s">
        <v>826</v>
      </c>
      <c r="G15" s="132" t="s">
        <v>710</v>
      </c>
      <c r="H15" s="138"/>
      <c r="I15" s="131"/>
      <c r="J15" s="138"/>
      <c r="K15" s="130"/>
      <c r="L15" s="148"/>
    </row>
    <row r="16" spans="1:12" ht="15" customHeight="1" thickBot="1">
      <c r="A16" s="197">
        <v>0.95</v>
      </c>
      <c r="B16" s="153">
        <v>44</v>
      </c>
      <c r="C16" s="174">
        <f t="shared" si="0"/>
        <v>0.54515459970116709</v>
      </c>
      <c r="E16" s="192">
        <v>0</v>
      </c>
      <c r="G16" s="191">
        <f>COUNT(C2:C219)</f>
        <v>202</v>
      </c>
      <c r="H16" s="141"/>
      <c r="I16" s="136"/>
      <c r="J16" s="130"/>
      <c r="K16" s="130"/>
      <c r="L16" s="148"/>
    </row>
    <row r="17" spans="1:12" ht="15" customHeight="1">
      <c r="A17" s="195">
        <v>9.4E-2</v>
      </c>
      <c r="B17" s="153">
        <v>82</v>
      </c>
      <c r="C17" s="174">
        <f t="shared" si="0"/>
        <v>7.2575988431030011E-2</v>
      </c>
      <c r="E17" s="180" t="s">
        <v>827</v>
      </c>
      <c r="F17" s="138"/>
      <c r="G17" s="130"/>
      <c r="H17" s="138"/>
      <c r="I17" s="138"/>
      <c r="J17" s="138"/>
      <c r="K17" s="163"/>
      <c r="L17" s="148"/>
    </row>
    <row r="18" spans="1:12" ht="15" customHeight="1" thickBot="1">
      <c r="A18" s="195">
        <v>0.13</v>
      </c>
      <c r="B18" s="153">
        <v>140</v>
      </c>
      <c r="C18" s="174">
        <f t="shared" si="0"/>
        <v>0.13970564765547613</v>
      </c>
      <c r="E18" s="161">
        <v>7</v>
      </c>
      <c r="F18" s="138"/>
      <c r="G18" s="148"/>
      <c r="H18" s="130"/>
      <c r="I18" s="138"/>
      <c r="J18" s="130"/>
      <c r="K18" s="130"/>
      <c r="L18" s="148"/>
    </row>
    <row r="19" spans="1:12" ht="15" customHeight="1">
      <c r="A19" s="195">
        <v>0.1</v>
      </c>
      <c r="B19" s="153">
        <v>90</v>
      </c>
      <c r="C19" s="174">
        <f t="shared" si="0"/>
        <v>8.1381930673092878E-2</v>
      </c>
      <c r="F19" s="138"/>
      <c r="G19" s="138"/>
      <c r="H19" s="133"/>
      <c r="I19" s="138"/>
      <c r="J19" s="138"/>
      <c r="K19" s="163"/>
      <c r="L19" s="148"/>
    </row>
    <row r="20" spans="1:12" ht="15" customHeight="1">
      <c r="A20" s="196">
        <v>0.12</v>
      </c>
      <c r="B20" s="153">
        <v>62</v>
      </c>
      <c r="C20" s="174">
        <f t="shared" si="0"/>
        <v>8.0129900970429921E-2</v>
      </c>
      <c r="F20" s="138"/>
      <c r="G20" s="130"/>
      <c r="H20" s="130"/>
      <c r="I20" s="138"/>
      <c r="J20" s="130"/>
      <c r="K20" s="130"/>
      <c r="L20" s="148"/>
    </row>
    <row r="21" spans="1:12" ht="15" customHeight="1">
      <c r="A21" s="195">
        <v>0.20399999999999999</v>
      </c>
      <c r="B21" s="153">
        <v>112.79</v>
      </c>
      <c r="C21" s="174">
        <f t="shared" si="0"/>
        <v>0.19027283195824515</v>
      </c>
      <c r="G21" s="138"/>
      <c r="H21" s="133"/>
      <c r="I21" s="138"/>
      <c r="J21" s="138"/>
      <c r="K21" s="163"/>
      <c r="L21" s="148"/>
    </row>
    <row r="22" spans="1:12" ht="15" customHeight="1">
      <c r="A22" s="195">
        <v>0.215</v>
      </c>
      <c r="B22" s="153">
        <v>11.35</v>
      </c>
      <c r="C22" s="174">
        <f t="shared" si="0"/>
        <v>8.6756529011295061E-2</v>
      </c>
      <c r="E22" s="130"/>
      <c r="F22" s="138"/>
      <c r="H22" s="138"/>
      <c r="I22" s="138"/>
      <c r="J22" s="138"/>
      <c r="K22" s="138"/>
      <c r="L22" s="148"/>
    </row>
    <row r="23" spans="1:12" ht="15" customHeight="1">
      <c r="A23" s="195">
        <v>0.121</v>
      </c>
      <c r="B23" s="153">
        <v>157</v>
      </c>
      <c r="C23" s="174">
        <f t="shared" si="0"/>
        <v>0.14076465611231187</v>
      </c>
      <c r="E23" s="152"/>
      <c r="F23" s="138"/>
      <c r="H23" s="138"/>
      <c r="I23" s="138"/>
      <c r="J23" s="130"/>
      <c r="K23" s="138"/>
      <c r="L23" s="148"/>
    </row>
    <row r="24" spans="1:12" ht="15" customHeight="1">
      <c r="A24" s="196">
        <v>0.21</v>
      </c>
      <c r="B24" s="153">
        <v>286.33</v>
      </c>
      <c r="C24" s="174">
        <f t="shared" si="0"/>
        <v>0.38598667199683789</v>
      </c>
      <c r="E24" s="182"/>
      <c r="F24" s="138"/>
      <c r="H24" s="130"/>
      <c r="I24" s="130"/>
      <c r="J24" s="130"/>
      <c r="K24" s="130"/>
      <c r="L24" s="148"/>
    </row>
    <row r="25" spans="1:12" ht="15" customHeight="1">
      <c r="A25" s="195">
        <v>0.157</v>
      </c>
      <c r="B25" s="153">
        <v>61.97</v>
      </c>
      <c r="C25" s="174">
        <f t="shared" si="0"/>
        <v>0.1048120493533977</v>
      </c>
      <c r="E25" s="139"/>
      <c r="F25" s="138"/>
      <c r="H25" s="138"/>
      <c r="I25" s="138"/>
      <c r="J25" s="172"/>
      <c r="K25" s="138"/>
      <c r="L25" s="148"/>
    </row>
    <row r="26" spans="1:12" ht="15" customHeight="1">
      <c r="A26" s="195">
        <v>0.29974393621548201</v>
      </c>
      <c r="B26" s="153">
        <v>24</v>
      </c>
      <c r="C26" s="174">
        <f t="shared" si="0"/>
        <v>0.14073311675058653</v>
      </c>
      <c r="E26" s="138"/>
      <c r="F26" s="138"/>
      <c r="H26" s="138"/>
      <c r="I26" s="138"/>
      <c r="J26" s="130"/>
      <c r="K26" s="138"/>
      <c r="L26" s="148"/>
    </row>
    <row r="27" spans="1:12" ht="15" customHeight="1">
      <c r="A27" s="195">
        <v>0.91537465770475501</v>
      </c>
      <c r="B27" s="153">
        <v>47.33</v>
      </c>
      <c r="C27" s="174">
        <f t="shared" si="0"/>
        <v>0.54118676084894013</v>
      </c>
      <c r="E27" s="138"/>
      <c r="F27" s="138"/>
      <c r="H27" s="138"/>
      <c r="I27" s="138"/>
      <c r="J27" s="148"/>
      <c r="K27" s="138"/>
      <c r="L27" s="148"/>
    </row>
    <row r="28" spans="1:12" ht="15" customHeight="1">
      <c r="A28" s="195">
        <v>0.188</v>
      </c>
      <c r="B28" s="153" t="s">
        <v>15</v>
      </c>
      <c r="C28" s="174" t="str">
        <f t="shared" si="0"/>
        <v>NA</v>
      </c>
      <c r="E28" s="130"/>
      <c r="F28" s="138"/>
      <c r="G28" s="148"/>
      <c r="H28" s="138"/>
      <c r="I28" s="138"/>
      <c r="J28" s="138"/>
      <c r="K28" s="133"/>
      <c r="L28" s="148"/>
    </row>
    <row r="29" spans="1:12" ht="15" customHeight="1">
      <c r="A29" s="195">
        <v>0.251</v>
      </c>
      <c r="B29" s="153">
        <v>7.9</v>
      </c>
      <c r="C29" s="174">
        <f t="shared" si="0"/>
        <v>9.6765723965521314E-2</v>
      </c>
      <c r="E29" s="152"/>
      <c r="F29" s="138"/>
      <c r="G29" s="168"/>
      <c r="H29" s="184"/>
      <c r="I29" s="130"/>
      <c r="J29" s="138"/>
      <c r="K29" s="184"/>
      <c r="L29" s="148"/>
    </row>
    <row r="30" spans="1:12" ht="15" customHeight="1">
      <c r="A30" s="195">
        <v>7.2999999999999995E-2</v>
      </c>
      <c r="B30" s="153">
        <v>58.97</v>
      </c>
      <c r="C30" s="174">
        <f t="shared" si="0"/>
        <v>4.7591787882294768E-2</v>
      </c>
      <c r="E30" s="130"/>
      <c r="F30" s="138"/>
      <c r="G30" s="165"/>
      <c r="H30" s="138"/>
      <c r="I30" s="130"/>
      <c r="J30" s="138"/>
      <c r="K30" s="138"/>
      <c r="L30" s="148"/>
    </row>
    <row r="31" spans="1:12" ht="15" customHeight="1">
      <c r="A31" s="195">
        <v>0.13300000000000001</v>
      </c>
      <c r="B31" s="153">
        <v>70.33</v>
      </c>
      <c r="C31" s="174">
        <f t="shared" si="0"/>
        <v>9.4590270189240142E-2</v>
      </c>
      <c r="E31" s="152"/>
      <c r="F31" s="138"/>
      <c r="G31" s="165"/>
      <c r="H31" s="130"/>
      <c r="I31" s="130"/>
      <c r="J31" s="130"/>
      <c r="K31" s="166"/>
      <c r="L31" s="148"/>
    </row>
    <row r="32" spans="1:12" ht="15" customHeight="1">
      <c r="A32" s="195">
        <v>0.124</v>
      </c>
      <c r="B32" s="153">
        <v>194.3</v>
      </c>
      <c r="C32" s="174">
        <f t="shared" si="0"/>
        <v>0.16838338799497141</v>
      </c>
      <c r="E32" s="167"/>
      <c r="F32" s="138"/>
      <c r="H32" s="138"/>
      <c r="I32" s="138"/>
      <c r="J32" s="138"/>
      <c r="K32" s="133"/>
      <c r="L32" s="148"/>
    </row>
    <row r="33" spans="1:12" ht="15" customHeight="1">
      <c r="A33" s="196">
        <v>0.09</v>
      </c>
      <c r="B33" s="153">
        <v>66.7</v>
      </c>
      <c r="C33" s="174">
        <f t="shared" si="0"/>
        <v>6.2304128078765925E-2</v>
      </c>
      <c r="D33" s="130"/>
      <c r="E33" s="130"/>
      <c r="F33" s="130"/>
      <c r="G33" s="130"/>
      <c r="H33" s="138"/>
      <c r="I33" s="130"/>
      <c r="J33" s="138"/>
      <c r="K33" s="133"/>
      <c r="L33" s="148"/>
    </row>
    <row r="34" spans="1:12" ht="15" customHeight="1">
      <c r="A34" s="196">
        <v>0.03</v>
      </c>
      <c r="B34" s="153">
        <v>90.6</v>
      </c>
      <c r="C34" s="174">
        <f t="shared" si="0"/>
        <v>2.4508481429627589E-2</v>
      </c>
      <c r="D34" s="138"/>
      <c r="E34" s="155"/>
      <c r="F34" s="155"/>
      <c r="G34" s="155"/>
      <c r="H34" s="130"/>
      <c r="I34" s="166"/>
      <c r="J34" s="130"/>
      <c r="K34" s="185"/>
      <c r="L34" s="148"/>
    </row>
    <row r="35" spans="1:12" ht="15" customHeight="1">
      <c r="A35" s="195">
        <v>0.17100000000000001</v>
      </c>
      <c r="B35" s="153" t="s">
        <v>15</v>
      </c>
      <c r="C35" s="174" t="str">
        <f t="shared" si="0"/>
        <v>NA</v>
      </c>
      <c r="D35" s="138"/>
      <c r="E35" s="154"/>
      <c r="F35" s="154"/>
      <c r="G35" s="154"/>
      <c r="H35" s="138"/>
      <c r="I35" s="138"/>
      <c r="J35" s="138"/>
      <c r="K35" s="133"/>
      <c r="L35" s="148"/>
    </row>
    <row r="36" spans="1:12" ht="15" customHeight="1">
      <c r="A36" s="196">
        <v>0.12</v>
      </c>
      <c r="B36" s="153">
        <v>5.9</v>
      </c>
      <c r="C36" s="174">
        <f t="shared" si="0"/>
        <v>4.501046781073368E-2</v>
      </c>
      <c r="D36" s="138"/>
      <c r="E36" s="154"/>
      <c r="F36" s="154"/>
      <c r="G36" s="154"/>
      <c r="H36" s="138"/>
      <c r="I36" s="130"/>
      <c r="J36" s="130"/>
      <c r="K36" s="133"/>
      <c r="L36" s="148"/>
    </row>
    <row r="37" spans="1:12" ht="15" customHeight="1">
      <c r="A37" s="195">
        <v>0.09</v>
      </c>
      <c r="B37" s="153">
        <v>46.85</v>
      </c>
      <c r="C37" s="174">
        <f t="shared" si="0"/>
        <v>5.298433197956845E-2</v>
      </c>
      <c r="D37" s="138"/>
      <c r="E37" s="154"/>
      <c r="F37" s="154"/>
      <c r="G37" s="154"/>
      <c r="H37" s="130"/>
      <c r="I37" s="166"/>
      <c r="J37" s="130"/>
      <c r="K37" s="185"/>
      <c r="L37" s="148"/>
    </row>
    <row r="38" spans="1:12" ht="15" customHeight="1">
      <c r="A38" s="195">
        <v>0.1</v>
      </c>
      <c r="B38" s="153">
        <v>115.9</v>
      </c>
      <c r="C38" s="174">
        <f t="shared" si="0"/>
        <v>9.4893417880997422E-2</v>
      </c>
      <c r="D38" s="138"/>
      <c r="E38" s="154"/>
      <c r="F38" s="154"/>
      <c r="G38" s="154"/>
      <c r="H38" s="138"/>
      <c r="I38" s="138"/>
      <c r="J38" s="138"/>
      <c r="K38" s="133"/>
      <c r="L38" s="148"/>
    </row>
    <row r="39" spans="1:12" ht="15" customHeight="1">
      <c r="A39" s="197">
        <v>0.18180226263402496</v>
      </c>
      <c r="B39" s="153">
        <v>117.7</v>
      </c>
      <c r="C39" s="174">
        <f t="shared" si="0"/>
        <v>0.17422554454463221</v>
      </c>
      <c r="D39" s="138"/>
      <c r="E39" s="154"/>
      <c r="F39" s="154"/>
      <c r="G39" s="154"/>
      <c r="H39" s="138"/>
      <c r="I39" s="130"/>
      <c r="J39" s="130"/>
      <c r="K39" s="133"/>
      <c r="L39" s="148"/>
    </row>
    <row r="40" spans="1:12" ht="15" customHeight="1">
      <c r="A40" s="195">
        <v>0.203698242657679</v>
      </c>
      <c r="B40" s="153" t="s">
        <v>15</v>
      </c>
      <c r="C40" s="174" t="str">
        <f t="shared" si="0"/>
        <v>NA</v>
      </c>
      <c r="D40" s="138"/>
      <c r="E40" s="154"/>
      <c r="F40" s="154"/>
      <c r="G40" s="154"/>
      <c r="H40" s="130"/>
      <c r="I40" s="166"/>
      <c r="J40" s="130"/>
      <c r="K40" s="185"/>
      <c r="L40" s="148"/>
    </row>
    <row r="41" spans="1:12" ht="15" customHeight="1">
      <c r="A41" s="196">
        <v>0.03</v>
      </c>
      <c r="B41" s="153">
        <v>87.1</v>
      </c>
      <c r="C41" s="174">
        <f t="shared" si="0"/>
        <v>2.3960718434712536E-2</v>
      </c>
      <c r="D41" s="138"/>
      <c r="E41" s="154"/>
      <c r="F41" s="154"/>
      <c r="G41" s="154"/>
      <c r="H41" s="138"/>
      <c r="I41" s="138"/>
      <c r="J41" s="138"/>
      <c r="K41" s="133"/>
      <c r="L41" s="148"/>
    </row>
    <row r="42" spans="1:12" ht="15" customHeight="1">
      <c r="A42" s="196">
        <v>0.04</v>
      </c>
      <c r="B42" s="153">
        <v>85.3</v>
      </c>
      <c r="C42" s="174">
        <f t="shared" si="0"/>
        <v>3.1572015668817829E-2</v>
      </c>
      <c r="D42" s="138"/>
      <c r="E42" s="167"/>
      <c r="F42" s="138"/>
      <c r="G42" s="138"/>
      <c r="H42" s="138"/>
      <c r="I42" s="138"/>
      <c r="J42" s="138"/>
      <c r="K42" s="133"/>
      <c r="L42" s="148"/>
    </row>
    <row r="43" spans="1:12" ht="15" customHeight="1">
      <c r="A43" s="196">
        <v>0.09</v>
      </c>
      <c r="B43" s="153">
        <v>88</v>
      </c>
      <c r="C43" s="174">
        <f t="shared" si="0"/>
        <v>7.2304715328786351E-2</v>
      </c>
      <c r="D43" s="130"/>
      <c r="E43" s="130"/>
      <c r="F43" s="130"/>
      <c r="G43" s="130"/>
      <c r="H43" s="138"/>
      <c r="I43" s="138"/>
      <c r="J43" s="138"/>
      <c r="K43" s="138"/>
      <c r="L43" s="148"/>
    </row>
    <row r="44" spans="1:12" ht="15" customHeight="1">
      <c r="A44" s="196">
        <v>0.09</v>
      </c>
      <c r="B44" s="153">
        <v>45</v>
      </c>
      <c r="C44" s="174">
        <f t="shared" si="0"/>
        <v>5.2115736373346017E-2</v>
      </c>
      <c r="D44" s="138"/>
      <c r="E44" s="155"/>
      <c r="F44" s="155"/>
      <c r="G44" s="155"/>
      <c r="H44" s="138"/>
      <c r="I44" s="138"/>
      <c r="L44" s="148"/>
    </row>
    <row r="45" spans="1:12" ht="15" customHeight="1">
      <c r="A45" s="196">
        <v>0.04</v>
      </c>
      <c r="B45" s="153">
        <v>101.1</v>
      </c>
      <c r="C45" s="174">
        <f t="shared" si="0"/>
        <v>3.4869027219163642E-2</v>
      </c>
      <c r="D45" s="138"/>
      <c r="E45" s="154"/>
      <c r="F45" s="154"/>
      <c r="G45" s="154"/>
      <c r="H45" s="138"/>
      <c r="I45" s="138"/>
      <c r="L45" s="148"/>
    </row>
    <row r="46" spans="1:12" ht="15" customHeight="1">
      <c r="A46" s="195">
        <v>0.32913186665298699</v>
      </c>
      <c r="B46" s="153">
        <v>18</v>
      </c>
      <c r="C46" s="174">
        <f t="shared" si="0"/>
        <v>0.14422900559985635</v>
      </c>
      <c r="D46" s="138"/>
      <c r="E46" s="154"/>
      <c r="F46" s="154"/>
      <c r="G46" s="154"/>
      <c r="H46" s="138"/>
      <c r="I46" s="138"/>
      <c r="L46" s="148"/>
    </row>
    <row r="47" spans="1:12" ht="15" customHeight="1">
      <c r="A47" s="197">
        <v>0.61</v>
      </c>
      <c r="B47" s="153">
        <v>3.2</v>
      </c>
      <c r="C47" s="174">
        <f t="shared" si="0"/>
        <v>0.22021115753670498</v>
      </c>
      <c r="D47" s="138"/>
      <c r="E47" s="154"/>
      <c r="F47" s="154"/>
      <c r="G47" s="154"/>
      <c r="H47" s="138"/>
      <c r="I47" s="138"/>
      <c r="L47" s="148"/>
    </row>
    <row r="48" spans="1:12" ht="15" customHeight="1">
      <c r="A48" s="196">
        <v>0.11</v>
      </c>
      <c r="B48" s="153">
        <v>11.5</v>
      </c>
      <c r="C48" s="174">
        <f t="shared" si="0"/>
        <v>4.4473138396674161E-2</v>
      </c>
      <c r="D48" s="138"/>
      <c r="E48" s="154"/>
      <c r="F48" s="154"/>
      <c r="G48" s="154"/>
      <c r="H48" s="138"/>
      <c r="I48" s="138"/>
      <c r="L48" s="148"/>
    </row>
    <row r="49" spans="1:12" ht="15" customHeight="1">
      <c r="A49" s="198">
        <v>6.2087698874660466E-2</v>
      </c>
      <c r="B49" s="153">
        <v>130</v>
      </c>
      <c r="C49" s="174">
        <f t="shared" si="0"/>
        <v>6.3484108581539689E-2</v>
      </c>
      <c r="D49" s="138"/>
      <c r="E49" s="154"/>
      <c r="F49" s="154"/>
      <c r="G49" s="154"/>
      <c r="H49" s="138"/>
      <c r="I49" s="138"/>
      <c r="L49" s="148"/>
    </row>
    <row r="50" spans="1:12" ht="15" customHeight="1">
      <c r="A50" s="195">
        <v>0.22600000000000001</v>
      </c>
      <c r="B50" s="153">
        <v>91.5</v>
      </c>
      <c r="C50" s="174">
        <f t="shared" si="0"/>
        <v>0.18569165527620141</v>
      </c>
      <c r="D50" s="138"/>
      <c r="E50" s="154"/>
      <c r="F50" s="154"/>
      <c r="G50" s="154"/>
      <c r="H50" s="138"/>
      <c r="I50" s="138"/>
      <c r="L50" s="148"/>
    </row>
    <row r="51" spans="1:12" ht="15" customHeight="1">
      <c r="A51" s="195">
        <v>0.156</v>
      </c>
      <c r="B51" s="153">
        <v>86</v>
      </c>
      <c r="C51" s="174">
        <f t="shared" si="0"/>
        <v>0.12370053462310118</v>
      </c>
      <c r="D51" s="138"/>
      <c r="E51" s="154"/>
      <c r="F51" s="154"/>
      <c r="G51" s="154"/>
      <c r="H51" s="138"/>
      <c r="I51" s="138"/>
      <c r="L51" s="148"/>
    </row>
    <row r="52" spans="1:12" ht="15" customHeight="1">
      <c r="A52" s="195">
        <v>0.114</v>
      </c>
      <c r="B52" s="153">
        <v>91.4</v>
      </c>
      <c r="C52" s="174">
        <f t="shared" si="0"/>
        <v>9.3608000719596754E-2</v>
      </c>
      <c r="D52" s="138"/>
      <c r="E52" s="138"/>
      <c r="F52" s="138"/>
      <c r="G52" s="138"/>
      <c r="H52" s="138"/>
      <c r="I52" s="138"/>
      <c r="L52" s="148"/>
    </row>
    <row r="53" spans="1:12" ht="15" customHeight="1">
      <c r="A53" s="196">
        <v>0.05</v>
      </c>
      <c r="B53" s="153">
        <v>110</v>
      </c>
      <c r="C53" s="174">
        <f t="shared" si="0"/>
        <v>4.5907755764308819E-2</v>
      </c>
      <c r="L53" s="148"/>
    </row>
    <row r="54" spans="1:12" ht="15" customHeight="1">
      <c r="A54" s="196">
        <v>0.08</v>
      </c>
      <c r="B54" s="153">
        <v>95</v>
      </c>
      <c r="C54" s="174">
        <f t="shared" si="0"/>
        <v>6.719226070957926E-2</v>
      </c>
      <c r="L54" s="148"/>
    </row>
    <row r="55" spans="1:12" ht="15" customHeight="1">
      <c r="A55" s="196">
        <v>1.53</v>
      </c>
      <c r="B55" s="153">
        <v>121</v>
      </c>
      <c r="C55" s="174">
        <f t="shared" si="0"/>
        <v>1.4925759092870898</v>
      </c>
      <c r="L55" s="148"/>
    </row>
    <row r="56" spans="1:12" ht="15" customHeight="1">
      <c r="A56" s="195">
        <v>0.23300000000000001</v>
      </c>
      <c r="B56" s="153">
        <v>21</v>
      </c>
      <c r="C56" s="174">
        <f t="shared" si="0"/>
        <v>0.1057495587611709</v>
      </c>
      <c r="L56" s="148"/>
    </row>
    <row r="57" spans="1:12" ht="15" customHeight="1">
      <c r="A57" s="195">
        <v>0.40600000000000003</v>
      </c>
      <c r="B57" s="153">
        <v>5.6</v>
      </c>
      <c r="C57" s="174">
        <f t="shared" si="0"/>
        <v>0.15165001101888087</v>
      </c>
      <c r="L57" s="148"/>
    </row>
    <row r="58" spans="1:12" ht="15" customHeight="1">
      <c r="A58" s="196">
        <v>7.0000000000000007E-2</v>
      </c>
      <c r="B58" s="153">
        <v>73.900000000000006</v>
      </c>
      <c r="C58" s="174">
        <f t="shared" si="0"/>
        <v>5.1088028659076856E-2</v>
      </c>
      <c r="L58" s="148"/>
    </row>
    <row r="59" spans="1:12" ht="15" customHeight="1">
      <c r="A59" s="196">
        <v>7.0000000000000007E-2</v>
      </c>
      <c r="B59" s="153">
        <v>70.7</v>
      </c>
      <c r="C59" s="174">
        <f t="shared" si="0"/>
        <v>4.9919467603258071E-2</v>
      </c>
      <c r="L59" s="148"/>
    </row>
    <row r="60" spans="1:12" ht="15" customHeight="1">
      <c r="A60" s="197">
        <v>0.47</v>
      </c>
      <c r="B60" s="153">
        <v>3.33</v>
      </c>
      <c r="C60" s="174">
        <f t="shared" si="0"/>
        <v>0.16998963776767942</v>
      </c>
      <c r="L60" s="148"/>
    </row>
    <row r="61" spans="1:12" ht="15" customHeight="1">
      <c r="A61" s="195">
        <v>0.45102037266216399</v>
      </c>
      <c r="B61" s="153">
        <v>7.5</v>
      </c>
      <c r="C61" s="174">
        <f t="shared" si="0"/>
        <v>0.17293658906798967</v>
      </c>
      <c r="L61" s="148"/>
    </row>
    <row r="62" spans="1:12" ht="15" customHeight="1">
      <c r="A62" s="195">
        <v>0.27934445294377402</v>
      </c>
      <c r="B62" s="153">
        <v>53.33</v>
      </c>
      <c r="C62" s="174">
        <f t="shared" si="0"/>
        <v>0.17389739759620043</v>
      </c>
      <c r="L62" s="148"/>
    </row>
    <row r="63" spans="1:12" ht="15" customHeight="1">
      <c r="A63" s="195">
        <v>0.231470131579262</v>
      </c>
      <c r="B63" s="153">
        <v>55</v>
      </c>
      <c r="C63" s="174">
        <f t="shared" si="0"/>
        <v>0.14611127117500627</v>
      </c>
      <c r="L63" s="148"/>
    </row>
    <row r="64" spans="1:12" ht="15" customHeight="1">
      <c r="A64" s="196">
        <v>0.11700000000000001</v>
      </c>
      <c r="B64" s="153">
        <v>90.78</v>
      </c>
      <c r="C64" s="174">
        <f t="shared" si="0"/>
        <v>9.5692943181956272E-2</v>
      </c>
      <c r="L64" s="148"/>
    </row>
    <row r="65" spans="1:12" ht="15" customHeight="1">
      <c r="A65" s="195">
        <v>8.7999999999999995E-2</v>
      </c>
      <c r="B65" s="153">
        <v>80.819999999999993</v>
      </c>
      <c r="C65" s="174">
        <f t="shared" si="0"/>
        <v>6.7401767013158184E-2</v>
      </c>
      <c r="K65" s="84"/>
      <c r="L65" s="148"/>
    </row>
    <row r="66" spans="1:12" ht="15" customHeight="1">
      <c r="A66" s="195">
        <v>0.17</v>
      </c>
      <c r="B66" s="153">
        <v>71.5</v>
      </c>
      <c r="C66" s="174">
        <f t="shared" ref="C66:C129" si="1">IFERROR(((A66-E$16)*E$12*(1+B66/E$14))/(E$10*(1-EXP(-E$12*E$18))),"NA")</f>
        <v>0.12194247624894526</v>
      </c>
      <c r="K66" s="84"/>
      <c r="L66" s="148"/>
    </row>
    <row r="67" spans="1:12" ht="15" customHeight="1">
      <c r="A67" s="196">
        <v>0.03</v>
      </c>
      <c r="B67" s="153" t="s">
        <v>15</v>
      </c>
      <c r="C67" s="174" t="str">
        <f t="shared" si="1"/>
        <v>NA</v>
      </c>
      <c r="L67" s="148"/>
    </row>
    <row r="68" spans="1:12" ht="15" customHeight="1">
      <c r="A68" s="196">
        <v>0.02</v>
      </c>
      <c r="B68" s="153">
        <v>82.7</v>
      </c>
      <c r="C68" s="174">
        <f t="shared" si="1"/>
        <v>1.5514734732165272E-2</v>
      </c>
      <c r="L68" s="148"/>
    </row>
    <row r="69" spans="1:12" ht="15" customHeight="1">
      <c r="A69" s="196">
        <v>0.03</v>
      </c>
      <c r="B69" s="153">
        <v>72.599999999999994</v>
      </c>
      <c r="C69" s="174">
        <f t="shared" si="1"/>
        <v>2.1691414598635907E-2</v>
      </c>
      <c r="K69" s="84"/>
      <c r="L69" s="148"/>
    </row>
    <row r="70" spans="1:12" ht="15" customHeight="1">
      <c r="A70" s="195">
        <v>0.11899999999999999</v>
      </c>
      <c r="B70" s="153">
        <v>100</v>
      </c>
      <c r="C70" s="174">
        <f t="shared" si="1"/>
        <v>0.10305247811001775</v>
      </c>
      <c r="L70" s="148"/>
    </row>
    <row r="71" spans="1:12" ht="15" customHeight="1">
      <c r="A71" s="196">
        <v>0.155</v>
      </c>
      <c r="B71" s="153">
        <v>126.3</v>
      </c>
      <c r="C71" s="174">
        <f t="shared" si="1"/>
        <v>0.1554942638850989</v>
      </c>
      <c r="L71" s="148"/>
    </row>
    <row r="72" spans="1:12" ht="15" customHeight="1">
      <c r="A72" s="197">
        <v>0.11</v>
      </c>
      <c r="B72" s="153">
        <v>10.6</v>
      </c>
      <c r="C72" s="174">
        <f t="shared" si="1"/>
        <v>4.3956676144325683E-2</v>
      </c>
      <c r="L72" s="148"/>
    </row>
    <row r="73" spans="1:12" ht="15" customHeight="1">
      <c r="A73" s="196">
        <v>0.05</v>
      </c>
      <c r="B73" s="153">
        <v>113.33</v>
      </c>
      <c r="C73" s="174">
        <f t="shared" si="1"/>
        <v>4.6776351370531238E-2</v>
      </c>
      <c r="K73" s="84"/>
      <c r="L73" s="148"/>
    </row>
    <row r="74" spans="1:12" ht="15" customHeight="1">
      <c r="A74" s="195">
        <v>0.21199999999999999</v>
      </c>
      <c r="B74" s="153">
        <v>56.33</v>
      </c>
      <c r="C74" s="174">
        <f t="shared" si="1"/>
        <v>0.13529203428197203</v>
      </c>
      <c r="K74" s="84"/>
      <c r="L74" s="148"/>
    </row>
    <row r="75" spans="1:12" ht="15" customHeight="1">
      <c r="A75" s="196">
        <v>0.05</v>
      </c>
      <c r="B75" s="153">
        <v>69</v>
      </c>
      <c r="C75" s="174">
        <f t="shared" si="1"/>
        <v>3.5213335387395961E-2</v>
      </c>
      <c r="L75" s="148"/>
    </row>
    <row r="76" spans="1:12" ht="15" customHeight="1">
      <c r="A76" s="196">
        <v>0.04</v>
      </c>
      <c r="B76" s="153">
        <v>90.1</v>
      </c>
      <c r="C76" s="174">
        <f t="shared" si="1"/>
        <v>3.2573639430948202E-2</v>
      </c>
      <c r="E76" s="138"/>
      <c r="K76" s="84"/>
      <c r="L76" s="148"/>
    </row>
    <row r="77" spans="1:12" ht="15" customHeight="1">
      <c r="A77" s="195">
        <v>0.226653834655165</v>
      </c>
      <c r="B77" s="153">
        <v>34.04</v>
      </c>
      <c r="C77" s="174">
        <f t="shared" si="1"/>
        <v>0.11828785172667163</v>
      </c>
      <c r="E77" s="138"/>
      <c r="L77" s="148"/>
    </row>
    <row r="78" spans="1:12" ht="15" customHeight="1">
      <c r="A78" s="195">
        <v>0.313</v>
      </c>
      <c r="B78" s="153">
        <v>36.5</v>
      </c>
      <c r="C78" s="174">
        <f t="shared" si="1"/>
        <v>0.16736767889868603</v>
      </c>
      <c r="E78" s="112"/>
      <c r="L78" s="148"/>
    </row>
    <row r="79" spans="1:12" ht="15" customHeight="1">
      <c r="A79" s="195">
        <v>0.27700000000000002</v>
      </c>
      <c r="B79" s="153">
        <v>42.9</v>
      </c>
      <c r="C79" s="174">
        <f t="shared" si="1"/>
        <v>0.15736604829058004</v>
      </c>
      <c r="E79" s="112"/>
      <c r="K79" s="84"/>
      <c r="L79" s="148"/>
    </row>
    <row r="80" spans="1:12" ht="15" customHeight="1">
      <c r="A80" s="195">
        <v>0.30199999999999999</v>
      </c>
      <c r="B80" s="153">
        <v>30.1</v>
      </c>
      <c r="C80" s="174">
        <f t="shared" si="1"/>
        <v>0.15140273515260488</v>
      </c>
      <c r="E80" s="112"/>
      <c r="L80" s="148"/>
    </row>
    <row r="81" spans="1:12" ht="15" customHeight="1">
      <c r="A81" s="195">
        <v>0.79100000000000004</v>
      </c>
      <c r="B81" s="153">
        <v>34</v>
      </c>
      <c r="C81" s="174">
        <f t="shared" si="1"/>
        <v>0.41264812283600305</v>
      </c>
      <c r="E81" s="112"/>
      <c r="L81" s="148"/>
    </row>
    <row r="82" spans="1:12" ht="15" customHeight="1">
      <c r="A82" s="196">
        <v>0.152</v>
      </c>
      <c r="B82" s="153">
        <v>80</v>
      </c>
      <c r="C82" s="174">
        <f t="shared" si="1"/>
        <v>0.11577101317290238</v>
      </c>
      <c r="E82" s="112"/>
      <c r="L82" s="148"/>
    </row>
    <row r="83" spans="1:12" ht="15" customHeight="1">
      <c r="A83" s="195">
        <v>0.23003092998661026</v>
      </c>
      <c r="B83" s="153">
        <v>40.200000000000003</v>
      </c>
      <c r="C83" s="174">
        <f t="shared" si="1"/>
        <v>0.12744245891693154</v>
      </c>
      <c r="E83" s="112"/>
      <c r="L83" s="148"/>
    </row>
    <row r="84" spans="1:12" ht="15" customHeight="1">
      <c r="A84" s="195">
        <v>1.27427557833717</v>
      </c>
      <c r="B84" s="153">
        <v>3.63</v>
      </c>
      <c r="C84" s="174">
        <f t="shared" si="1"/>
        <v>0.46287438216147064</v>
      </c>
      <c r="E84" s="112"/>
      <c r="L84" s="148"/>
    </row>
    <row r="85" spans="1:12" ht="15" customHeight="1">
      <c r="A85" s="195">
        <v>0.16600000000000001</v>
      </c>
      <c r="B85" s="153">
        <v>72.599999999999994</v>
      </c>
      <c r="C85" s="174">
        <f t="shared" si="1"/>
        <v>0.12002582744578537</v>
      </c>
      <c r="E85" s="112"/>
      <c r="L85" s="148"/>
    </row>
    <row r="86" spans="1:12" ht="15" customHeight="1">
      <c r="A86" s="196">
        <v>1.76</v>
      </c>
      <c r="B86" s="153">
        <v>72.2</v>
      </c>
      <c r="C86" s="174">
        <f t="shared" si="1"/>
        <v>1.2688903693254954</v>
      </c>
      <c r="E86" s="112"/>
      <c r="L86" s="148"/>
    </row>
    <row r="87" spans="1:12" ht="15" customHeight="1">
      <c r="A87" s="195">
        <v>0.34499999999999997</v>
      </c>
      <c r="B87" s="153">
        <v>13.9</v>
      </c>
      <c r="C87" s="174">
        <f t="shared" si="1"/>
        <v>0.14380343653648345</v>
      </c>
      <c r="E87" s="112"/>
      <c r="L87" s="148"/>
    </row>
    <row r="88" spans="1:12" ht="15" customHeight="1">
      <c r="A88" s="196">
        <v>0.17</v>
      </c>
      <c r="B88" s="153">
        <v>41.1</v>
      </c>
      <c r="C88" s="174">
        <f t="shared" si="1"/>
        <v>9.4982103318269395E-2</v>
      </c>
      <c r="E88" s="112"/>
      <c r="L88" s="148"/>
    </row>
    <row r="89" spans="1:12" ht="15" customHeight="1">
      <c r="A89" s="195">
        <v>0.11</v>
      </c>
      <c r="B89" s="153">
        <v>110</v>
      </c>
      <c r="C89" s="174">
        <f t="shared" si="1"/>
        <v>0.10099706268147939</v>
      </c>
      <c r="E89" s="112"/>
      <c r="L89" s="148"/>
    </row>
    <row r="90" spans="1:12" ht="15" customHeight="1">
      <c r="A90" s="197">
        <v>0.13</v>
      </c>
      <c r="B90" s="153">
        <v>17.8</v>
      </c>
      <c r="C90" s="174">
        <f t="shared" si="1"/>
        <v>5.6831714920043207E-2</v>
      </c>
      <c r="E90" s="112"/>
      <c r="K90" s="84"/>
      <c r="L90" s="148"/>
    </row>
    <row r="91" spans="1:12" ht="15" customHeight="1">
      <c r="A91" s="197">
        <v>0.23</v>
      </c>
      <c r="B91" s="153" t="s">
        <v>15</v>
      </c>
      <c r="C91" s="174" t="str">
        <f t="shared" si="1"/>
        <v>NA</v>
      </c>
      <c r="E91" s="112"/>
      <c r="K91" s="84"/>
      <c r="L91" s="148"/>
    </row>
    <row r="92" spans="1:12" ht="15" customHeight="1">
      <c r="A92" s="195">
        <v>0.217162880873954</v>
      </c>
      <c r="B92" s="153">
        <v>61.66</v>
      </c>
      <c r="C92" s="174">
        <f t="shared" si="1"/>
        <v>0.14462515078970242</v>
      </c>
      <c r="E92" s="112"/>
      <c r="L92" s="148"/>
    </row>
    <row r="93" spans="1:12" ht="15" customHeight="1">
      <c r="A93" s="197">
        <v>0.05</v>
      </c>
      <c r="B93" s="153">
        <v>97.8</v>
      </c>
      <c r="C93" s="174">
        <f t="shared" si="1"/>
        <v>4.272551360337376E-2</v>
      </c>
      <c r="E93" s="112"/>
      <c r="L93" s="148"/>
    </row>
    <row r="94" spans="1:12" ht="15" customHeight="1">
      <c r="A94" s="195">
        <v>0.16</v>
      </c>
      <c r="B94" s="153">
        <v>54.29</v>
      </c>
      <c r="C94" s="174">
        <f t="shared" si="1"/>
        <v>0.10040443528888557</v>
      </c>
      <c r="E94" s="112"/>
      <c r="L94" s="148"/>
    </row>
    <row r="95" spans="1:12" ht="15" customHeight="1">
      <c r="A95" s="196">
        <v>0.26</v>
      </c>
      <c r="B95" s="153">
        <v>50.1</v>
      </c>
      <c r="C95" s="174">
        <f t="shared" si="1"/>
        <v>0.15747403585243475</v>
      </c>
      <c r="E95" s="112"/>
      <c r="L95" s="148"/>
    </row>
    <row r="96" spans="1:12" ht="15" customHeight="1">
      <c r="A96" s="195">
        <v>0.109</v>
      </c>
      <c r="B96" s="153">
        <v>74</v>
      </c>
      <c r="C96" s="174">
        <f t="shared" si="1"/>
        <v>7.9608221927653669E-2</v>
      </c>
      <c r="E96" s="112"/>
      <c r="L96" s="148"/>
    </row>
    <row r="97" spans="1:12" ht="15" customHeight="1">
      <c r="A97" s="196">
        <v>0.05</v>
      </c>
      <c r="B97" s="153">
        <v>73.400000000000006</v>
      </c>
      <c r="C97" s="174">
        <f t="shared" si="1"/>
        <v>3.6361029281503685E-2</v>
      </c>
      <c r="E97" s="112"/>
      <c r="L97" s="148"/>
    </row>
    <row r="98" spans="1:12" ht="15" customHeight="1">
      <c r="A98" s="196">
        <v>7.0000000000000007E-2</v>
      </c>
      <c r="B98" s="153">
        <v>55.4</v>
      </c>
      <c r="C98" s="174">
        <f t="shared" si="1"/>
        <v>4.4332285055124585E-2</v>
      </c>
      <c r="E98" s="112"/>
      <c r="L98" s="148"/>
    </row>
    <row r="99" spans="1:12" s="102" customFormat="1" ht="15" customHeight="1">
      <c r="A99" s="195">
        <v>0.13400000000000001</v>
      </c>
      <c r="B99" s="153">
        <v>55.5</v>
      </c>
      <c r="C99" s="174">
        <f t="shared" si="1"/>
        <v>8.493456495439905E-2</v>
      </c>
      <c r="E99" s="112"/>
      <c r="F99"/>
      <c r="G99"/>
      <c r="J99"/>
      <c r="K99" s="84"/>
      <c r="L99" s="148"/>
    </row>
    <row r="100" spans="1:12" ht="15" customHeight="1">
      <c r="A100" s="195">
        <v>0.223</v>
      </c>
      <c r="B100" s="153">
        <v>80</v>
      </c>
      <c r="C100" s="174">
        <f t="shared" si="1"/>
        <v>0.16984826274708706</v>
      </c>
      <c r="E100" s="112"/>
      <c r="L100" s="148"/>
    </row>
    <row r="101" spans="1:12" ht="15" customHeight="1">
      <c r="A101" s="196">
        <v>0.16</v>
      </c>
      <c r="B101" s="153" t="s">
        <v>15</v>
      </c>
      <c r="C101" s="174" t="str">
        <f t="shared" si="1"/>
        <v>NA</v>
      </c>
      <c r="E101" s="112"/>
      <c r="L101" s="148"/>
    </row>
    <row r="102" spans="1:12" ht="15" customHeight="1">
      <c r="A102" s="195">
        <v>0.23300000000000001</v>
      </c>
      <c r="B102" s="153">
        <v>40</v>
      </c>
      <c r="C102" s="174">
        <f t="shared" si="1"/>
        <v>0.12884428998487488</v>
      </c>
      <c r="L102" s="148"/>
    </row>
    <row r="103" spans="1:12" ht="15" customHeight="1">
      <c r="A103" s="195">
        <v>0.151</v>
      </c>
      <c r="B103" s="153">
        <v>116.66</v>
      </c>
      <c r="C103" s="174">
        <f t="shared" si="1"/>
        <v>0.14388773986979608</v>
      </c>
      <c r="L103" s="148"/>
    </row>
    <row r="104" spans="1:12" ht="15" customHeight="1">
      <c r="A104" s="195">
        <v>0.20300000000000001</v>
      </c>
      <c r="B104" s="153">
        <v>57.6</v>
      </c>
      <c r="C104" s="174">
        <f t="shared" si="1"/>
        <v>0.13089344526489993</v>
      </c>
      <c r="L104" s="148"/>
    </row>
    <row r="105" spans="1:12" ht="15" customHeight="1">
      <c r="A105" s="195">
        <v>0.23699999999999999</v>
      </c>
      <c r="B105" s="153">
        <v>130.5</v>
      </c>
      <c r="C105" s="174">
        <f t="shared" si="1"/>
        <v>0.24294853861610718</v>
      </c>
      <c r="L105" s="148"/>
    </row>
    <row r="106" spans="1:12" ht="15" customHeight="1">
      <c r="A106" s="196">
        <v>0.06</v>
      </c>
      <c r="B106" s="153" t="s">
        <v>15</v>
      </c>
      <c r="C106" s="174" t="str">
        <f t="shared" si="1"/>
        <v>NA</v>
      </c>
      <c r="K106" s="84"/>
      <c r="L106" s="148"/>
    </row>
    <row r="107" spans="1:12" ht="15" customHeight="1">
      <c r="A107" s="195">
        <v>0.315</v>
      </c>
      <c r="B107" s="153">
        <v>7.3</v>
      </c>
      <c r="C107" s="174">
        <f t="shared" si="1"/>
        <v>0.12045308258181911</v>
      </c>
      <c r="L107" s="148"/>
    </row>
    <row r="108" spans="1:12" ht="15" customHeight="1">
      <c r="A108" s="195">
        <v>0.16900000000000001</v>
      </c>
      <c r="B108" s="153">
        <v>54.2</v>
      </c>
      <c r="C108" s="174">
        <f t="shared" si="1"/>
        <v>0.10597283739147913</v>
      </c>
      <c r="K108" s="84"/>
      <c r="L108" s="148"/>
    </row>
    <row r="109" spans="1:12" ht="15" customHeight="1">
      <c r="A109" s="196">
        <v>0.23599999999999999</v>
      </c>
      <c r="B109" s="153">
        <v>9.85</v>
      </c>
      <c r="C109" s="174">
        <f t="shared" si="1"/>
        <v>9.3383678731202985E-2</v>
      </c>
      <c r="K109" s="84"/>
      <c r="L109" s="148"/>
    </row>
    <row r="110" spans="1:12" ht="15" customHeight="1">
      <c r="A110" s="195">
        <v>0.121</v>
      </c>
      <c r="B110" s="153">
        <v>91.2</v>
      </c>
      <c r="C110" s="174">
        <f t="shared" si="1"/>
        <v>9.9229614084553483E-2</v>
      </c>
      <c r="L110" s="148"/>
    </row>
    <row r="111" spans="1:12" ht="15" customHeight="1">
      <c r="A111" s="197">
        <v>0.28999999999999998</v>
      </c>
      <c r="B111" s="153">
        <v>17.5</v>
      </c>
      <c r="C111" s="174">
        <f t="shared" si="1"/>
        <v>0.12632458020826565</v>
      </c>
      <c r="L111" s="148"/>
    </row>
    <row r="112" spans="1:12" ht="15" customHeight="1">
      <c r="A112" s="195">
        <v>8.4000000000000005E-2</v>
      </c>
      <c r="B112" s="153">
        <v>122.3</v>
      </c>
      <c r="C112" s="174">
        <f t="shared" si="1"/>
        <v>8.2515017554002881E-2</v>
      </c>
      <c r="K112" s="84"/>
      <c r="L112" s="148"/>
    </row>
    <row r="113" spans="1:12" ht="15" customHeight="1">
      <c r="A113" s="196">
        <v>0.09</v>
      </c>
      <c r="B113" s="153">
        <v>106.1</v>
      </c>
      <c r="C113" s="174">
        <f t="shared" si="1"/>
        <v>8.0802866935611256E-2</v>
      </c>
      <c r="L113" s="148"/>
    </row>
    <row r="114" spans="1:12" ht="15" customHeight="1">
      <c r="A114" s="195">
        <v>0.26600000000000001</v>
      </c>
      <c r="B114" s="153">
        <v>12</v>
      </c>
      <c r="C114" s="174">
        <f t="shared" si="1"/>
        <v>0.10823796779521355</v>
      </c>
      <c r="L114" s="148"/>
    </row>
    <row r="115" spans="1:12" ht="15" customHeight="1">
      <c r="A115" s="195">
        <v>0.107</v>
      </c>
      <c r="B115" s="153">
        <v>18.100000000000001</v>
      </c>
      <c r="C115" s="174">
        <f t="shared" si="1"/>
        <v>4.6944332022305191E-2</v>
      </c>
      <c r="L115" s="148"/>
    </row>
    <row r="116" spans="1:12" ht="15" customHeight="1">
      <c r="A116" s="195">
        <v>0.24</v>
      </c>
      <c r="B116" s="153">
        <v>30.8</v>
      </c>
      <c r="C116" s="174">
        <f t="shared" si="1"/>
        <v>0.12119647521777525</v>
      </c>
    </row>
    <row r="117" spans="1:12" ht="15" customHeight="1">
      <c r="A117" s="195">
        <v>0.308</v>
      </c>
      <c r="B117" s="153">
        <v>18</v>
      </c>
      <c r="C117" s="174">
        <f t="shared" si="1"/>
        <v>0.1349688019470679</v>
      </c>
    </row>
    <row r="118" spans="1:12" ht="15" customHeight="1">
      <c r="A118" s="195">
        <v>1.0980000000000001</v>
      </c>
      <c r="B118" s="153">
        <v>4.3</v>
      </c>
      <c r="C118" s="174">
        <f t="shared" si="1"/>
        <v>0.40268092304472031</v>
      </c>
    </row>
    <row r="119" spans="1:12" ht="15" customHeight="1">
      <c r="A119" s="195">
        <v>0.13800000000000001</v>
      </c>
      <c r="B119" s="153">
        <v>99.63</v>
      </c>
      <c r="C119" s="174">
        <f t="shared" si="1"/>
        <v>0.11923986579993873</v>
      </c>
    </row>
    <row r="120" spans="1:12" ht="15" customHeight="1">
      <c r="A120" s="195">
        <v>0.104</v>
      </c>
      <c r="B120" s="153">
        <v>8</v>
      </c>
      <c r="C120" s="174">
        <f t="shared" si="1"/>
        <v>4.0148419132059153E-2</v>
      </c>
    </row>
    <row r="121" spans="1:12" ht="15" customHeight="1">
      <c r="A121" s="196">
        <v>0.17</v>
      </c>
      <c r="B121" s="153">
        <v>69.8</v>
      </c>
      <c r="C121" s="174">
        <f t="shared" si="1"/>
        <v>0.12043482381532196</v>
      </c>
    </row>
    <row r="122" spans="1:12" ht="15" customHeight="1">
      <c r="A122" s="195">
        <v>0.214</v>
      </c>
      <c r="B122" s="153">
        <v>130.25</v>
      </c>
      <c r="C122" s="174">
        <f t="shared" si="1"/>
        <v>0.21909215598994988</v>
      </c>
      <c r="K122" s="84"/>
    </row>
    <row r="123" spans="1:12" ht="15" customHeight="1">
      <c r="A123" s="195">
        <v>0.23699999999999999</v>
      </c>
      <c r="B123" s="153">
        <v>77</v>
      </c>
      <c r="C123" s="174">
        <f t="shared" si="1"/>
        <v>0.17680224438729431</v>
      </c>
    </row>
    <row r="124" spans="1:12" ht="15" customHeight="1">
      <c r="A124" s="195">
        <v>0.29699999999999999</v>
      </c>
      <c r="B124" s="153">
        <v>2.8</v>
      </c>
      <c r="C124" s="174">
        <f t="shared" si="1"/>
        <v>0.10659780888472505</v>
      </c>
    </row>
    <row r="125" spans="1:12" ht="15" customHeight="1">
      <c r="A125" s="195">
        <v>0.23400000000000001</v>
      </c>
      <c r="B125" s="153">
        <v>79.8</v>
      </c>
      <c r="C125" s="174">
        <f t="shared" si="1"/>
        <v>0.17798228238205416</v>
      </c>
    </row>
    <row r="126" spans="1:12" ht="15" customHeight="1">
      <c r="A126" s="195">
        <v>0.32600000000000001</v>
      </c>
      <c r="B126" s="153">
        <v>80.2</v>
      </c>
      <c r="C126" s="174">
        <f t="shared" si="1"/>
        <v>0.24863849193566759</v>
      </c>
    </row>
    <row r="127" spans="1:12" ht="15" customHeight="1">
      <c r="A127" s="195">
        <v>0.125</v>
      </c>
      <c r="B127" s="153">
        <v>137.19999999999999</v>
      </c>
      <c r="C127" s="174">
        <f t="shared" si="1"/>
        <v>0.13250647686516406</v>
      </c>
    </row>
    <row r="128" spans="1:12" ht="15" customHeight="1">
      <c r="A128" s="195">
        <v>0.27300000000000002</v>
      </c>
      <c r="B128" s="153">
        <v>98.44</v>
      </c>
      <c r="C128" s="174">
        <f t="shared" si="1"/>
        <v>0.23419278189795942</v>
      </c>
      <c r="K128" s="84"/>
    </row>
    <row r="129" spans="1:11" ht="15" customHeight="1">
      <c r="A129" s="195">
        <v>0.14399999999999999</v>
      </c>
      <c r="B129" s="153">
        <v>52</v>
      </c>
      <c r="C129" s="174">
        <f t="shared" si="1"/>
        <v>8.8643702948538086E-2</v>
      </c>
    </row>
    <row r="130" spans="1:11" ht="15" customHeight="1">
      <c r="A130" s="195">
        <v>0.214</v>
      </c>
      <c r="B130" s="153">
        <v>330</v>
      </c>
      <c r="C130" s="174">
        <f t="shared" ref="C130:C193" si="2">IFERROR(((A130-E$16)*E$12*(1+B130/E$14))/(E$10*(1-EXP(-E$12*E$18))),"NA")</f>
        <v>0.4420916880102938</v>
      </c>
    </row>
    <row r="131" spans="1:11" ht="15" customHeight="1">
      <c r="A131" s="196">
        <v>0</v>
      </c>
      <c r="B131" s="153">
        <v>112.5</v>
      </c>
      <c r="C131" s="174">
        <f t="shared" si="2"/>
        <v>0</v>
      </c>
      <c r="K131" s="84"/>
    </row>
    <row r="132" spans="1:11" ht="15" customHeight="1">
      <c r="A132" s="196">
        <v>0.20499999999999999</v>
      </c>
      <c r="B132" s="153" t="s">
        <v>15</v>
      </c>
      <c r="C132" s="174" t="str">
        <f t="shared" si="2"/>
        <v>NA</v>
      </c>
    </row>
    <row r="133" spans="1:11" ht="15" customHeight="1">
      <c r="A133" s="196">
        <v>9.5000000000000001E-2</v>
      </c>
      <c r="B133" s="153">
        <v>41</v>
      </c>
      <c r="C133" s="174">
        <f t="shared" si="2"/>
        <v>5.3028674698204437E-2</v>
      </c>
    </row>
    <row r="134" spans="1:11" ht="15" customHeight="1">
      <c r="A134" s="195">
        <v>0.128</v>
      </c>
      <c r="B134" s="153">
        <v>66.63</v>
      </c>
      <c r="C134" s="174">
        <f t="shared" si="2"/>
        <v>8.8563573047567679E-2</v>
      </c>
    </row>
    <row r="135" spans="1:11" ht="15" customHeight="1">
      <c r="A135" s="195">
        <v>0.19400000000000001</v>
      </c>
      <c r="B135" s="153">
        <v>180</v>
      </c>
      <c r="C135" s="174">
        <f t="shared" si="2"/>
        <v>0.24896610637453107</v>
      </c>
    </row>
    <row r="136" spans="1:11" ht="15" customHeight="1">
      <c r="A136" s="195">
        <v>0.19600000000000001</v>
      </c>
      <c r="B136" s="153">
        <v>83.7</v>
      </c>
      <c r="C136" s="174">
        <f t="shared" si="2"/>
        <v>0.15306689129906109</v>
      </c>
    </row>
    <row r="137" spans="1:11" ht="15" customHeight="1">
      <c r="A137" s="195">
        <v>0.436</v>
      </c>
      <c r="B137" s="153">
        <v>14</v>
      </c>
      <c r="C137" s="174">
        <f t="shared" si="2"/>
        <v>0.18196165012035129</v>
      </c>
    </row>
    <row r="138" spans="1:11" ht="15" customHeight="1">
      <c r="A138" s="196">
        <v>0.13</v>
      </c>
      <c r="B138" s="153">
        <v>30.1</v>
      </c>
      <c r="C138" s="174">
        <f t="shared" si="2"/>
        <v>6.5173362814035213E-2</v>
      </c>
    </row>
    <row r="139" spans="1:11" ht="15" customHeight="1">
      <c r="A139" s="196">
        <v>0.11</v>
      </c>
      <c r="B139" s="153">
        <v>60.5</v>
      </c>
      <c r="C139" s="174">
        <f t="shared" si="2"/>
        <v>7.2591638802313299E-2</v>
      </c>
    </row>
    <row r="140" spans="1:11" ht="15" customHeight="1">
      <c r="A140" s="195">
        <v>0.19600000000000001</v>
      </c>
      <c r="B140" s="153">
        <v>103.2</v>
      </c>
      <c r="C140" s="174">
        <f t="shared" si="2"/>
        <v>0.17300546431396882</v>
      </c>
    </row>
    <row r="141" spans="1:11" ht="15" customHeight="1">
      <c r="A141" s="195">
        <v>0.19500000000000001</v>
      </c>
      <c r="B141" s="153">
        <v>102.42</v>
      </c>
      <c r="C141" s="174">
        <f t="shared" si="2"/>
        <v>0.1713293095495288</v>
      </c>
    </row>
    <row r="142" spans="1:11" ht="15" customHeight="1">
      <c r="A142" s="195">
        <v>9.2999999999999999E-2</v>
      </c>
      <c r="B142" s="153">
        <v>88</v>
      </c>
      <c r="C142" s="174">
        <f t="shared" si="2"/>
        <v>7.471487250641258E-2</v>
      </c>
    </row>
    <row r="143" spans="1:11" ht="15" customHeight="1">
      <c r="A143" s="195">
        <v>0.16400000000000001</v>
      </c>
      <c r="B143" s="153">
        <v>49.6</v>
      </c>
      <c r="C143" s="174">
        <f t="shared" si="2"/>
        <v>9.8901999645690006E-2</v>
      </c>
    </row>
    <row r="144" spans="1:11" ht="15" customHeight="1">
      <c r="A144" s="195">
        <v>0.39500000000000002</v>
      </c>
      <c r="B144" s="153" t="s">
        <v>15</v>
      </c>
      <c r="C144" s="174" t="str">
        <f t="shared" si="2"/>
        <v>NA</v>
      </c>
    </row>
    <row r="145" spans="1:11" ht="15" customHeight="1">
      <c r="A145" s="196">
        <v>0.54</v>
      </c>
      <c r="B145" s="153">
        <v>58.8</v>
      </c>
      <c r="C145" s="174">
        <f t="shared" si="2"/>
        <v>0.35156994050776125</v>
      </c>
    </row>
    <row r="146" spans="1:11" ht="15" customHeight="1">
      <c r="A146" s="196">
        <v>0.03</v>
      </c>
      <c r="B146" s="153">
        <v>71.099999999999994</v>
      </c>
      <c r="C146" s="174">
        <f t="shared" si="2"/>
        <v>2.1456659029386604E-2</v>
      </c>
    </row>
    <row r="147" spans="1:11" ht="15" customHeight="1">
      <c r="A147" s="196">
        <v>0.05</v>
      </c>
      <c r="B147" s="153">
        <v>63.9</v>
      </c>
      <c r="C147" s="174">
        <f t="shared" si="2"/>
        <v>3.3883053828316557E-2</v>
      </c>
    </row>
    <row r="148" spans="1:11" ht="15" customHeight="1">
      <c r="A148" s="195">
        <v>0.187</v>
      </c>
      <c r="B148" s="153">
        <v>18</v>
      </c>
      <c r="C148" s="174">
        <f t="shared" si="2"/>
        <v>8.1945344039291226E-2</v>
      </c>
      <c r="K148" s="84"/>
    </row>
    <row r="149" spans="1:11" ht="15" customHeight="1">
      <c r="A149" s="195">
        <v>0.34599999999999997</v>
      </c>
      <c r="B149" s="153">
        <v>2.86</v>
      </c>
      <c r="C149" s="174">
        <f t="shared" si="2"/>
        <v>0.12429295334407789</v>
      </c>
    </row>
    <row r="150" spans="1:11" ht="15" customHeight="1">
      <c r="A150" s="196">
        <v>0.06</v>
      </c>
      <c r="B150" s="153">
        <v>68.2</v>
      </c>
      <c r="C150" s="174">
        <f t="shared" si="2"/>
        <v>4.2005596524342555E-2</v>
      </c>
    </row>
    <row r="151" spans="1:11" ht="15" customHeight="1">
      <c r="A151" s="195">
        <v>0.11600000000000001</v>
      </c>
      <c r="B151" s="153">
        <v>25.15</v>
      </c>
      <c r="C151" s="174">
        <f t="shared" si="2"/>
        <v>5.5159211908902585E-2</v>
      </c>
    </row>
    <row r="152" spans="1:11" ht="15" customHeight="1">
      <c r="A152" s="195">
        <v>0.27500000000000002</v>
      </c>
      <c r="B152" s="153">
        <v>13.5</v>
      </c>
      <c r="C152" s="174">
        <f t="shared" si="2"/>
        <v>0.1140520807269547</v>
      </c>
    </row>
    <row r="153" spans="1:11" ht="15" customHeight="1">
      <c r="A153" s="195">
        <v>0.16800000000000001</v>
      </c>
      <c r="B153" s="153" t="s">
        <v>15</v>
      </c>
      <c r="C153" s="174" t="str">
        <f t="shared" si="2"/>
        <v>NA</v>
      </c>
    </row>
    <row r="154" spans="1:11" ht="15" customHeight="1">
      <c r="A154" s="196">
        <v>0.05</v>
      </c>
      <c r="B154" s="153">
        <v>56.4</v>
      </c>
      <c r="C154" s="174">
        <f t="shared" si="2"/>
        <v>3.1926757417905668E-2</v>
      </c>
    </row>
    <row r="155" spans="1:11" ht="15" customHeight="1">
      <c r="A155" s="197">
        <v>0.12</v>
      </c>
      <c r="B155" s="153">
        <v>25.3</v>
      </c>
      <c r="C155" s="174">
        <f t="shared" si="2"/>
        <v>5.715515592656447E-2</v>
      </c>
    </row>
    <row r="156" spans="1:11" ht="15" customHeight="1">
      <c r="A156" s="196">
        <v>0.28899999999999998</v>
      </c>
      <c r="B156" s="153">
        <v>21.3</v>
      </c>
      <c r="C156" s="174">
        <f t="shared" si="2"/>
        <v>0.1316180574553161</v>
      </c>
    </row>
    <row r="157" spans="1:11" ht="15" customHeight="1">
      <c r="A157" s="196">
        <v>0.04</v>
      </c>
      <c r="B157" s="153">
        <v>82.3</v>
      </c>
      <c r="C157" s="174">
        <f t="shared" si="2"/>
        <v>3.0946000817486344E-2</v>
      </c>
    </row>
    <row r="158" spans="1:11" ht="15" customHeight="1">
      <c r="A158" s="195">
        <v>7.0999999999999994E-2</v>
      </c>
      <c r="B158" s="153">
        <v>80</v>
      </c>
      <c r="C158" s="174">
        <f t="shared" si="2"/>
        <v>5.4077249574184659E-2</v>
      </c>
    </row>
    <row r="159" spans="1:11" ht="15" customHeight="1">
      <c r="A159" s="196">
        <v>0.06</v>
      </c>
      <c r="B159" s="153">
        <v>67.8</v>
      </c>
      <c r="C159" s="174">
        <f t="shared" si="2"/>
        <v>4.1880393554076266E-2</v>
      </c>
    </row>
    <row r="160" spans="1:11" ht="15" customHeight="1">
      <c r="A160" s="196">
        <v>0.05</v>
      </c>
      <c r="B160" s="153">
        <v>50</v>
      </c>
      <c r="C160" s="174">
        <f t="shared" si="2"/>
        <v>3.0257384481021714E-2</v>
      </c>
    </row>
    <row r="161" spans="1:3" ht="15" customHeight="1">
      <c r="A161" s="195">
        <v>0.14679030094891801</v>
      </c>
      <c r="B161" s="153">
        <v>71.25</v>
      </c>
      <c r="C161" s="174">
        <f t="shared" si="2"/>
        <v>0.10510251401159776</v>
      </c>
    </row>
    <row r="162" spans="1:3" ht="15" customHeight="1">
      <c r="A162" s="196">
        <v>0.06</v>
      </c>
      <c r="B162" s="153">
        <v>56.6</v>
      </c>
      <c r="C162" s="174">
        <f t="shared" si="2"/>
        <v>3.8374710386619951E-2</v>
      </c>
    </row>
    <row r="163" spans="1:3" ht="15" customHeight="1">
      <c r="A163" s="196">
        <v>0.05</v>
      </c>
      <c r="B163" s="153">
        <v>71.400000000000006</v>
      </c>
      <c r="C163" s="174">
        <f t="shared" si="2"/>
        <v>3.5839350238727447E-2</v>
      </c>
    </row>
    <row r="164" spans="1:3" ht="15" customHeight="1">
      <c r="A164" s="196">
        <v>0.06</v>
      </c>
      <c r="B164" s="153">
        <v>53.4</v>
      </c>
      <c r="C164" s="174">
        <f t="shared" si="2"/>
        <v>3.7373086624489578E-2</v>
      </c>
    </row>
    <row r="165" spans="1:3" ht="15" customHeight="1">
      <c r="A165" s="196">
        <v>7.0000000000000007E-2</v>
      </c>
      <c r="B165" s="153">
        <v>61.5</v>
      </c>
      <c r="C165" s="174">
        <f t="shared" si="2"/>
        <v>4.6559854567779106E-2</v>
      </c>
    </row>
    <row r="166" spans="1:3" ht="15" customHeight="1">
      <c r="A166" s="196">
        <v>0.06</v>
      </c>
      <c r="B166" s="153">
        <v>41.5</v>
      </c>
      <c r="C166" s="174">
        <f t="shared" si="2"/>
        <v>3.3648298259067254E-2</v>
      </c>
    </row>
    <row r="167" spans="1:3" ht="15" customHeight="1">
      <c r="A167" s="196">
        <v>0.03</v>
      </c>
      <c r="B167" s="153">
        <v>51.9</v>
      </c>
      <c r="C167" s="174">
        <f t="shared" si="2"/>
        <v>1.8451787742995482E-2</v>
      </c>
    </row>
    <row r="168" spans="1:3" ht="15" customHeight="1">
      <c r="A168" s="196">
        <v>0.06</v>
      </c>
      <c r="B168" s="153">
        <v>39.700000000000003</v>
      </c>
      <c r="C168" s="174">
        <f t="shared" si="2"/>
        <v>3.308488489286892E-2</v>
      </c>
    </row>
    <row r="169" spans="1:3" ht="15" customHeight="1">
      <c r="A169" s="196">
        <v>0.12</v>
      </c>
      <c r="B169" s="153" t="s">
        <v>15</v>
      </c>
      <c r="C169" s="174" t="str">
        <f t="shared" si="2"/>
        <v>NA</v>
      </c>
    </row>
    <row r="170" spans="1:3" ht="15" customHeight="1">
      <c r="A170" s="196">
        <v>34.86</v>
      </c>
      <c r="B170" s="153">
        <v>60</v>
      </c>
      <c r="C170" s="174">
        <f t="shared" si="2"/>
        <v>22.914021603286297</v>
      </c>
    </row>
    <row r="171" spans="1:3" ht="15" customHeight="1">
      <c r="A171" s="195">
        <v>0.73399999999999999</v>
      </c>
      <c r="B171" s="153">
        <v>92</v>
      </c>
      <c r="C171" s="174">
        <f t="shared" si="2"/>
        <v>0.60500161948845688</v>
      </c>
    </row>
    <row r="172" spans="1:3" ht="15" customHeight="1">
      <c r="A172" s="195">
        <v>0.14599999999999999</v>
      </c>
      <c r="B172" s="153">
        <v>65.5</v>
      </c>
      <c r="C172" s="174">
        <f t="shared" si="2"/>
        <v>0.10015715942260962</v>
      </c>
    </row>
    <row r="173" spans="1:3" ht="15" customHeight="1">
      <c r="A173" s="195">
        <v>0.187</v>
      </c>
      <c r="B173" s="153">
        <v>95.29</v>
      </c>
      <c r="C173" s="174">
        <f t="shared" si="2"/>
        <v>0.15734481595353905</v>
      </c>
    </row>
    <row r="174" spans="1:3" ht="15" customHeight="1">
      <c r="A174" s="195">
        <v>0.13200000000000001</v>
      </c>
      <c r="B174" s="153">
        <v>100</v>
      </c>
      <c r="C174" s="174">
        <f t="shared" si="2"/>
        <v>0.11431031185312894</v>
      </c>
    </row>
    <row r="175" spans="1:3" ht="15" customHeight="1">
      <c r="A175" s="195">
        <v>0.23200000000000001</v>
      </c>
      <c r="B175" s="153">
        <v>129.69999999999999</v>
      </c>
      <c r="C175" s="174">
        <f t="shared" si="2"/>
        <v>0.23685480571743794</v>
      </c>
    </row>
    <row r="176" spans="1:3" ht="15" customHeight="1">
      <c r="A176" s="195">
        <v>0.16</v>
      </c>
      <c r="B176" s="153">
        <v>100.1</v>
      </c>
      <c r="C176" s="174">
        <f t="shared" si="2"/>
        <v>0.13864142240821259</v>
      </c>
    </row>
    <row r="177" spans="1:11" ht="15" customHeight="1">
      <c r="A177" s="196">
        <v>0.06</v>
      </c>
      <c r="B177" s="153">
        <v>79</v>
      </c>
      <c r="C177" s="174">
        <f t="shared" si="2"/>
        <v>4.5386076721532574E-2</v>
      </c>
      <c r="K177" s="84"/>
    </row>
    <row r="178" spans="1:11" ht="15" customHeight="1">
      <c r="A178" s="196">
        <v>0.11</v>
      </c>
      <c r="B178" s="153">
        <v>60</v>
      </c>
      <c r="C178" s="174">
        <f t="shared" si="2"/>
        <v>7.2304715328786379E-2</v>
      </c>
    </row>
    <row r="179" spans="1:11" ht="15" customHeight="1">
      <c r="A179" s="196">
        <v>0.05</v>
      </c>
      <c r="B179" s="153">
        <v>76.8</v>
      </c>
      <c r="C179" s="174">
        <f t="shared" si="2"/>
        <v>3.7247883654223282E-2</v>
      </c>
      <c r="K179" s="84"/>
    </row>
    <row r="180" spans="1:11" ht="15" customHeight="1">
      <c r="A180" s="195">
        <v>0.156</v>
      </c>
      <c r="B180" s="153">
        <v>85.5</v>
      </c>
      <c r="C180" s="174">
        <f t="shared" si="2"/>
        <v>0.12329362496973574</v>
      </c>
    </row>
    <row r="181" spans="1:11" ht="15" customHeight="1">
      <c r="A181" s="196">
        <v>0.27</v>
      </c>
      <c r="B181" s="153" t="s">
        <v>15</v>
      </c>
      <c r="C181" s="174" t="str">
        <f t="shared" si="2"/>
        <v>NA</v>
      </c>
    </row>
    <row r="182" spans="1:11" ht="15" customHeight="1">
      <c r="A182" s="195">
        <v>0.11700000000000001</v>
      </c>
      <c r="B182" s="153">
        <v>88</v>
      </c>
      <c r="C182" s="174">
        <f t="shared" si="2"/>
        <v>9.3996129927422276E-2</v>
      </c>
    </row>
    <row r="183" spans="1:11" ht="15" customHeight="1">
      <c r="A183" s="195">
        <v>0.14299999999999999</v>
      </c>
      <c r="B183" s="153">
        <v>92.2</v>
      </c>
      <c r="C183" s="174">
        <f t="shared" si="2"/>
        <v>0.11801736313109686</v>
      </c>
      <c r="K183" s="84"/>
    </row>
    <row r="184" spans="1:11" ht="15" customHeight="1">
      <c r="A184" s="195">
        <v>0.191</v>
      </c>
      <c r="B184" s="153">
        <v>77.099999999999994</v>
      </c>
      <c r="C184" s="174">
        <f t="shared" si="2"/>
        <v>0.1425858376506437</v>
      </c>
    </row>
    <row r="185" spans="1:11" ht="15" customHeight="1">
      <c r="A185" s="196">
        <v>0.03</v>
      </c>
      <c r="B185" s="153">
        <v>130.86000000000001</v>
      </c>
      <c r="C185" s="174">
        <f t="shared" si="2"/>
        <v>3.0809320908278974E-2</v>
      </c>
    </row>
    <row r="186" spans="1:11" ht="15" customHeight="1">
      <c r="A186" s="196">
        <v>0.06</v>
      </c>
      <c r="B186" s="153">
        <v>70</v>
      </c>
      <c r="C186" s="174">
        <f t="shared" si="2"/>
        <v>4.2569009890540896E-2</v>
      </c>
    </row>
    <row r="187" spans="1:11" ht="15" customHeight="1">
      <c r="A187" s="197">
        <v>0.09</v>
      </c>
      <c r="B187" s="153">
        <v>79.5</v>
      </c>
      <c r="C187" s="174">
        <f t="shared" si="2"/>
        <v>6.8313870651548161E-2</v>
      </c>
    </row>
    <row r="188" spans="1:11" ht="15" customHeight="1">
      <c r="A188" s="196">
        <v>0.128</v>
      </c>
      <c r="B188" s="153">
        <v>140</v>
      </c>
      <c r="C188" s="174">
        <f t="shared" si="2"/>
        <v>0.13755632999923803</v>
      </c>
    </row>
    <row r="189" spans="1:11" ht="15" customHeight="1">
      <c r="A189" s="196">
        <v>0.02</v>
      </c>
      <c r="B189" s="153">
        <v>77.5</v>
      </c>
      <c r="C189" s="174">
        <f t="shared" si="2"/>
        <v>1.4972188527677985E-2</v>
      </c>
    </row>
    <row r="190" spans="1:11" ht="15" customHeight="1">
      <c r="A190" s="195">
        <v>0.154</v>
      </c>
      <c r="B190" s="153">
        <v>139.9</v>
      </c>
      <c r="C190" s="174">
        <f t="shared" si="2"/>
        <v>0.16541712095774572</v>
      </c>
    </row>
    <row r="191" spans="1:11" ht="15" customHeight="1">
      <c r="A191" s="195">
        <v>0.21099999999999999</v>
      </c>
      <c r="B191" s="153">
        <v>14.2</v>
      </c>
      <c r="C191" s="174">
        <f t="shared" si="2"/>
        <v>8.827957097668028E-2</v>
      </c>
    </row>
    <row r="192" spans="1:11" ht="15" customHeight="1">
      <c r="A192" s="195">
        <v>0.161</v>
      </c>
      <c r="B192" s="153">
        <v>42.9</v>
      </c>
      <c r="C192" s="174">
        <f t="shared" si="2"/>
        <v>9.1465464890914755E-2</v>
      </c>
    </row>
    <row r="193" spans="1:3" ht="15" customHeight="1">
      <c r="A193" s="195">
        <v>0.68300000000000005</v>
      </c>
      <c r="B193" s="153">
        <v>3.5</v>
      </c>
      <c r="C193" s="174">
        <f t="shared" si="2"/>
        <v>0.24763321642023781</v>
      </c>
    </row>
    <row r="194" spans="1:3" ht="15" customHeight="1">
      <c r="A194" s="196">
        <v>0.12</v>
      </c>
      <c r="B194" s="153" t="s">
        <v>15</v>
      </c>
      <c r="C194" s="174" t="str">
        <f t="shared" ref="C194:C257" si="3">IFERROR(((A194-E$16)*E$12*(1+B194/E$14))/(E$10*(1-EXP(-E$12*E$18))),"NA")</f>
        <v>NA</v>
      </c>
    </row>
    <row r="195" spans="1:3" ht="15" customHeight="1">
      <c r="A195" s="195">
        <v>0.129</v>
      </c>
      <c r="B195" s="153">
        <v>36.299999999999997</v>
      </c>
      <c r="C195" s="174">
        <f t="shared" si="3"/>
        <v>6.8844418238051597E-2</v>
      </c>
    </row>
    <row r="196" spans="1:3" ht="15" customHeight="1">
      <c r="A196" s="196">
        <v>7.0000000000000007E-2</v>
      </c>
      <c r="B196" s="153">
        <v>46.5</v>
      </c>
      <c r="C196" s="174">
        <f t="shared" si="3"/>
        <v>4.1082224618628628E-2</v>
      </c>
    </row>
    <row r="197" spans="1:3" ht="15" customHeight="1">
      <c r="A197" s="197">
        <v>0.1</v>
      </c>
      <c r="B197" s="153">
        <v>24.2</v>
      </c>
      <c r="C197" s="174">
        <f t="shared" si="3"/>
        <v>4.7055449658416536E-2</v>
      </c>
    </row>
    <row r="198" spans="1:3" ht="15" customHeight="1">
      <c r="A198" s="197">
        <v>0.11</v>
      </c>
      <c r="B198" s="153">
        <v>17</v>
      </c>
      <c r="C198" s="174">
        <f t="shared" si="3"/>
        <v>4.7629296605470391E-2</v>
      </c>
    </row>
    <row r="199" spans="1:3" ht="15" customHeight="1">
      <c r="A199" s="195">
        <v>7.6999999999999999E-2</v>
      </c>
      <c r="B199" s="153">
        <v>96.9</v>
      </c>
      <c r="C199" s="174">
        <f t="shared" si="3"/>
        <v>6.5435767372551662E-2</v>
      </c>
    </row>
    <row r="200" spans="1:3" ht="15" customHeight="1">
      <c r="A200" s="195">
        <v>0.109</v>
      </c>
      <c r="B200" s="153">
        <v>85.4</v>
      </c>
      <c r="C200" s="174">
        <f t="shared" si="3"/>
        <v>8.6090605713191201E-2</v>
      </c>
    </row>
    <row r="201" spans="1:3" ht="15" customHeight="1">
      <c r="A201" s="195">
        <v>8.8999999999999996E-2</v>
      </c>
      <c r="B201" s="153">
        <v>72.5</v>
      </c>
      <c r="C201" s="174">
        <f t="shared" si="3"/>
        <v>6.430476720781278E-2</v>
      </c>
    </row>
    <row r="202" spans="1:3" ht="15" customHeight="1">
      <c r="A202" s="196">
        <v>5.8000000000000003E-2</v>
      </c>
      <c r="B202" s="153" t="s">
        <v>15</v>
      </c>
      <c r="C202" s="174" t="str">
        <f t="shared" si="3"/>
        <v>NA</v>
      </c>
    </row>
    <row r="203" spans="1:3" ht="15" customHeight="1">
      <c r="A203" s="195">
        <v>7.3999999999999996E-2</v>
      </c>
      <c r="B203" s="153">
        <v>95.1</v>
      </c>
      <c r="C203" s="174">
        <f t="shared" si="3"/>
        <v>6.2191445405526243E-2</v>
      </c>
    </row>
    <row r="204" spans="1:3" ht="15" customHeight="1">
      <c r="A204" s="196">
        <v>0.1</v>
      </c>
      <c r="B204" s="153">
        <v>105</v>
      </c>
      <c r="C204" s="174">
        <f t="shared" si="3"/>
        <v>8.9207116314736434E-2</v>
      </c>
    </row>
    <row r="205" spans="1:3" ht="15" customHeight="1">
      <c r="A205" s="195">
        <v>0.42499999999999999</v>
      </c>
      <c r="B205" s="153">
        <v>6</v>
      </c>
      <c r="C205" s="174">
        <f t="shared" si="3"/>
        <v>0.15963378708952833</v>
      </c>
    </row>
    <row r="206" spans="1:3" ht="15" customHeight="1">
      <c r="A206" s="195">
        <v>0.24467573928684</v>
      </c>
      <c r="B206" s="153">
        <v>30</v>
      </c>
      <c r="C206" s="174">
        <f t="shared" si="3"/>
        <v>0.12253651724325761</v>
      </c>
    </row>
    <row r="207" spans="1:3" ht="15" customHeight="1">
      <c r="A207" s="196">
        <v>0.03</v>
      </c>
      <c r="B207" s="153">
        <v>76.400000000000006</v>
      </c>
      <c r="C207" s="174">
        <f t="shared" si="3"/>
        <v>2.2286128707400824E-2</v>
      </c>
    </row>
    <row r="208" spans="1:3" ht="15" customHeight="1">
      <c r="A208" s="196">
        <v>0.1</v>
      </c>
      <c r="B208" s="153">
        <v>51.8</v>
      </c>
      <c r="C208" s="174">
        <f t="shared" si="3"/>
        <v>6.1453791239040649E-2</v>
      </c>
    </row>
    <row r="209" spans="1:3" ht="15" customHeight="1">
      <c r="A209" s="195">
        <v>0.175128579297124</v>
      </c>
      <c r="B209" s="153">
        <v>60.5</v>
      </c>
      <c r="C209" s="174">
        <f t="shared" si="3"/>
        <v>0.11557155065726461</v>
      </c>
    </row>
    <row r="210" spans="1:3" ht="15" customHeight="1">
      <c r="A210" s="195">
        <v>0.14699999999999999</v>
      </c>
      <c r="B210" s="153">
        <v>100.36</v>
      </c>
      <c r="C210" s="174">
        <f t="shared" si="3"/>
        <v>0.1275761925676944</v>
      </c>
    </row>
    <row r="211" spans="1:3" ht="15" customHeight="1">
      <c r="A211" s="195">
        <v>6.0999999999999999E-2</v>
      </c>
      <c r="B211" s="153">
        <v>80</v>
      </c>
      <c r="C211" s="174">
        <f t="shared" si="3"/>
        <v>4.6460735549651605E-2</v>
      </c>
    </row>
    <row r="212" spans="1:3" ht="15" customHeight="1">
      <c r="A212" s="195">
        <v>0.14199999999999999</v>
      </c>
      <c r="B212" s="153">
        <v>114.7</v>
      </c>
      <c r="C212" s="174">
        <f t="shared" si="3"/>
        <v>0.13385971230212559</v>
      </c>
    </row>
    <row r="213" spans="1:3" ht="15" customHeight="1">
      <c r="A213" s="195">
        <v>0.20599999999999999</v>
      </c>
      <c r="B213" s="153">
        <v>95.1</v>
      </c>
      <c r="C213" s="174">
        <f t="shared" si="3"/>
        <v>0.1731275372099785</v>
      </c>
    </row>
    <row r="214" spans="1:3" ht="15" customHeight="1">
      <c r="A214" s="195">
        <v>0.18646641286853899</v>
      </c>
      <c r="B214" s="153">
        <v>69.8</v>
      </c>
      <c r="C214" s="174">
        <f t="shared" si="3"/>
        <v>0.13210029165469162</v>
      </c>
    </row>
    <row r="215" spans="1:3" ht="15" customHeight="1">
      <c r="A215" s="195">
        <v>0.12614366761199999</v>
      </c>
      <c r="B215" s="153">
        <v>63.5</v>
      </c>
      <c r="C215" s="174">
        <f t="shared" si="3"/>
        <v>8.5219427564884903E-2</v>
      </c>
    </row>
    <row r="216" spans="1:3" ht="15" customHeight="1">
      <c r="A216" s="196">
        <v>0.03</v>
      </c>
      <c r="B216" s="153">
        <v>131.4</v>
      </c>
      <c r="C216" s="174">
        <f t="shared" si="3"/>
        <v>3.0893832913208723E-2</v>
      </c>
    </row>
    <row r="217" spans="1:3" ht="15" customHeight="1">
      <c r="A217" s="195">
        <v>0.216</v>
      </c>
      <c r="B217" s="153">
        <v>34</v>
      </c>
      <c r="C217" s="174">
        <f t="shared" si="3"/>
        <v>0.11268267323966707</v>
      </c>
    </row>
    <row r="218" spans="1:3" ht="15" customHeight="1">
      <c r="A218" s="195">
        <v>0.13</v>
      </c>
      <c r="B218" s="153">
        <v>123.9</v>
      </c>
      <c r="C218" s="174">
        <f t="shared" si="3"/>
        <v>0.12878690529016951</v>
      </c>
    </row>
    <row r="219" spans="1:3" ht="15" customHeight="1" thickBot="1">
      <c r="A219" s="199">
        <v>0.02</v>
      </c>
      <c r="B219" s="156">
        <v>100</v>
      </c>
      <c r="C219" s="173">
        <f t="shared" si="3"/>
        <v>1.731974422017105E-2</v>
      </c>
    </row>
    <row r="220" spans="1:3" ht="15" customHeight="1"/>
    <row r="221" spans="1:3" ht="15" customHeight="1"/>
    <row r="222" spans="1:3" ht="15" customHeight="1"/>
    <row r="223" spans="1:3" ht="15" customHeight="1"/>
    <row r="224" spans="1:3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spans="2:3" ht="15" customHeight="1">
      <c r="C241"/>
    </row>
    <row r="242" spans="2:3" ht="15" customHeight="1">
      <c r="C242"/>
    </row>
    <row r="243" spans="2:3" ht="15" customHeight="1">
      <c r="C243"/>
    </row>
    <row r="244" spans="2:3" ht="15" customHeight="1">
      <c r="C244"/>
    </row>
    <row r="245" spans="2:3" ht="15" customHeight="1">
      <c r="C245"/>
    </row>
    <row r="246" spans="2:3" ht="15" customHeight="1">
      <c r="C246"/>
    </row>
    <row r="247" spans="2:3">
      <c r="B247" s="119"/>
      <c r="C247"/>
    </row>
    <row r="248" spans="2:3">
      <c r="B248" s="120"/>
      <c r="C248"/>
    </row>
    <row r="274" spans="1:3">
      <c r="A274" s="16"/>
      <c r="B274" s="119"/>
    </row>
    <row r="275" spans="1:3">
      <c r="A275" s="16"/>
      <c r="B275" s="119"/>
      <c r="C275" s="113"/>
    </row>
    <row r="276" spans="1:3">
      <c r="A276" s="16"/>
      <c r="B276" s="119"/>
    </row>
    <row r="277" spans="1:3">
      <c r="A277" s="16"/>
      <c r="B277" s="119"/>
    </row>
    <row r="278" spans="1:3">
      <c r="A278" s="16"/>
      <c r="B278" s="119"/>
    </row>
    <row r="279" spans="1:3">
      <c r="A279" s="16"/>
      <c r="B279" s="119"/>
    </row>
    <row r="280" spans="1:3">
      <c r="A280" s="16"/>
      <c r="B280" s="119"/>
    </row>
    <row r="281" spans="1:3">
      <c r="A281" s="16"/>
      <c r="B281" s="119"/>
    </row>
    <row r="282" spans="1:3">
      <c r="A282" s="29"/>
      <c r="B282" s="119"/>
    </row>
    <row r="283" spans="1:3">
      <c r="A283" s="29"/>
      <c r="B283" s="119"/>
    </row>
    <row r="284" spans="1:3">
      <c r="A284" s="16"/>
      <c r="B284" s="119"/>
    </row>
    <row r="285" spans="1:3">
      <c r="A285" s="4"/>
      <c r="B285" s="119"/>
    </row>
    <row r="286" spans="1:3">
      <c r="A286" s="16"/>
      <c r="B286" s="119"/>
    </row>
    <row r="287" spans="1:3">
      <c r="A287" s="16"/>
      <c r="B287" s="119"/>
    </row>
    <row r="288" spans="1:3">
      <c r="A288" s="16"/>
      <c r="B288" s="119"/>
    </row>
    <row r="289" spans="1:3">
      <c r="A289" s="16"/>
      <c r="B289" s="119"/>
      <c r="C289"/>
    </row>
    <row r="290" spans="1:3">
      <c r="A290" s="16"/>
      <c r="B290" s="119"/>
      <c r="C290"/>
    </row>
    <row r="291" spans="1:3">
      <c r="A291" s="16"/>
      <c r="B291" s="119"/>
      <c r="C291"/>
    </row>
    <row r="292" spans="1:3">
      <c r="A292" s="16"/>
      <c r="B292" s="119"/>
      <c r="C292"/>
    </row>
    <row r="293" spans="1:3">
      <c r="A293" s="16"/>
      <c r="B293" s="119"/>
      <c r="C293"/>
    </row>
    <row r="294" spans="1:3">
      <c r="A294" s="16"/>
      <c r="B294" s="119"/>
      <c r="C294"/>
    </row>
    <row r="295" spans="1:3">
      <c r="A295" s="16"/>
      <c r="B295" s="119"/>
      <c r="C295"/>
    </row>
    <row r="296" spans="1:3">
      <c r="A296" s="16"/>
      <c r="B296" s="119"/>
      <c r="C296"/>
    </row>
    <row r="297" spans="1:3">
      <c r="A297" s="16"/>
      <c r="B297" s="119"/>
      <c r="C297"/>
    </row>
    <row r="298" spans="1:3">
      <c r="A298" s="16"/>
      <c r="B298" s="119"/>
      <c r="C298"/>
    </row>
    <row r="299" spans="1:3">
      <c r="A299" s="16"/>
      <c r="B299" s="119"/>
      <c r="C299"/>
    </row>
    <row r="300" spans="1:3">
      <c r="A300" s="16"/>
      <c r="B300" s="119"/>
      <c r="C300"/>
    </row>
    <row r="301" spans="1:3">
      <c r="A301" s="16"/>
      <c r="B301" s="119"/>
      <c r="C301"/>
    </row>
    <row r="302" spans="1:3">
      <c r="A302" s="16"/>
      <c r="B302" s="119"/>
      <c r="C302"/>
    </row>
    <row r="303" spans="1:3">
      <c r="A303" s="16"/>
      <c r="B303" s="119"/>
      <c r="C303"/>
    </row>
    <row r="304" spans="1:3">
      <c r="A304" s="16"/>
      <c r="B304" s="119"/>
      <c r="C304"/>
    </row>
    <row r="305" spans="1:3">
      <c r="A305" s="16"/>
      <c r="B305" s="119"/>
      <c r="C305"/>
    </row>
    <row r="306" spans="1:3">
      <c r="A306" s="4"/>
      <c r="B306" s="119"/>
      <c r="C306"/>
    </row>
    <row r="307" spans="1:3">
      <c r="A307" s="16"/>
      <c r="B307" s="119"/>
      <c r="C307"/>
    </row>
    <row r="308" spans="1:3">
      <c r="A308" s="29"/>
      <c r="B308" s="119"/>
      <c r="C308"/>
    </row>
    <row r="309" spans="1:3">
      <c r="A309" s="29"/>
      <c r="B309" s="119"/>
      <c r="C309"/>
    </row>
    <row r="310" spans="1:3">
      <c r="A310" s="29"/>
      <c r="B310" s="119"/>
      <c r="C310"/>
    </row>
    <row r="311" spans="1:3">
      <c r="A311" s="16"/>
      <c r="B311" s="119"/>
      <c r="C311"/>
    </row>
    <row r="312" spans="1:3">
      <c r="A312" s="16"/>
      <c r="B312" s="119"/>
      <c r="C312"/>
    </row>
    <row r="313" spans="1:3">
      <c r="A313" s="4"/>
      <c r="B313" s="119"/>
      <c r="C313"/>
    </row>
    <row r="314" spans="1:3">
      <c r="A314" s="10"/>
      <c r="B314" s="119"/>
      <c r="C314"/>
    </row>
    <row r="315" spans="1:3">
      <c r="A315" s="16"/>
      <c r="B315" s="119"/>
      <c r="C315"/>
    </row>
    <row r="316" spans="1:3">
      <c r="A316" s="16"/>
      <c r="B316" s="119"/>
      <c r="C316"/>
    </row>
    <row r="317" spans="1:3">
      <c r="A317" s="16"/>
      <c r="B317" s="119"/>
      <c r="C317"/>
    </row>
    <row r="318" spans="1:3">
      <c r="A318" s="16"/>
      <c r="B318" s="119"/>
      <c r="C318"/>
    </row>
    <row r="319" spans="1:3">
      <c r="A319" s="16"/>
      <c r="B319" s="119"/>
      <c r="C319"/>
    </row>
    <row r="320" spans="1:3">
      <c r="A320" s="4"/>
      <c r="B320" s="119"/>
      <c r="C320"/>
    </row>
    <row r="321" spans="1:3">
      <c r="A321" s="16"/>
      <c r="B321" s="119"/>
      <c r="C321"/>
    </row>
    <row r="322" spans="1:3">
      <c r="A322" s="16"/>
      <c r="B322" s="119"/>
      <c r="C322"/>
    </row>
    <row r="323" spans="1:3">
      <c r="A323" s="16"/>
      <c r="B323" s="119"/>
      <c r="C323"/>
    </row>
    <row r="324" spans="1:3">
      <c r="A324" s="16"/>
      <c r="B324" s="119"/>
      <c r="C324"/>
    </row>
    <row r="325" spans="1:3">
      <c r="A325" s="16"/>
      <c r="B325" s="119"/>
      <c r="C325"/>
    </row>
    <row r="326" spans="1:3">
      <c r="A326" s="16"/>
      <c r="B326" s="119"/>
      <c r="C326"/>
    </row>
    <row r="327" spans="1:3">
      <c r="A327" s="16"/>
      <c r="B327" s="119"/>
      <c r="C327"/>
    </row>
    <row r="328" spans="1:3">
      <c r="A328" s="4"/>
      <c r="B328" s="119"/>
      <c r="C328"/>
    </row>
    <row r="329" spans="1:3">
      <c r="A329" s="16"/>
      <c r="B329" s="119"/>
      <c r="C329"/>
    </row>
    <row r="330" spans="1:3">
      <c r="A330" s="29"/>
      <c r="B330" s="119"/>
      <c r="C330"/>
    </row>
    <row r="331" spans="1:3">
      <c r="A331" s="16"/>
      <c r="B331" s="119"/>
      <c r="C331"/>
    </row>
    <row r="332" spans="1:3">
      <c r="A332" s="16"/>
      <c r="B332" s="119"/>
      <c r="C332"/>
    </row>
    <row r="333" spans="1:3">
      <c r="A333" s="16"/>
      <c r="B333" s="119"/>
      <c r="C333"/>
    </row>
    <row r="334" spans="1:3">
      <c r="A334" s="16"/>
      <c r="B334" s="119"/>
      <c r="C334"/>
    </row>
    <row r="335" spans="1:3">
      <c r="A335" s="16"/>
      <c r="B335" s="119"/>
      <c r="C335"/>
    </row>
    <row r="336" spans="1:3">
      <c r="A336" s="16"/>
      <c r="B336" s="119"/>
      <c r="C336"/>
    </row>
    <row r="337" spans="1:3">
      <c r="A337" s="16"/>
      <c r="B337" s="119"/>
      <c r="C337"/>
    </row>
    <row r="338" spans="1:3">
      <c r="A338" s="16"/>
      <c r="B338" s="119"/>
      <c r="C338"/>
    </row>
    <row r="339" spans="1:3">
      <c r="A339" s="16"/>
      <c r="B339" s="119"/>
      <c r="C339"/>
    </row>
    <row r="340" spans="1:3">
      <c r="A340" s="16"/>
      <c r="B340" s="119"/>
      <c r="C340"/>
    </row>
    <row r="341" spans="1:3">
      <c r="A341" s="4"/>
      <c r="B341" s="119"/>
      <c r="C341"/>
    </row>
    <row r="342" spans="1:3">
      <c r="A342" s="4"/>
      <c r="B342" s="119"/>
      <c r="C342"/>
    </row>
    <row r="343" spans="1:3">
      <c r="A343" s="16"/>
      <c r="B343" s="119"/>
      <c r="C343"/>
    </row>
    <row r="344" spans="1:3">
      <c r="A344" s="4"/>
      <c r="B344" s="119"/>
      <c r="C344"/>
    </row>
    <row r="345" spans="1:3">
      <c r="A345" s="16"/>
      <c r="B345" s="119"/>
      <c r="C345"/>
    </row>
    <row r="346" spans="1:3">
      <c r="A346" s="16"/>
      <c r="B346" s="119"/>
      <c r="C346"/>
    </row>
    <row r="347" spans="1:3">
      <c r="A347" s="29"/>
      <c r="B347" s="119"/>
      <c r="C347"/>
    </row>
    <row r="348" spans="1:3">
      <c r="A348" s="16"/>
      <c r="B348" s="119"/>
      <c r="C348"/>
    </row>
    <row r="349" spans="1:3">
      <c r="A349" s="16"/>
      <c r="B349" s="119"/>
      <c r="C349"/>
    </row>
    <row r="350" spans="1:3">
      <c r="A350" s="16"/>
      <c r="B350" s="119"/>
      <c r="C350"/>
    </row>
    <row r="351" spans="1:3">
      <c r="A351" s="29"/>
      <c r="B351" s="119"/>
      <c r="C351"/>
    </row>
    <row r="352" spans="1:3">
      <c r="A352" s="29"/>
      <c r="B352" s="119"/>
      <c r="C352"/>
    </row>
    <row r="353" spans="1:3">
      <c r="A353" s="29"/>
      <c r="B353" s="119"/>
      <c r="C353"/>
    </row>
    <row r="354" spans="1:3">
      <c r="A354" s="29"/>
      <c r="B354" s="119"/>
      <c r="C354"/>
    </row>
    <row r="355" spans="1:3">
      <c r="A355" s="29"/>
      <c r="B355" s="119"/>
      <c r="C355"/>
    </row>
    <row r="356" spans="1:3">
      <c r="A356" s="29"/>
      <c r="B356" s="119"/>
      <c r="C356"/>
    </row>
    <row r="357" spans="1:3">
      <c r="A357" s="29"/>
      <c r="B357" s="119"/>
      <c r="C357"/>
    </row>
    <row r="358" spans="1:3">
      <c r="A358" s="29"/>
      <c r="B358" s="119"/>
      <c r="C358"/>
    </row>
    <row r="359" spans="1:3">
      <c r="A359" s="29"/>
      <c r="B359" s="119"/>
      <c r="C359"/>
    </row>
    <row r="360" spans="1:3">
      <c r="A360" s="29"/>
      <c r="B360" s="119"/>
      <c r="C360"/>
    </row>
    <row r="361" spans="1:3">
      <c r="A361" s="29"/>
      <c r="B361" s="119"/>
      <c r="C361"/>
    </row>
    <row r="362" spans="1:3">
      <c r="A362" s="29"/>
      <c r="B362" s="119"/>
      <c r="C362"/>
    </row>
    <row r="363" spans="1:3">
      <c r="A363" s="29"/>
      <c r="B363" s="119"/>
      <c r="C363"/>
    </row>
    <row r="364" spans="1:3">
      <c r="A364" s="29"/>
      <c r="B364" s="119"/>
      <c r="C364"/>
    </row>
    <row r="365" spans="1:3">
      <c r="A365" s="29"/>
      <c r="B365" s="119"/>
      <c r="C365"/>
    </row>
    <row r="366" spans="1:3">
      <c r="A366" s="29"/>
      <c r="B366" s="119"/>
      <c r="C366"/>
    </row>
    <row r="367" spans="1:3">
      <c r="A367" s="29"/>
      <c r="B367" s="119"/>
      <c r="C367"/>
    </row>
    <row r="368" spans="1:3">
      <c r="A368" s="29"/>
      <c r="B368" s="119"/>
      <c r="C368"/>
    </row>
    <row r="369" spans="1:3">
      <c r="A369" s="29"/>
      <c r="B369" s="119"/>
      <c r="C369"/>
    </row>
    <row r="370" spans="1:3">
      <c r="A370" s="29"/>
      <c r="B370" s="119"/>
      <c r="C370"/>
    </row>
    <row r="371" spans="1:3">
      <c r="A371" s="29"/>
      <c r="B371" s="119"/>
      <c r="C371"/>
    </row>
    <row r="372" spans="1:3">
      <c r="A372" s="29"/>
      <c r="B372" s="119"/>
      <c r="C372"/>
    </row>
    <row r="373" spans="1:3">
      <c r="A373" s="29"/>
      <c r="B373" s="119"/>
      <c r="C373"/>
    </row>
    <row r="374" spans="1:3">
      <c r="A374" s="29"/>
      <c r="B374" s="119"/>
      <c r="C374"/>
    </row>
    <row r="375" spans="1:3">
      <c r="A375" s="29"/>
      <c r="B375" s="119"/>
      <c r="C375"/>
    </row>
    <row r="376" spans="1:3">
      <c r="A376" s="29"/>
      <c r="B376" s="119"/>
      <c r="C376"/>
    </row>
    <row r="377" spans="1:3">
      <c r="A377" s="29"/>
      <c r="B377" s="119"/>
      <c r="C377"/>
    </row>
    <row r="378" spans="1:3">
      <c r="A378" s="29"/>
      <c r="B378" s="119"/>
      <c r="C378"/>
    </row>
    <row r="379" spans="1:3">
      <c r="A379" s="29"/>
      <c r="B379" s="119"/>
      <c r="C379"/>
    </row>
    <row r="380" spans="1:3">
      <c r="A380" s="29"/>
      <c r="B380" s="119"/>
      <c r="C380"/>
    </row>
    <row r="381" spans="1:3">
      <c r="A381" s="29"/>
      <c r="B381" s="119"/>
      <c r="C381"/>
    </row>
    <row r="382" spans="1:3">
      <c r="A382" s="16"/>
      <c r="B382" s="119"/>
      <c r="C382"/>
    </row>
    <row r="383" spans="1:3">
      <c r="A383" s="16"/>
      <c r="B383" s="119"/>
      <c r="C383"/>
    </row>
    <row r="384" spans="1:3">
      <c r="A384" s="29"/>
      <c r="B384" s="119"/>
      <c r="C384"/>
    </row>
    <row r="385" spans="1:3">
      <c r="A385" s="16"/>
      <c r="B385" s="119"/>
      <c r="C385"/>
    </row>
    <row r="386" spans="1:3">
      <c r="A386" s="29"/>
      <c r="B386" s="119"/>
      <c r="C386"/>
    </row>
    <row r="387" spans="1:3">
      <c r="A387" s="29"/>
      <c r="B387" s="119"/>
      <c r="C387"/>
    </row>
    <row r="388" spans="1:3">
      <c r="A388" s="16"/>
      <c r="B388" s="119"/>
      <c r="C388"/>
    </row>
    <row r="389" spans="1:3">
      <c r="A389" s="16"/>
      <c r="B389" s="119"/>
      <c r="C389"/>
    </row>
    <row r="390" spans="1:3">
      <c r="A390" s="29"/>
      <c r="B390" s="119"/>
      <c r="C390"/>
    </row>
    <row r="391" spans="1:3">
      <c r="A391" s="29"/>
      <c r="B391" s="119"/>
      <c r="C391"/>
    </row>
    <row r="392" spans="1:3">
      <c r="A392" s="29"/>
      <c r="B392" s="119"/>
      <c r="C392"/>
    </row>
    <row r="393" spans="1:3">
      <c r="A393" s="29"/>
      <c r="B393" s="119"/>
      <c r="C393"/>
    </row>
    <row r="394" spans="1:3">
      <c r="A394" s="29"/>
      <c r="B394" s="119"/>
      <c r="C394"/>
    </row>
    <row r="395" spans="1:3">
      <c r="A395" s="29"/>
      <c r="B395" s="119"/>
      <c r="C395"/>
    </row>
    <row r="396" spans="1:3">
      <c r="A396" s="29"/>
      <c r="B396" s="119"/>
      <c r="C396"/>
    </row>
    <row r="397" spans="1:3">
      <c r="A397" s="29"/>
      <c r="B397" s="119"/>
      <c r="C397"/>
    </row>
    <row r="398" spans="1:3">
      <c r="A398" s="29"/>
      <c r="B398" s="119"/>
      <c r="C398"/>
    </row>
    <row r="399" spans="1:3">
      <c r="A399" s="29"/>
      <c r="B399" s="119"/>
      <c r="C399"/>
    </row>
    <row r="400" spans="1:3">
      <c r="A400" s="29"/>
      <c r="B400" s="119"/>
      <c r="C400"/>
    </row>
    <row r="401" spans="1:3">
      <c r="A401" s="16"/>
      <c r="B401" s="119"/>
      <c r="C401"/>
    </row>
    <row r="402" spans="1:3">
      <c r="A402" s="29"/>
      <c r="B402" s="119"/>
      <c r="C402"/>
    </row>
    <row r="403" spans="1:3">
      <c r="A403" s="29"/>
      <c r="B403" s="119"/>
      <c r="C403"/>
    </row>
    <row r="404" spans="1:3">
      <c r="A404" s="29"/>
      <c r="B404" s="119"/>
      <c r="C404"/>
    </row>
    <row r="405" spans="1:3">
      <c r="A405" s="29"/>
      <c r="B405" s="119"/>
      <c r="C405"/>
    </row>
    <row r="406" spans="1:3">
      <c r="A406" s="29"/>
      <c r="B406" s="119"/>
      <c r="C406"/>
    </row>
    <row r="407" spans="1:3">
      <c r="A407" s="29"/>
      <c r="B407" s="119"/>
      <c r="C407"/>
    </row>
    <row r="408" spans="1:3">
      <c r="A408" s="29"/>
      <c r="B408" s="119"/>
      <c r="C408"/>
    </row>
    <row r="409" spans="1:3">
      <c r="A409" s="29"/>
      <c r="B409" s="119"/>
      <c r="C409"/>
    </row>
    <row r="410" spans="1:3">
      <c r="A410" s="29"/>
      <c r="B410" s="119"/>
      <c r="C410"/>
    </row>
    <row r="411" spans="1:3">
      <c r="A411" s="29"/>
      <c r="B411" s="119"/>
      <c r="C411"/>
    </row>
    <row r="412" spans="1:3">
      <c r="A412" s="29"/>
      <c r="B412" s="119"/>
      <c r="C412"/>
    </row>
    <row r="413" spans="1:3">
      <c r="A413" s="29"/>
      <c r="B413" s="119"/>
      <c r="C413"/>
    </row>
    <row r="414" spans="1:3">
      <c r="A414" s="29"/>
      <c r="B414" s="119"/>
      <c r="C414"/>
    </row>
    <row r="415" spans="1:3">
      <c r="A415" s="29"/>
      <c r="B415" s="119"/>
      <c r="C415"/>
    </row>
    <row r="416" spans="1:3">
      <c r="A416" s="29"/>
      <c r="B416" s="119"/>
      <c r="C416"/>
    </row>
    <row r="417" spans="1:3">
      <c r="A417" s="29"/>
      <c r="B417" s="119"/>
      <c r="C417"/>
    </row>
    <row r="418" spans="1:3">
      <c r="A418" s="16"/>
      <c r="B418" s="119"/>
      <c r="C418"/>
    </row>
    <row r="419" spans="1:3">
      <c r="A419" s="29"/>
      <c r="B419" s="119"/>
      <c r="C419"/>
    </row>
    <row r="420" spans="1:3">
      <c r="A420" s="29"/>
      <c r="B420" s="119"/>
      <c r="C420"/>
    </row>
    <row r="421" spans="1:3">
      <c r="A421" s="4"/>
      <c r="B421" s="119"/>
      <c r="C421"/>
    </row>
    <row r="422" spans="1:3">
      <c r="A422" s="16"/>
      <c r="B422" s="119"/>
      <c r="C422"/>
    </row>
    <row r="423" spans="1:3">
      <c r="A423" s="29"/>
      <c r="B423" s="119"/>
      <c r="C423"/>
    </row>
    <row r="424" spans="1:3">
      <c r="A424" s="29"/>
      <c r="B424" s="119"/>
      <c r="C424"/>
    </row>
    <row r="425" spans="1:3">
      <c r="A425" s="29"/>
      <c r="B425" s="119"/>
      <c r="C425"/>
    </row>
    <row r="426" spans="1:3">
      <c r="A426" s="16"/>
      <c r="B426" s="119"/>
      <c r="C426"/>
    </row>
    <row r="427" spans="1:3">
      <c r="A427" s="16"/>
      <c r="B427" s="119"/>
      <c r="C427"/>
    </row>
    <row r="428" spans="1:3">
      <c r="A428" s="16"/>
      <c r="B428" s="119"/>
      <c r="C428"/>
    </row>
    <row r="429" spans="1:3">
      <c r="A429" s="16"/>
      <c r="B429" s="119"/>
      <c r="C429"/>
    </row>
    <row r="430" spans="1:3">
      <c r="A430" s="29"/>
      <c r="B430" s="119"/>
      <c r="C430"/>
    </row>
    <row r="431" spans="1:3">
      <c r="A431" s="16"/>
      <c r="B431" s="119"/>
      <c r="C431"/>
    </row>
    <row r="432" spans="1:3">
      <c r="A432" s="16"/>
      <c r="B432" s="119"/>
      <c r="C432"/>
    </row>
    <row r="433" spans="1:3">
      <c r="A433" s="16"/>
      <c r="B433" s="119"/>
      <c r="C433"/>
    </row>
    <row r="434" spans="1:3">
      <c r="A434" s="29"/>
      <c r="B434" s="119"/>
      <c r="C434"/>
    </row>
    <row r="435" spans="1:3">
      <c r="A435" s="16"/>
      <c r="B435" s="119"/>
      <c r="C435"/>
    </row>
    <row r="436" spans="1:3">
      <c r="A436" s="16"/>
      <c r="B436" s="119"/>
      <c r="C436"/>
    </row>
    <row r="437" spans="1:3">
      <c r="A437" s="16"/>
      <c r="B437" s="119"/>
      <c r="C437"/>
    </row>
    <row r="438" spans="1:3">
      <c r="A438" s="16"/>
      <c r="B438" s="119"/>
      <c r="C438"/>
    </row>
    <row r="439" spans="1:3">
      <c r="A439" s="16"/>
      <c r="B439" s="119"/>
      <c r="C439"/>
    </row>
    <row r="440" spans="1:3">
      <c r="A440" s="16"/>
      <c r="B440" s="119"/>
      <c r="C440"/>
    </row>
    <row r="441" spans="1:3">
      <c r="A441" s="16"/>
      <c r="B441" s="119"/>
      <c r="C441"/>
    </row>
    <row r="442" spans="1:3">
      <c r="A442" s="16"/>
      <c r="B442" s="119"/>
      <c r="C442"/>
    </row>
    <row r="443" spans="1:3">
      <c r="A443" s="16"/>
      <c r="B443" s="119"/>
      <c r="C443"/>
    </row>
    <row r="444" spans="1:3">
      <c r="A444" s="29"/>
      <c r="B444" s="119"/>
      <c r="C444"/>
    </row>
    <row r="445" spans="1:3">
      <c r="A445" s="16"/>
      <c r="B445" s="119"/>
      <c r="C445"/>
    </row>
    <row r="446" spans="1:3">
      <c r="A446" s="16"/>
      <c r="B446" s="119"/>
      <c r="C446"/>
    </row>
    <row r="447" spans="1:3">
      <c r="A447" s="16"/>
      <c r="B447" s="119"/>
      <c r="C447"/>
    </row>
    <row r="448" spans="1:3">
      <c r="A448" s="16"/>
      <c r="B448" s="119"/>
      <c r="C448"/>
    </row>
    <row r="449" spans="1:3">
      <c r="A449" s="16"/>
      <c r="B449" s="119"/>
      <c r="C449"/>
    </row>
    <row r="450" spans="1:3">
      <c r="A450" s="16"/>
      <c r="B450" s="119"/>
      <c r="C450"/>
    </row>
    <row r="451" spans="1:3">
      <c r="A451" s="16"/>
      <c r="B451" s="119"/>
      <c r="C451"/>
    </row>
    <row r="452" spans="1:3">
      <c r="A452" s="16"/>
      <c r="B452" s="119"/>
      <c r="C452"/>
    </row>
    <row r="453" spans="1:3">
      <c r="A453" s="16"/>
      <c r="B453" s="119"/>
      <c r="C453"/>
    </row>
    <row r="454" spans="1:3">
      <c r="A454" s="16"/>
      <c r="B454" s="119"/>
      <c r="C454"/>
    </row>
    <row r="455" spans="1:3">
      <c r="A455" s="16"/>
      <c r="B455" s="119"/>
      <c r="C455"/>
    </row>
    <row r="456" spans="1:3">
      <c r="A456" s="16"/>
      <c r="B456" s="119"/>
      <c r="C456"/>
    </row>
    <row r="457" spans="1:3">
      <c r="A457" s="16"/>
      <c r="B457" s="119"/>
      <c r="C457"/>
    </row>
    <row r="458" spans="1:3">
      <c r="A458" s="16"/>
      <c r="B458" s="119"/>
      <c r="C458"/>
    </row>
    <row r="459" spans="1:3">
      <c r="A459" s="29"/>
      <c r="B459" s="119"/>
      <c r="C459"/>
    </row>
    <row r="460" spans="1:3">
      <c r="A460" s="4"/>
      <c r="B460" s="119"/>
      <c r="C460"/>
    </row>
    <row r="461" spans="1:3">
      <c r="A461" s="16"/>
      <c r="B461" s="119"/>
      <c r="C461"/>
    </row>
    <row r="462" spans="1:3">
      <c r="A462" s="16"/>
      <c r="B462" s="119"/>
      <c r="C462"/>
    </row>
    <row r="463" spans="1:3">
      <c r="A463" s="16"/>
      <c r="B463" s="119"/>
      <c r="C463"/>
    </row>
    <row r="464" spans="1:3">
      <c r="A464" s="16"/>
      <c r="B464" s="119"/>
      <c r="C464"/>
    </row>
    <row r="465" spans="1:3">
      <c r="A465" s="16"/>
      <c r="B465" s="119"/>
      <c r="C465"/>
    </row>
    <row r="466" spans="1:3">
      <c r="A466" s="16"/>
      <c r="B466" s="119"/>
      <c r="C466"/>
    </row>
    <row r="467" spans="1:3">
      <c r="A467" s="16"/>
      <c r="B467" s="119"/>
      <c r="C467"/>
    </row>
    <row r="468" spans="1:3">
      <c r="A468" s="16"/>
      <c r="B468" s="119"/>
      <c r="C468"/>
    </row>
    <row r="469" spans="1:3">
      <c r="A469" s="16"/>
      <c r="B469" s="119"/>
      <c r="C469"/>
    </row>
    <row r="470" spans="1:3">
      <c r="A470" s="16"/>
      <c r="B470" s="119"/>
      <c r="C470"/>
    </row>
    <row r="471" spans="1:3">
      <c r="A471" s="16"/>
      <c r="B471" s="119"/>
      <c r="C471"/>
    </row>
    <row r="472" spans="1:3">
      <c r="A472" s="16"/>
      <c r="B472" s="119"/>
      <c r="C472"/>
    </row>
    <row r="473" spans="1:3">
      <c r="A473" s="4"/>
      <c r="B473" s="119"/>
      <c r="C473"/>
    </row>
    <row r="474" spans="1:3">
      <c r="A474" s="16"/>
      <c r="B474" s="119"/>
      <c r="C474"/>
    </row>
    <row r="475" spans="1:3">
      <c r="A475" s="16"/>
      <c r="B475" s="119"/>
      <c r="C475"/>
    </row>
    <row r="476" spans="1:3">
      <c r="A476" s="16"/>
      <c r="B476" s="119"/>
      <c r="C476"/>
    </row>
    <row r="477" spans="1:3">
      <c r="A477" s="16"/>
      <c r="B477" s="119"/>
      <c r="C477"/>
    </row>
    <row r="478" spans="1:3">
      <c r="A478" s="29"/>
      <c r="B478" s="119"/>
      <c r="C478"/>
    </row>
    <row r="479" spans="1:3">
      <c r="A479" s="16"/>
      <c r="B479" s="119"/>
      <c r="C479"/>
    </row>
    <row r="480" spans="1:3">
      <c r="A480" s="4"/>
      <c r="B480" s="119"/>
      <c r="C480"/>
    </row>
    <row r="481" spans="1:3">
      <c r="A481" s="4"/>
      <c r="B481" s="119"/>
      <c r="C481"/>
    </row>
    <row r="482" spans="1:3">
      <c r="A482" s="4"/>
      <c r="B482" s="119"/>
      <c r="C482"/>
    </row>
    <row r="483" spans="1:3">
      <c r="A483" s="16"/>
      <c r="B483" s="119"/>
      <c r="C483"/>
    </row>
    <row r="484" spans="1:3">
      <c r="A484" s="16"/>
      <c r="B484" s="119"/>
      <c r="C484"/>
    </row>
    <row r="485" spans="1:3">
      <c r="A485" s="16"/>
      <c r="B485" s="119"/>
      <c r="C485"/>
    </row>
    <row r="486" spans="1:3">
      <c r="A486" s="16"/>
      <c r="B486" s="119"/>
      <c r="C486"/>
    </row>
    <row r="487" spans="1:3">
      <c r="A487" s="16"/>
      <c r="B487" s="119"/>
      <c r="C487"/>
    </row>
    <row r="488" spans="1:3">
      <c r="A488" s="29"/>
      <c r="B488" s="119"/>
      <c r="C488"/>
    </row>
    <row r="489" spans="1:3">
      <c r="A489" s="16"/>
      <c r="B489" s="119"/>
      <c r="C489"/>
    </row>
    <row r="490" spans="1:3">
      <c r="A490" s="16"/>
      <c r="B490" s="119"/>
      <c r="C490"/>
    </row>
    <row r="491" spans="1:3">
      <c r="A491" s="16"/>
      <c r="B491" s="119"/>
      <c r="C491"/>
    </row>
    <row r="492" spans="1:3">
      <c r="A492" s="16"/>
      <c r="B492" s="119"/>
      <c r="C492"/>
    </row>
    <row r="493" spans="1:3">
      <c r="A493" s="16"/>
      <c r="B493" s="119"/>
      <c r="C493"/>
    </row>
    <row r="494" spans="1:3">
      <c r="A494" s="16"/>
      <c r="B494" s="119"/>
      <c r="C494"/>
    </row>
    <row r="495" spans="1:3">
      <c r="A495" s="16"/>
      <c r="B495" s="119"/>
      <c r="C495"/>
    </row>
    <row r="496" spans="1:3">
      <c r="A496" s="16"/>
      <c r="B496" s="119"/>
      <c r="C496"/>
    </row>
    <row r="497" spans="1:3">
      <c r="A497" s="16"/>
      <c r="B497" s="119"/>
      <c r="C497"/>
    </row>
  </sheetData>
  <autoFilter ref="A1:C219"/>
  <conditionalFormatting sqref="C2:C219">
    <cfRule type="expression" dxfId="4" priority="46">
      <formula>IF(ISTEXT($C2),FALSE,IF(ISNONTEXT($C2),IF(AND($C2&gt;=$F$3,$B2&lt;$G$3),TRUE,(IF(AND($C2&gt;=$F$4,$B2&lt;$G$4),TRUE,(IF(AND($C2&gt;=$F$5,$B2&lt;$G$5),TRUE,(IF($C2&gt;=$F$6,TRUE,FALSE)))))))))</formula>
    </cfRule>
  </conditionalFormatting>
  <conditionalFormatting sqref="A2:A219">
    <cfRule type="expression" dxfId="3" priority="47">
      <formula>IF((AND(A2&gt;=#REF!,NOT(A2="NA"))),TRUE,FALSE)</formula>
    </cfRule>
  </conditionalFormatting>
  <dataValidations count="2">
    <dataValidation type="list" allowBlank="1" showInputMessage="1" showErrorMessage="1" sqref="C1">
      <formula1>$C$2:$C$219</formula1>
    </dataValidation>
    <dataValidation type="list" allowBlank="1" showInputMessage="1" showErrorMessage="1" sqref="B1">
      <formula1>$B$2:$B$219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219"/>
  <sheetViews>
    <sheetView workbookViewId="0">
      <selection activeCell="I34" sqref="I34"/>
    </sheetView>
  </sheetViews>
  <sheetFormatPr baseColWidth="10" defaultRowHeight="15" customHeight="1"/>
  <sheetData>
    <row r="1" spans="1:7" ht="15" customHeight="1">
      <c r="A1" s="107" t="s">
        <v>709</v>
      </c>
      <c r="B1" s="55" t="s">
        <v>708</v>
      </c>
      <c r="C1" s="107" t="s">
        <v>0</v>
      </c>
      <c r="D1" s="108" t="s">
        <v>1</v>
      </c>
      <c r="E1" s="109" t="s">
        <v>459</v>
      </c>
      <c r="F1" s="109" t="s">
        <v>678</v>
      </c>
      <c r="G1" s="109" t="s">
        <v>679</v>
      </c>
    </row>
    <row r="2" spans="1:7" ht="15" customHeight="1">
      <c r="A2" s="6" t="s">
        <v>379</v>
      </c>
      <c r="B2" s="21" t="s">
        <v>380</v>
      </c>
      <c r="C2" s="3">
        <v>41366</v>
      </c>
      <c r="D2" s="36" t="s">
        <v>291</v>
      </c>
      <c r="E2" s="40" t="s">
        <v>637</v>
      </c>
      <c r="F2" s="46">
        <v>315429.7</v>
      </c>
      <c r="G2" s="46">
        <v>6777126</v>
      </c>
    </row>
    <row r="3" spans="1:7" ht="15" customHeight="1">
      <c r="A3" s="6" t="s">
        <v>439</v>
      </c>
      <c r="B3" s="21" t="s">
        <v>440</v>
      </c>
      <c r="C3" s="3">
        <v>41360</v>
      </c>
      <c r="D3" s="36" t="s">
        <v>291</v>
      </c>
      <c r="E3" s="40" t="s">
        <v>668</v>
      </c>
      <c r="F3" s="46">
        <v>699338</v>
      </c>
      <c r="G3" s="46">
        <v>6170903</v>
      </c>
    </row>
    <row r="4" spans="1:7" ht="15" customHeight="1">
      <c r="A4" s="13" t="s">
        <v>267</v>
      </c>
      <c r="B4" s="53" t="s">
        <v>268</v>
      </c>
      <c r="C4" s="5">
        <v>40087</v>
      </c>
      <c r="D4" s="36" t="s">
        <v>253</v>
      </c>
      <c r="E4" s="36" t="s">
        <v>583</v>
      </c>
      <c r="F4" s="43">
        <v>871773</v>
      </c>
      <c r="G4" s="43">
        <v>6526506</v>
      </c>
    </row>
    <row r="5" spans="1:7" ht="15" customHeight="1">
      <c r="A5" s="6" t="s">
        <v>333</v>
      </c>
      <c r="B5" s="21" t="s">
        <v>334</v>
      </c>
      <c r="C5" s="3">
        <v>41367</v>
      </c>
      <c r="D5" s="36" t="s">
        <v>291</v>
      </c>
      <c r="E5" s="40" t="s">
        <v>614</v>
      </c>
      <c r="F5" s="46">
        <v>399261</v>
      </c>
      <c r="G5" s="46">
        <v>6835758</v>
      </c>
    </row>
    <row r="6" spans="1:7" ht="15" customHeight="1">
      <c r="A6" s="24" t="s">
        <v>283</v>
      </c>
      <c r="B6" s="53" t="s">
        <v>284</v>
      </c>
      <c r="C6" s="5">
        <v>40087</v>
      </c>
      <c r="D6" s="36" t="s">
        <v>253</v>
      </c>
      <c r="E6" s="36" t="s">
        <v>590</v>
      </c>
      <c r="F6" s="43">
        <v>896133</v>
      </c>
      <c r="G6" s="50">
        <v>6540654</v>
      </c>
    </row>
    <row r="7" spans="1:7" ht="15" customHeight="1">
      <c r="A7" s="13" t="s">
        <v>223</v>
      </c>
      <c r="B7" s="1" t="s">
        <v>224</v>
      </c>
      <c r="C7" s="23">
        <v>41381</v>
      </c>
      <c r="D7" s="1" t="s">
        <v>220</v>
      </c>
      <c r="E7" s="54" t="s">
        <v>564</v>
      </c>
      <c r="F7" s="33">
        <v>778722</v>
      </c>
      <c r="G7" s="33">
        <v>6330924</v>
      </c>
    </row>
    <row r="8" spans="1:7" ht="15" customHeight="1">
      <c r="A8" s="13" t="s">
        <v>289</v>
      </c>
      <c r="B8" s="21" t="s">
        <v>290</v>
      </c>
      <c r="C8" s="17">
        <v>41169</v>
      </c>
      <c r="D8" s="36" t="s">
        <v>291</v>
      </c>
      <c r="E8" s="36" t="s">
        <v>593</v>
      </c>
      <c r="F8" s="43">
        <v>665071.1</v>
      </c>
      <c r="G8" s="43">
        <v>6981743.5999999996</v>
      </c>
    </row>
    <row r="9" spans="1:7" ht="15" customHeight="1">
      <c r="A9" s="13" t="s">
        <v>265</v>
      </c>
      <c r="B9" s="53" t="s">
        <v>266</v>
      </c>
      <c r="C9" s="5">
        <v>40087</v>
      </c>
      <c r="D9" s="36" t="s">
        <v>253</v>
      </c>
      <c r="E9" s="51" t="s">
        <v>582</v>
      </c>
      <c r="F9" s="43">
        <v>897067</v>
      </c>
      <c r="G9" s="43">
        <v>6566834</v>
      </c>
    </row>
    <row r="10" spans="1:7" ht="15" customHeight="1">
      <c r="A10" s="13" t="s">
        <v>212</v>
      </c>
      <c r="B10" s="21" t="s">
        <v>213</v>
      </c>
      <c r="C10" s="22">
        <v>41569</v>
      </c>
      <c r="D10" s="40" t="s">
        <v>214</v>
      </c>
      <c r="E10" s="36" t="s">
        <v>559</v>
      </c>
      <c r="F10" s="46">
        <v>832172.72</v>
      </c>
      <c r="G10" s="46">
        <v>6569109.1600000001</v>
      </c>
    </row>
    <row r="11" spans="1:7" ht="15" customHeight="1">
      <c r="A11" s="123" t="s">
        <v>48</v>
      </c>
      <c r="B11" s="37" t="s">
        <v>49</v>
      </c>
      <c r="C11" s="31">
        <v>42621</v>
      </c>
      <c r="D11" s="20" t="s">
        <v>4</v>
      </c>
      <c r="E11" s="47" t="s">
        <v>481</v>
      </c>
      <c r="F11" s="45">
        <v>598821.35</v>
      </c>
      <c r="G11" s="45">
        <v>6185486.04</v>
      </c>
    </row>
    <row r="12" spans="1:7" ht="15" customHeight="1">
      <c r="A12" s="123" t="s">
        <v>46</v>
      </c>
      <c r="B12" s="37" t="s">
        <v>47</v>
      </c>
      <c r="C12" s="31">
        <v>42621</v>
      </c>
      <c r="D12" s="20" t="s">
        <v>4</v>
      </c>
      <c r="E12" s="47" t="s">
        <v>481</v>
      </c>
      <c r="F12" s="45">
        <v>603131.5</v>
      </c>
      <c r="G12" s="45">
        <v>6181593.7699999996</v>
      </c>
    </row>
    <row r="13" spans="1:7" ht="15" customHeight="1">
      <c r="A13" s="6" t="s">
        <v>396</v>
      </c>
      <c r="B13" s="21" t="s">
        <v>397</v>
      </c>
      <c r="C13" s="3">
        <v>41087</v>
      </c>
      <c r="D13" s="36" t="s">
        <v>291</v>
      </c>
      <c r="E13" s="40" t="s">
        <v>646</v>
      </c>
      <c r="F13" s="46">
        <v>527865.69999999995</v>
      </c>
      <c r="G13" s="46">
        <v>6329248.4900000002</v>
      </c>
    </row>
    <row r="14" spans="1:7" ht="15" customHeight="1">
      <c r="A14" s="24" t="s">
        <v>232</v>
      </c>
      <c r="B14" s="53" t="s">
        <v>233</v>
      </c>
      <c r="C14" s="23">
        <v>42328</v>
      </c>
      <c r="D14" s="1" t="s">
        <v>227</v>
      </c>
      <c r="E14" s="34" t="s">
        <v>567</v>
      </c>
      <c r="F14" s="33">
        <v>960839</v>
      </c>
      <c r="G14" s="33">
        <v>6730350</v>
      </c>
    </row>
    <row r="15" spans="1:7" ht="15" customHeight="1">
      <c r="A15" s="13" t="s">
        <v>172</v>
      </c>
      <c r="B15" s="27" t="s">
        <v>173</v>
      </c>
      <c r="C15" s="2">
        <v>41913</v>
      </c>
      <c r="D15" s="36" t="s">
        <v>165</v>
      </c>
      <c r="E15" s="36" t="s">
        <v>541</v>
      </c>
      <c r="F15" s="39">
        <v>853980.31</v>
      </c>
      <c r="G15" s="39">
        <v>6795901.7300000004</v>
      </c>
    </row>
    <row r="16" spans="1:7" ht="15" customHeight="1">
      <c r="A16" s="24" t="s">
        <v>201</v>
      </c>
      <c r="B16" s="21" t="s">
        <v>202</v>
      </c>
      <c r="C16" s="23">
        <v>41199</v>
      </c>
      <c r="D16" s="54" t="s">
        <v>165</v>
      </c>
      <c r="E16" s="54" t="s">
        <v>554</v>
      </c>
      <c r="F16" s="105">
        <v>608148.56000000006</v>
      </c>
      <c r="G16" s="105">
        <v>6932017.3399999999</v>
      </c>
    </row>
    <row r="17" spans="1:7" ht="15" customHeight="1">
      <c r="A17" s="13" t="s">
        <v>176</v>
      </c>
      <c r="B17" s="21" t="s">
        <v>177</v>
      </c>
      <c r="C17" s="2">
        <v>41913</v>
      </c>
      <c r="D17" s="36" t="s">
        <v>165</v>
      </c>
      <c r="E17" s="36" t="s">
        <v>543</v>
      </c>
      <c r="F17" s="39">
        <v>836317.15</v>
      </c>
      <c r="G17" s="39">
        <v>6821621.9299999997</v>
      </c>
    </row>
    <row r="18" spans="1:7" ht="15" customHeight="1">
      <c r="A18" s="13" t="s">
        <v>191</v>
      </c>
      <c r="B18" s="27" t="s">
        <v>192</v>
      </c>
      <c r="C18" s="5">
        <v>41200</v>
      </c>
      <c r="D18" s="36" t="s">
        <v>165</v>
      </c>
      <c r="E18" s="36" t="s">
        <v>550</v>
      </c>
      <c r="F18" s="39">
        <v>837823.19</v>
      </c>
      <c r="G18" s="39">
        <v>6888339.1100000003</v>
      </c>
    </row>
    <row r="19" spans="1:7" ht="15" customHeight="1">
      <c r="A19" s="6" t="s">
        <v>389</v>
      </c>
      <c r="B19" s="118" t="s">
        <v>390</v>
      </c>
      <c r="C19" s="3">
        <v>41086</v>
      </c>
      <c r="D19" s="36" t="s">
        <v>291</v>
      </c>
      <c r="E19" s="40" t="s">
        <v>642</v>
      </c>
      <c r="F19" s="46">
        <v>567693.37</v>
      </c>
      <c r="G19" s="46">
        <v>6482460.3499999996</v>
      </c>
    </row>
    <row r="20" spans="1:7" ht="15" customHeight="1">
      <c r="A20" s="6" t="s">
        <v>434</v>
      </c>
      <c r="B20" s="21" t="s">
        <v>435</v>
      </c>
      <c r="C20" s="3">
        <v>41177</v>
      </c>
      <c r="D20" s="36" t="s">
        <v>291</v>
      </c>
      <c r="E20" s="40" t="s">
        <v>666</v>
      </c>
      <c r="F20" s="46">
        <v>861242</v>
      </c>
      <c r="G20" s="46">
        <v>6328780</v>
      </c>
    </row>
    <row r="21" spans="1:7" ht="15" customHeight="1">
      <c r="A21" s="6" t="s">
        <v>398</v>
      </c>
      <c r="B21" s="21" t="s">
        <v>399</v>
      </c>
      <c r="C21" s="3">
        <v>41043</v>
      </c>
      <c r="D21" s="36" t="s">
        <v>291</v>
      </c>
      <c r="E21" s="40" t="s">
        <v>647</v>
      </c>
      <c r="F21" s="46">
        <v>659597.22</v>
      </c>
      <c r="G21" s="46">
        <v>6360008.5300000003</v>
      </c>
    </row>
    <row r="22" spans="1:7" ht="15" customHeight="1">
      <c r="A22" s="24" t="s">
        <v>285</v>
      </c>
      <c r="B22" s="53" t="s">
        <v>286</v>
      </c>
      <c r="C22" s="5">
        <v>40087</v>
      </c>
      <c r="D22" s="36" t="s">
        <v>253</v>
      </c>
      <c r="E22" s="36" t="s">
        <v>591</v>
      </c>
      <c r="F22" s="39">
        <v>822646</v>
      </c>
      <c r="G22" s="39">
        <v>6534789</v>
      </c>
    </row>
    <row r="23" spans="1:7" ht="15" customHeight="1">
      <c r="A23" s="13" t="s">
        <v>258</v>
      </c>
      <c r="B23" s="116" t="s">
        <v>259</v>
      </c>
      <c r="C23" s="5">
        <v>40087</v>
      </c>
      <c r="D23" s="36" t="s">
        <v>253</v>
      </c>
      <c r="E23" s="51" t="s">
        <v>580</v>
      </c>
      <c r="F23" s="43">
        <v>833762</v>
      </c>
      <c r="G23" s="43">
        <v>6536149</v>
      </c>
    </row>
    <row r="24" spans="1:7" ht="15" customHeight="1">
      <c r="A24" s="117" t="s">
        <v>383</v>
      </c>
      <c r="B24" s="21" t="s">
        <v>384</v>
      </c>
      <c r="C24" s="3">
        <v>41368</v>
      </c>
      <c r="D24" s="36" t="s">
        <v>291</v>
      </c>
      <c r="E24" s="40" t="s">
        <v>639</v>
      </c>
      <c r="F24" s="46">
        <v>441555</v>
      </c>
      <c r="G24" s="46">
        <v>6746734</v>
      </c>
    </row>
    <row r="25" spans="1:7" ht="15" customHeight="1">
      <c r="A25" s="6" t="s">
        <v>455</v>
      </c>
      <c r="B25" s="21" t="s">
        <v>456</v>
      </c>
      <c r="C25" s="3">
        <v>41178</v>
      </c>
      <c r="D25" s="36" t="s">
        <v>291</v>
      </c>
      <c r="E25" s="40" t="s">
        <v>676</v>
      </c>
      <c r="F25" s="46">
        <v>798544</v>
      </c>
      <c r="G25" s="46">
        <v>6376728</v>
      </c>
    </row>
    <row r="26" spans="1:7" ht="15" customHeight="1">
      <c r="A26" s="6" t="s">
        <v>349</v>
      </c>
      <c r="B26" s="21" t="s">
        <v>350</v>
      </c>
      <c r="C26" s="3">
        <v>41137</v>
      </c>
      <c r="D26" s="36" t="s">
        <v>291</v>
      </c>
      <c r="E26" s="40" t="s">
        <v>622</v>
      </c>
      <c r="F26" s="46">
        <v>722875.1</v>
      </c>
      <c r="G26" s="46">
        <v>6533430</v>
      </c>
    </row>
    <row r="27" spans="1:7" ht="15" customHeight="1">
      <c r="A27" s="6" t="s">
        <v>420</v>
      </c>
      <c r="B27" s="21" t="s">
        <v>421</v>
      </c>
      <c r="C27" s="3">
        <v>41108</v>
      </c>
      <c r="D27" s="36" t="s">
        <v>291</v>
      </c>
      <c r="E27" s="40" t="s">
        <v>659</v>
      </c>
      <c r="F27" s="46">
        <v>460058.35</v>
      </c>
      <c r="G27" s="46">
        <v>6311741.4900000002</v>
      </c>
    </row>
    <row r="28" spans="1:7" ht="15" customHeight="1">
      <c r="A28" s="13" t="s">
        <v>189</v>
      </c>
      <c r="B28" s="27" t="s">
        <v>190</v>
      </c>
      <c r="C28" s="5">
        <v>41200</v>
      </c>
      <c r="D28" s="36" t="s">
        <v>165</v>
      </c>
      <c r="E28" s="36" t="s">
        <v>549</v>
      </c>
      <c r="F28" s="39">
        <v>676075.21</v>
      </c>
      <c r="G28" s="39">
        <v>6873406.2800000003</v>
      </c>
    </row>
    <row r="29" spans="1:7" ht="15" customHeight="1">
      <c r="A29" s="121" t="s">
        <v>367</v>
      </c>
      <c r="B29" s="21" t="s">
        <v>368</v>
      </c>
      <c r="C29" s="3">
        <v>41366</v>
      </c>
      <c r="D29" s="36" t="s">
        <v>291</v>
      </c>
      <c r="E29" s="40" t="s">
        <v>631</v>
      </c>
      <c r="F29" s="46">
        <v>364328.9</v>
      </c>
      <c r="G29" s="46">
        <v>6690074</v>
      </c>
    </row>
    <row r="30" spans="1:7" ht="15" customHeight="1">
      <c r="A30" s="6" t="s">
        <v>345</v>
      </c>
      <c r="B30" s="21" t="s">
        <v>346</v>
      </c>
      <c r="C30" s="3">
        <v>41123</v>
      </c>
      <c r="D30" s="36" t="s">
        <v>291</v>
      </c>
      <c r="E30" s="40" t="s">
        <v>620</v>
      </c>
      <c r="F30" s="46">
        <v>782782.1</v>
      </c>
      <c r="G30" s="46">
        <v>6597430</v>
      </c>
    </row>
    <row r="31" spans="1:7" ht="15" customHeight="1">
      <c r="A31" s="13" t="s">
        <v>217</v>
      </c>
      <c r="B31" s="21" t="s">
        <v>218</v>
      </c>
      <c r="C31" s="22">
        <v>41801</v>
      </c>
      <c r="D31" s="40" t="s">
        <v>214</v>
      </c>
      <c r="E31" s="36" t="s">
        <v>561</v>
      </c>
      <c r="F31" s="46">
        <v>869892</v>
      </c>
      <c r="G31" s="46">
        <v>6521561</v>
      </c>
    </row>
    <row r="32" spans="1:7" ht="15" customHeight="1">
      <c r="A32" s="13" t="s">
        <v>215</v>
      </c>
      <c r="B32" s="21" t="s">
        <v>216</v>
      </c>
      <c r="C32" s="22">
        <v>41801</v>
      </c>
      <c r="D32" s="40" t="s">
        <v>214</v>
      </c>
      <c r="E32" s="36" t="s">
        <v>560</v>
      </c>
      <c r="F32" s="46">
        <v>867965.39</v>
      </c>
      <c r="G32" s="46">
        <v>6515181.3200000003</v>
      </c>
    </row>
    <row r="33" spans="1:7" ht="15" customHeight="1">
      <c r="A33" s="125" t="s">
        <v>263</v>
      </c>
      <c r="B33" s="53" t="s">
        <v>264</v>
      </c>
      <c r="C33" s="5">
        <v>40087</v>
      </c>
      <c r="D33" s="36" t="s">
        <v>253</v>
      </c>
      <c r="E33" s="51" t="s">
        <v>561</v>
      </c>
      <c r="F33" s="43">
        <v>869567</v>
      </c>
      <c r="G33" s="43">
        <v>6519822</v>
      </c>
    </row>
    <row r="34" spans="1:7" ht="15" customHeight="1">
      <c r="A34" s="42" t="s">
        <v>151</v>
      </c>
      <c r="B34" s="37" t="s">
        <v>152</v>
      </c>
      <c r="C34" s="31">
        <v>42325</v>
      </c>
      <c r="D34" s="20" t="s">
        <v>4</v>
      </c>
      <c r="E34" s="48" t="s">
        <v>531</v>
      </c>
      <c r="F34" s="45">
        <v>847799.19</v>
      </c>
      <c r="G34" s="45">
        <v>6326505.3099999996</v>
      </c>
    </row>
    <row r="35" spans="1:7" ht="15" customHeight="1">
      <c r="A35" s="42" t="s">
        <v>121</v>
      </c>
      <c r="B35" s="37" t="s">
        <v>122</v>
      </c>
      <c r="C35" s="31">
        <v>42310</v>
      </c>
      <c r="D35" s="20" t="s">
        <v>4</v>
      </c>
      <c r="E35" s="47" t="s">
        <v>516</v>
      </c>
      <c r="F35" s="45">
        <v>894919.44</v>
      </c>
      <c r="G35" s="45">
        <v>6461924.0099999998</v>
      </c>
    </row>
    <row r="36" spans="1:7" ht="15" customHeight="1">
      <c r="A36" s="42" t="s">
        <v>119</v>
      </c>
      <c r="B36" s="37" t="s">
        <v>120</v>
      </c>
      <c r="C36" s="31">
        <v>42310</v>
      </c>
      <c r="D36" s="20" t="s">
        <v>4</v>
      </c>
      <c r="E36" s="47" t="s">
        <v>515</v>
      </c>
      <c r="F36" s="45">
        <v>914171.03</v>
      </c>
      <c r="G36" s="45">
        <v>6447650.8600000003</v>
      </c>
    </row>
    <row r="37" spans="1:7" ht="15" customHeight="1">
      <c r="A37" s="13" t="s">
        <v>272</v>
      </c>
      <c r="B37" s="53" t="s">
        <v>273</v>
      </c>
      <c r="C37" s="5">
        <v>40087</v>
      </c>
      <c r="D37" s="36" t="s">
        <v>253</v>
      </c>
      <c r="E37" s="36" t="s">
        <v>585</v>
      </c>
      <c r="F37" s="43">
        <v>840264</v>
      </c>
      <c r="G37" s="43">
        <v>6457878</v>
      </c>
    </row>
    <row r="38" spans="1:7" ht="15" customHeight="1">
      <c r="A38" s="24" t="s">
        <v>243</v>
      </c>
      <c r="B38" s="53" t="s">
        <v>244</v>
      </c>
      <c r="C38" s="23">
        <v>42185</v>
      </c>
      <c r="D38" s="1" t="s">
        <v>227</v>
      </c>
      <c r="E38" s="34" t="s">
        <v>572</v>
      </c>
      <c r="F38" s="35">
        <v>817898</v>
      </c>
      <c r="G38" s="35">
        <v>6453856</v>
      </c>
    </row>
    <row r="39" spans="1:7" ht="15" customHeight="1">
      <c r="A39" s="13" t="s">
        <v>178</v>
      </c>
      <c r="B39" s="21" t="s">
        <v>179</v>
      </c>
      <c r="C39" s="5">
        <v>41563</v>
      </c>
      <c r="D39" s="36" t="s">
        <v>165</v>
      </c>
      <c r="E39" s="36" t="s">
        <v>544</v>
      </c>
      <c r="F39" s="39">
        <v>818679.92</v>
      </c>
      <c r="G39" s="39">
        <v>6821621.9299999997</v>
      </c>
    </row>
    <row r="40" spans="1:7" ht="15" customHeight="1">
      <c r="A40" s="13" t="s">
        <v>315</v>
      </c>
      <c r="B40" s="21" t="s">
        <v>316</v>
      </c>
      <c r="C40" s="17">
        <v>41170</v>
      </c>
      <c r="D40" s="36" t="s">
        <v>291</v>
      </c>
      <c r="E40" s="36" t="s">
        <v>605</v>
      </c>
      <c r="F40" s="43">
        <v>823504</v>
      </c>
      <c r="G40" s="43">
        <v>6853255</v>
      </c>
    </row>
    <row r="41" spans="1:7" ht="15" customHeight="1">
      <c r="A41" s="13" t="s">
        <v>385</v>
      </c>
      <c r="B41" s="21" t="s">
        <v>386</v>
      </c>
      <c r="C41" s="17">
        <v>41086</v>
      </c>
      <c r="D41" s="36" t="s">
        <v>291</v>
      </c>
      <c r="E41" s="36" t="s">
        <v>640</v>
      </c>
      <c r="F41" s="43">
        <v>427348.5</v>
      </c>
      <c r="G41" s="43">
        <v>6449524.5899999999</v>
      </c>
    </row>
    <row r="42" spans="1:7" ht="15" customHeight="1">
      <c r="A42" s="6" t="s">
        <v>426</v>
      </c>
      <c r="B42" s="21" t="s">
        <v>427</v>
      </c>
      <c r="C42" s="3">
        <v>41138</v>
      </c>
      <c r="D42" s="36" t="s">
        <v>291</v>
      </c>
      <c r="E42" s="40" t="s">
        <v>662</v>
      </c>
      <c r="F42" s="46">
        <v>839108</v>
      </c>
      <c r="G42" s="46">
        <v>6629175</v>
      </c>
    </row>
    <row r="43" spans="1:7" ht="15" customHeight="1">
      <c r="A43" s="13" t="s">
        <v>293</v>
      </c>
      <c r="B43" s="21" t="s">
        <v>294</v>
      </c>
      <c r="C43" s="17">
        <v>41240</v>
      </c>
      <c r="D43" s="36" t="s">
        <v>291</v>
      </c>
      <c r="E43" s="36" t="s">
        <v>594</v>
      </c>
      <c r="F43" s="46">
        <v>1017040.27</v>
      </c>
      <c r="G43" s="46">
        <v>6746858.1900000004</v>
      </c>
    </row>
    <row r="44" spans="1:7" ht="15" customHeight="1">
      <c r="A44" s="6" t="s">
        <v>351</v>
      </c>
      <c r="B44" s="21" t="s">
        <v>352</v>
      </c>
      <c r="C44" s="3">
        <v>41137</v>
      </c>
      <c r="D44" s="36" t="s">
        <v>291</v>
      </c>
      <c r="E44" s="40" t="s">
        <v>623</v>
      </c>
      <c r="F44" s="46">
        <v>749056.1</v>
      </c>
      <c r="G44" s="46">
        <v>6508590</v>
      </c>
    </row>
    <row r="45" spans="1:7" ht="15" customHeight="1">
      <c r="A45" s="13" t="s">
        <v>245</v>
      </c>
      <c r="B45" s="53" t="s">
        <v>723</v>
      </c>
      <c r="C45" s="23">
        <v>42185</v>
      </c>
      <c r="D45" s="1" t="s">
        <v>227</v>
      </c>
      <c r="E45" s="53" t="s">
        <v>573</v>
      </c>
      <c r="F45" s="33">
        <v>817646</v>
      </c>
      <c r="G45" s="33">
        <v>6437780</v>
      </c>
    </row>
    <row r="46" spans="1:7" ht="15" customHeight="1">
      <c r="A46" s="13" t="s">
        <v>277</v>
      </c>
      <c r="B46" s="53" t="s">
        <v>278</v>
      </c>
      <c r="C46" s="5">
        <v>40087</v>
      </c>
      <c r="D46" s="36" t="s">
        <v>253</v>
      </c>
      <c r="E46" s="36" t="s">
        <v>587</v>
      </c>
      <c r="F46" s="43">
        <v>839966</v>
      </c>
      <c r="G46" s="43">
        <v>6441598</v>
      </c>
    </row>
    <row r="47" spans="1:7" ht="15" customHeight="1">
      <c r="A47" s="13" t="s">
        <v>279</v>
      </c>
      <c r="B47" s="53" t="s">
        <v>280</v>
      </c>
      <c r="C47" s="5">
        <v>40087</v>
      </c>
      <c r="D47" s="36" t="s">
        <v>253</v>
      </c>
      <c r="E47" s="36" t="s">
        <v>588</v>
      </c>
      <c r="F47" s="43">
        <v>912113</v>
      </c>
      <c r="G47" s="43">
        <v>6458377</v>
      </c>
    </row>
    <row r="48" spans="1:7" ht="15" customHeight="1">
      <c r="A48" s="13" t="s">
        <v>281</v>
      </c>
      <c r="B48" s="53" t="s">
        <v>282</v>
      </c>
      <c r="C48" s="5">
        <v>40087</v>
      </c>
      <c r="D48" s="36" t="s">
        <v>253</v>
      </c>
      <c r="E48" s="51" t="s">
        <v>589</v>
      </c>
      <c r="F48" s="43">
        <v>894287</v>
      </c>
      <c r="G48" s="43">
        <v>6458073</v>
      </c>
    </row>
    <row r="49" spans="1:7" ht="15" customHeight="1">
      <c r="A49" s="6" t="s">
        <v>391</v>
      </c>
      <c r="B49" s="21" t="s">
        <v>392</v>
      </c>
      <c r="C49" s="3">
        <v>41086</v>
      </c>
      <c r="D49" s="36" t="s">
        <v>291</v>
      </c>
      <c r="E49" s="40" t="s">
        <v>643</v>
      </c>
      <c r="F49" s="46">
        <v>459458.91</v>
      </c>
      <c r="G49" s="46">
        <v>6397156.2800000003</v>
      </c>
    </row>
    <row r="50" spans="1:7" ht="15" customHeight="1">
      <c r="A50" s="6" t="s">
        <v>437</v>
      </c>
      <c r="B50" s="21" t="s">
        <v>438</v>
      </c>
      <c r="C50" s="3">
        <v>41177</v>
      </c>
      <c r="D50" s="36" t="s">
        <v>291</v>
      </c>
      <c r="E50" s="40" t="s">
        <v>667</v>
      </c>
      <c r="F50" s="46">
        <v>937563</v>
      </c>
      <c r="G50" s="46">
        <v>6330720</v>
      </c>
    </row>
    <row r="51" spans="1:7" ht="15" customHeight="1">
      <c r="A51" s="13" t="s">
        <v>451</v>
      </c>
      <c r="B51" s="21" t="s">
        <v>452</v>
      </c>
      <c r="C51" s="17">
        <v>41241</v>
      </c>
      <c r="D51" s="36" t="s">
        <v>291</v>
      </c>
      <c r="E51" s="36" t="s">
        <v>674</v>
      </c>
      <c r="F51" s="43">
        <v>937751</v>
      </c>
      <c r="G51" s="43">
        <v>6729704</v>
      </c>
    </row>
    <row r="52" spans="1:7" ht="15" customHeight="1">
      <c r="A52" s="24" t="s">
        <v>205</v>
      </c>
      <c r="B52" s="53" t="s">
        <v>240</v>
      </c>
      <c r="C52" s="23">
        <v>42326</v>
      </c>
      <c r="D52" s="1" t="s">
        <v>227</v>
      </c>
      <c r="E52" s="53" t="s">
        <v>570</v>
      </c>
      <c r="F52" s="33">
        <v>813458</v>
      </c>
      <c r="G52" s="33">
        <v>6559366</v>
      </c>
    </row>
    <row r="53" spans="1:7" ht="15" customHeight="1">
      <c r="A53" s="6" t="s">
        <v>337</v>
      </c>
      <c r="B53" s="21" t="s">
        <v>338</v>
      </c>
      <c r="C53" s="3">
        <v>41067</v>
      </c>
      <c r="D53" s="36" t="s">
        <v>291</v>
      </c>
      <c r="E53" s="40" t="s">
        <v>616</v>
      </c>
      <c r="F53" s="46">
        <v>797573.6</v>
      </c>
      <c r="G53" s="46">
        <v>6492480</v>
      </c>
    </row>
    <row r="54" spans="1:7" ht="15" customHeight="1">
      <c r="A54" s="42" t="s">
        <v>159</v>
      </c>
      <c r="B54" s="37" t="s">
        <v>160</v>
      </c>
      <c r="C54" s="31">
        <v>42310</v>
      </c>
      <c r="D54" s="20" t="s">
        <v>4</v>
      </c>
      <c r="E54" s="47" t="s">
        <v>535</v>
      </c>
      <c r="F54" s="45">
        <v>894839.12</v>
      </c>
      <c r="G54" s="45">
        <v>6471311.9500000002</v>
      </c>
    </row>
    <row r="55" spans="1:7" ht="15" customHeight="1">
      <c r="A55" s="13" t="s">
        <v>274</v>
      </c>
      <c r="B55" s="53" t="s">
        <v>275</v>
      </c>
      <c r="C55" s="5">
        <v>40087</v>
      </c>
      <c r="D55" s="36" t="s">
        <v>253</v>
      </c>
      <c r="E55" s="51" t="s">
        <v>586</v>
      </c>
      <c r="F55" s="43">
        <v>868463</v>
      </c>
      <c r="G55" s="43">
        <v>6466262</v>
      </c>
    </row>
    <row r="56" spans="1:7" ht="15" customHeight="1">
      <c r="A56" s="6" t="s">
        <v>408</v>
      </c>
      <c r="B56" s="21" t="s">
        <v>409</v>
      </c>
      <c r="C56" s="3">
        <v>41044</v>
      </c>
      <c r="D56" s="36" t="s">
        <v>291</v>
      </c>
      <c r="E56" s="40" t="s">
        <v>653</v>
      </c>
      <c r="F56" s="46">
        <v>486212.14</v>
      </c>
      <c r="G56" s="46">
        <v>6358047.3700000001</v>
      </c>
    </row>
    <row r="57" spans="1:7" ht="15" customHeight="1">
      <c r="A57" s="6" t="s">
        <v>412</v>
      </c>
      <c r="B57" s="21" t="s">
        <v>413</v>
      </c>
      <c r="C57" s="3">
        <v>41108</v>
      </c>
      <c r="D57" s="36" t="s">
        <v>291</v>
      </c>
      <c r="E57" s="40" t="s">
        <v>655</v>
      </c>
      <c r="F57" s="46">
        <v>406382.88</v>
      </c>
      <c r="G57" s="46">
        <v>6262814</v>
      </c>
    </row>
    <row r="58" spans="1:7" ht="15" customHeight="1">
      <c r="A58" s="6" t="s">
        <v>416</v>
      </c>
      <c r="B58" s="21" t="s">
        <v>417</v>
      </c>
      <c r="C58" s="3">
        <v>41108</v>
      </c>
      <c r="D58" s="36" t="s">
        <v>291</v>
      </c>
      <c r="E58" s="40" t="s">
        <v>657</v>
      </c>
      <c r="F58" s="46">
        <v>453435.77</v>
      </c>
      <c r="G58" s="46">
        <v>6185820.7199999997</v>
      </c>
    </row>
    <row r="59" spans="1:7" ht="15" customHeight="1">
      <c r="A59" s="6" t="s">
        <v>414</v>
      </c>
      <c r="B59" s="21" t="s">
        <v>415</v>
      </c>
      <c r="C59" s="3">
        <v>41108</v>
      </c>
      <c r="D59" s="36" t="s">
        <v>291</v>
      </c>
      <c r="E59" s="40" t="s">
        <v>656</v>
      </c>
      <c r="F59" s="46">
        <v>444054.88</v>
      </c>
      <c r="G59" s="46">
        <v>6227685.25</v>
      </c>
    </row>
    <row r="60" spans="1:7" ht="15" customHeight="1">
      <c r="A60" s="15" t="s">
        <v>221</v>
      </c>
      <c r="B60" s="1" t="s">
        <v>222</v>
      </c>
      <c r="C60" s="23">
        <v>41381</v>
      </c>
      <c r="D60" s="1" t="s">
        <v>220</v>
      </c>
      <c r="E60" s="36" t="s">
        <v>563</v>
      </c>
      <c r="F60" s="46">
        <v>837314</v>
      </c>
      <c r="G60" s="46">
        <v>6500197</v>
      </c>
    </row>
    <row r="61" spans="1:7" ht="15" customHeight="1">
      <c r="A61" s="13" t="s">
        <v>210</v>
      </c>
      <c r="B61" s="54" t="s">
        <v>211</v>
      </c>
      <c r="C61" s="5">
        <v>40087</v>
      </c>
      <c r="D61" s="36" t="s">
        <v>253</v>
      </c>
      <c r="E61" s="36" t="s">
        <v>558</v>
      </c>
      <c r="F61" s="43">
        <v>820194.67</v>
      </c>
      <c r="G61" s="43">
        <v>6480468.1900000004</v>
      </c>
    </row>
    <row r="62" spans="1:7" ht="15" customHeight="1">
      <c r="A62" s="6" t="s">
        <v>404</v>
      </c>
      <c r="B62" s="21" t="s">
        <v>405</v>
      </c>
      <c r="C62" s="3">
        <v>41087</v>
      </c>
      <c r="D62" s="36" t="s">
        <v>291</v>
      </c>
      <c r="E62" s="40" t="s">
        <v>650</v>
      </c>
      <c r="F62" s="46">
        <v>549220.07999999996</v>
      </c>
      <c r="G62" s="46">
        <v>6321073.0599999996</v>
      </c>
    </row>
    <row r="63" spans="1:7" ht="15" customHeight="1">
      <c r="A63" s="6" t="s">
        <v>375</v>
      </c>
      <c r="B63" s="21" t="s">
        <v>376</v>
      </c>
      <c r="C63" s="3">
        <v>41367</v>
      </c>
      <c r="D63" s="36" t="s">
        <v>291</v>
      </c>
      <c r="E63" s="40" t="s">
        <v>635</v>
      </c>
      <c r="F63" s="46">
        <v>268937.11</v>
      </c>
      <c r="G63" s="46">
        <v>6832115.9800000004</v>
      </c>
    </row>
    <row r="64" spans="1:7" ht="15" customHeight="1">
      <c r="A64" s="13" t="s">
        <v>166</v>
      </c>
      <c r="B64" s="21" t="s">
        <v>167</v>
      </c>
      <c r="C64" s="2">
        <v>41912</v>
      </c>
      <c r="D64" s="36" t="s">
        <v>165</v>
      </c>
      <c r="E64" s="36" t="s">
        <v>538</v>
      </c>
      <c r="F64" s="39">
        <v>839784.82</v>
      </c>
      <c r="G64" s="39">
        <v>6767709.2999999998</v>
      </c>
    </row>
    <row r="65" spans="1:7" ht="15" customHeight="1">
      <c r="A65" s="13" t="s">
        <v>236</v>
      </c>
      <c r="B65" s="53" t="s">
        <v>237</v>
      </c>
      <c r="C65" s="23">
        <v>42327</v>
      </c>
      <c r="D65" s="1" t="s">
        <v>227</v>
      </c>
      <c r="E65" s="53" t="s">
        <v>568</v>
      </c>
      <c r="F65" s="33">
        <v>823419</v>
      </c>
      <c r="G65" s="33">
        <v>6587437</v>
      </c>
    </row>
    <row r="66" spans="1:7" ht="15" customHeight="1">
      <c r="A66" s="125" t="s">
        <v>234</v>
      </c>
      <c r="B66" s="53" t="s">
        <v>235</v>
      </c>
      <c r="C66" s="23">
        <v>42327</v>
      </c>
      <c r="D66" s="1" t="s">
        <v>227</v>
      </c>
      <c r="E66" s="53" t="s">
        <v>568</v>
      </c>
      <c r="F66" s="33">
        <v>819997</v>
      </c>
      <c r="G66" s="33">
        <v>6577455</v>
      </c>
    </row>
    <row r="67" spans="1:7" ht="15" customHeight="1">
      <c r="A67" s="13" t="s">
        <v>261</v>
      </c>
      <c r="B67" s="53" t="s">
        <v>262</v>
      </c>
      <c r="C67" s="5">
        <v>40087</v>
      </c>
      <c r="D67" s="36" t="s">
        <v>253</v>
      </c>
      <c r="E67" s="51" t="s">
        <v>581</v>
      </c>
      <c r="F67" s="43">
        <v>915573</v>
      </c>
      <c r="G67" s="43">
        <v>6477559</v>
      </c>
    </row>
    <row r="68" spans="1:7" ht="15" customHeight="1">
      <c r="A68" s="24" t="s">
        <v>238</v>
      </c>
      <c r="B68" s="53" t="s">
        <v>239</v>
      </c>
      <c r="C68" s="23">
        <v>42327</v>
      </c>
      <c r="D68" s="1" t="s">
        <v>227</v>
      </c>
      <c r="E68" s="44" t="s">
        <v>569</v>
      </c>
      <c r="F68" s="52">
        <v>820086</v>
      </c>
      <c r="G68" s="43">
        <v>6606769</v>
      </c>
    </row>
    <row r="69" spans="1:7" ht="15" customHeight="1">
      <c r="A69" s="6" t="s">
        <v>424</v>
      </c>
      <c r="B69" s="21" t="s">
        <v>425</v>
      </c>
      <c r="C69" s="3">
        <v>41138</v>
      </c>
      <c r="D69" s="36" t="s">
        <v>291</v>
      </c>
      <c r="E69" s="40" t="s">
        <v>661</v>
      </c>
      <c r="F69" s="46">
        <v>865948</v>
      </c>
      <c r="G69" s="46">
        <v>6641525</v>
      </c>
    </row>
    <row r="70" spans="1:7" ht="15" customHeight="1">
      <c r="A70" s="42" t="s">
        <v>115</v>
      </c>
      <c r="B70" s="37" t="s">
        <v>116</v>
      </c>
      <c r="C70" s="31">
        <v>42310</v>
      </c>
      <c r="D70" s="20" t="s">
        <v>4</v>
      </c>
      <c r="E70" s="47" t="s">
        <v>513</v>
      </c>
      <c r="F70" s="45">
        <v>954911.41</v>
      </c>
      <c r="G70" s="45">
        <v>6503611.1399999997</v>
      </c>
    </row>
    <row r="71" spans="1:7" ht="15" customHeight="1">
      <c r="A71" s="6" t="s">
        <v>387</v>
      </c>
      <c r="B71" s="21" t="s">
        <v>388</v>
      </c>
      <c r="C71" s="3">
        <v>41044</v>
      </c>
      <c r="D71" s="36" t="s">
        <v>291</v>
      </c>
      <c r="E71" s="40" t="s">
        <v>641</v>
      </c>
      <c r="F71" s="46">
        <v>510934.84</v>
      </c>
      <c r="G71" s="46">
        <v>6455394.8300000001</v>
      </c>
    </row>
    <row r="72" spans="1:7" ht="15" customHeight="1">
      <c r="A72" s="13" t="s">
        <v>325</v>
      </c>
      <c r="B72" s="21" t="s">
        <v>326</v>
      </c>
      <c r="C72" s="17">
        <v>41156</v>
      </c>
      <c r="D72" s="36" t="s">
        <v>291</v>
      </c>
      <c r="E72" s="36" t="s">
        <v>610</v>
      </c>
      <c r="F72" s="43">
        <v>564990</v>
      </c>
      <c r="G72" s="43">
        <v>6888284</v>
      </c>
    </row>
    <row r="73" spans="1:7" ht="15" customHeight="1">
      <c r="A73" s="13" t="s">
        <v>363</v>
      </c>
      <c r="B73" s="21" t="s">
        <v>364</v>
      </c>
      <c r="C73" s="3">
        <v>41368</v>
      </c>
      <c r="D73" s="36" t="s">
        <v>291</v>
      </c>
      <c r="E73" s="36" t="s">
        <v>629</v>
      </c>
      <c r="F73" s="46">
        <v>423939.6</v>
      </c>
      <c r="G73" s="46">
        <v>6776832</v>
      </c>
    </row>
    <row r="74" spans="1:7" ht="15" customHeight="1">
      <c r="A74" s="42" t="s">
        <v>109</v>
      </c>
      <c r="B74" s="37" t="s">
        <v>110</v>
      </c>
      <c r="C74" s="31">
        <v>42515</v>
      </c>
      <c r="D74" s="20" t="s">
        <v>4</v>
      </c>
      <c r="E74" s="48" t="s">
        <v>510</v>
      </c>
      <c r="F74" s="45">
        <v>790700.37</v>
      </c>
      <c r="G74" s="45">
        <v>6337317.6299999999</v>
      </c>
    </row>
    <row r="75" spans="1:7" ht="15" customHeight="1">
      <c r="A75" s="42" t="s">
        <v>91</v>
      </c>
      <c r="B75" s="37" t="s">
        <v>92</v>
      </c>
      <c r="C75" s="31">
        <v>42327</v>
      </c>
      <c r="D75" s="20" t="s">
        <v>4</v>
      </c>
      <c r="E75" s="48" t="s">
        <v>501</v>
      </c>
      <c r="F75" s="45">
        <v>908417.4</v>
      </c>
      <c r="G75" s="45">
        <v>6588795.4400000004</v>
      </c>
    </row>
    <row r="76" spans="1:7" ht="15" customHeight="1">
      <c r="A76" s="42" t="s">
        <v>129</v>
      </c>
      <c r="B76" s="37" t="s">
        <v>130</v>
      </c>
      <c r="C76" s="31">
        <v>42313</v>
      </c>
      <c r="D76" s="20" t="s">
        <v>4</v>
      </c>
      <c r="E76" s="48" t="s">
        <v>520</v>
      </c>
      <c r="F76" s="45">
        <v>951793.19</v>
      </c>
      <c r="G76" s="45">
        <v>6331712.75</v>
      </c>
    </row>
    <row r="77" spans="1:7" ht="15" customHeight="1">
      <c r="A77" s="42" t="s">
        <v>30</v>
      </c>
      <c r="B77" s="37" t="s">
        <v>31</v>
      </c>
      <c r="C77" s="31">
        <v>42270</v>
      </c>
      <c r="D77" s="20" t="s">
        <v>4</v>
      </c>
      <c r="E77" s="47" t="s">
        <v>473</v>
      </c>
      <c r="F77" s="45">
        <v>683487.44</v>
      </c>
      <c r="G77" s="45">
        <v>6381143.6600000001</v>
      </c>
    </row>
    <row r="78" spans="1:7" ht="15" customHeight="1">
      <c r="A78" s="42" t="s">
        <v>141</v>
      </c>
      <c r="B78" s="37" t="s">
        <v>142</v>
      </c>
      <c r="C78" s="31">
        <v>42515</v>
      </c>
      <c r="D78" s="20" t="s">
        <v>4</v>
      </c>
      <c r="E78" s="38" t="s">
        <v>526</v>
      </c>
      <c r="F78" s="50">
        <v>878390.89</v>
      </c>
      <c r="G78" s="50">
        <v>6259411.3200000003</v>
      </c>
    </row>
    <row r="79" spans="1:7" ht="15" customHeight="1">
      <c r="A79" s="100" t="s">
        <v>105</v>
      </c>
      <c r="B79" s="9" t="s">
        <v>106</v>
      </c>
      <c r="C79" s="31">
        <v>42326</v>
      </c>
      <c r="D79" s="20" t="s">
        <v>4</v>
      </c>
      <c r="E79" s="48" t="s">
        <v>508</v>
      </c>
      <c r="F79" s="45">
        <v>789885.47</v>
      </c>
      <c r="G79" s="45">
        <v>6354306.5499999998</v>
      </c>
    </row>
    <row r="80" spans="1:7" ht="15" customHeight="1">
      <c r="A80" s="42" t="s">
        <v>9</v>
      </c>
      <c r="B80" s="99" t="s">
        <v>10</v>
      </c>
      <c r="C80" s="31">
        <v>42291</v>
      </c>
      <c r="D80" s="20" t="s">
        <v>4</v>
      </c>
      <c r="E80" s="47" t="s">
        <v>463</v>
      </c>
      <c r="F80" s="45">
        <v>622202.51</v>
      </c>
      <c r="G80" s="45">
        <v>7037533.7800000003</v>
      </c>
    </row>
    <row r="81" spans="1:7" ht="15" customHeight="1">
      <c r="A81" s="100" t="s">
        <v>143</v>
      </c>
      <c r="B81" s="37" t="s">
        <v>144</v>
      </c>
      <c r="C81" s="31">
        <v>42326</v>
      </c>
      <c r="D81" s="20" t="s">
        <v>4</v>
      </c>
      <c r="E81" s="48" t="s">
        <v>527</v>
      </c>
      <c r="F81" s="45">
        <v>894505.5</v>
      </c>
      <c r="G81" s="45">
        <v>6658531.21</v>
      </c>
    </row>
    <row r="82" spans="1:7" ht="15" customHeight="1">
      <c r="A82" s="100" t="s">
        <v>5</v>
      </c>
      <c r="B82" s="99" t="s">
        <v>6</v>
      </c>
      <c r="C82" s="101">
        <v>42290</v>
      </c>
      <c r="D82" s="102" t="s">
        <v>4</v>
      </c>
      <c r="E82" s="21" t="s">
        <v>461</v>
      </c>
      <c r="F82" s="103">
        <v>695879.68000000005</v>
      </c>
      <c r="G82" s="103">
        <v>7041227.75</v>
      </c>
    </row>
    <row r="83" spans="1:7" ht="15" customHeight="1">
      <c r="A83" s="100" t="s">
        <v>22</v>
      </c>
      <c r="B83" s="99" t="s">
        <v>23</v>
      </c>
      <c r="C83" s="101">
        <v>42271</v>
      </c>
      <c r="D83" s="102" t="s">
        <v>4</v>
      </c>
      <c r="E83" s="21" t="s">
        <v>469</v>
      </c>
      <c r="F83" s="103">
        <v>452996.64</v>
      </c>
      <c r="G83" s="103">
        <v>6442604.0499999998</v>
      </c>
    </row>
    <row r="84" spans="1:7" ht="15" customHeight="1">
      <c r="A84" s="122" t="s">
        <v>127</v>
      </c>
      <c r="B84" s="37" t="s">
        <v>128</v>
      </c>
      <c r="C84" s="31">
        <v>42313</v>
      </c>
      <c r="D84" s="20" t="s">
        <v>4</v>
      </c>
      <c r="E84" s="48" t="s">
        <v>519</v>
      </c>
      <c r="F84" s="45">
        <v>937396.58</v>
      </c>
      <c r="G84" s="45">
        <v>6343361.8200000003</v>
      </c>
    </row>
    <row r="85" spans="1:7" ht="15" customHeight="1">
      <c r="A85" s="42" t="s">
        <v>125</v>
      </c>
      <c r="B85" s="37" t="s">
        <v>724</v>
      </c>
      <c r="C85" s="31">
        <v>42313</v>
      </c>
      <c r="D85" s="20" t="s">
        <v>4</v>
      </c>
      <c r="E85" s="48" t="s">
        <v>518</v>
      </c>
      <c r="F85" s="45">
        <v>934479.35</v>
      </c>
      <c r="G85" s="45">
        <v>6350598.2999999998</v>
      </c>
    </row>
    <row r="86" spans="1:7" ht="15" customHeight="1">
      <c r="A86" s="42" t="s">
        <v>131</v>
      </c>
      <c r="B86" s="37" t="s">
        <v>132</v>
      </c>
      <c r="C86" s="31">
        <v>42313</v>
      </c>
      <c r="D86" s="20" t="s">
        <v>4</v>
      </c>
      <c r="E86" s="48" t="s">
        <v>521</v>
      </c>
      <c r="F86" s="45">
        <v>924721.53</v>
      </c>
      <c r="G86" s="45">
        <v>6299954.8099999996</v>
      </c>
    </row>
    <row r="87" spans="1:7" ht="15" customHeight="1">
      <c r="A87" s="42" t="s">
        <v>157</v>
      </c>
      <c r="B87" s="37" t="s">
        <v>158</v>
      </c>
      <c r="C87" s="31">
        <v>42310</v>
      </c>
      <c r="D87" s="20" t="s">
        <v>4</v>
      </c>
      <c r="E87" s="47" t="s">
        <v>534</v>
      </c>
      <c r="F87" s="45">
        <v>897712.76</v>
      </c>
      <c r="G87" s="45">
        <v>6480121.96</v>
      </c>
    </row>
    <row r="88" spans="1:7" ht="15" customHeight="1">
      <c r="A88" s="42" t="s">
        <v>32</v>
      </c>
      <c r="B88" s="37" t="s">
        <v>33</v>
      </c>
      <c r="C88" s="31">
        <v>42164</v>
      </c>
      <c r="D88" s="20" t="s">
        <v>4</v>
      </c>
      <c r="E88" s="47" t="s">
        <v>474</v>
      </c>
      <c r="F88" s="45">
        <v>464841.1</v>
      </c>
      <c r="G88" s="45">
        <v>6323918.5999999996</v>
      </c>
    </row>
    <row r="89" spans="1:7" ht="15" customHeight="1">
      <c r="A89" s="42" t="s">
        <v>135</v>
      </c>
      <c r="B89" s="37" t="s">
        <v>136</v>
      </c>
      <c r="C89" s="31">
        <v>42326</v>
      </c>
      <c r="D89" s="20" t="s">
        <v>4</v>
      </c>
      <c r="E89" s="48" t="s">
        <v>523</v>
      </c>
      <c r="F89" s="45">
        <v>748045.41</v>
      </c>
      <c r="G89" s="45">
        <v>6319241.8899999997</v>
      </c>
    </row>
    <row r="90" spans="1:7" ht="15" customHeight="1">
      <c r="A90" s="42" t="s">
        <v>34</v>
      </c>
      <c r="B90" s="99" t="s">
        <v>35</v>
      </c>
      <c r="C90" s="31">
        <v>42164</v>
      </c>
      <c r="D90" s="20" t="s">
        <v>4</v>
      </c>
      <c r="E90" s="47" t="s">
        <v>475</v>
      </c>
      <c r="F90" s="45">
        <v>486844.59</v>
      </c>
      <c r="G90" s="45">
        <v>6342357.7800000003</v>
      </c>
    </row>
    <row r="91" spans="1:7" ht="15" customHeight="1">
      <c r="A91" s="122" t="s">
        <v>24</v>
      </c>
      <c r="B91" s="37" t="s">
        <v>25</v>
      </c>
      <c r="C91" s="31">
        <v>42165</v>
      </c>
      <c r="D91" s="20" t="s">
        <v>4</v>
      </c>
      <c r="E91" s="47" t="s">
        <v>470</v>
      </c>
      <c r="F91" s="45">
        <v>419050.96</v>
      </c>
      <c r="G91" s="45">
        <v>6430121.3200000003</v>
      </c>
    </row>
    <row r="92" spans="1:7" ht="15" customHeight="1">
      <c r="A92" s="42" t="s">
        <v>54</v>
      </c>
      <c r="B92" s="37" t="s">
        <v>55</v>
      </c>
      <c r="C92" s="31">
        <v>42164</v>
      </c>
      <c r="D92" s="20" t="s">
        <v>4</v>
      </c>
      <c r="E92" s="48" t="s">
        <v>483</v>
      </c>
      <c r="F92" s="45">
        <v>398305.98</v>
      </c>
      <c r="G92" s="45">
        <v>6382146.1299999999</v>
      </c>
    </row>
    <row r="93" spans="1:7" ht="15" customHeight="1">
      <c r="A93" s="42" t="s">
        <v>20</v>
      </c>
      <c r="B93" s="37" t="s">
        <v>21</v>
      </c>
      <c r="C93" s="31">
        <v>42270</v>
      </c>
      <c r="D93" s="20" t="s">
        <v>4</v>
      </c>
      <c r="E93" s="48" t="s">
        <v>468</v>
      </c>
      <c r="F93" s="45">
        <v>488328.5</v>
      </c>
      <c r="G93" s="45">
        <v>6553074.3899999997</v>
      </c>
    </row>
    <row r="94" spans="1:7" ht="15" customHeight="1">
      <c r="A94" s="42" t="s">
        <v>61</v>
      </c>
      <c r="B94" s="37" t="s">
        <v>62</v>
      </c>
      <c r="C94" s="31">
        <v>42164</v>
      </c>
      <c r="D94" s="20" t="s">
        <v>4</v>
      </c>
      <c r="E94" s="47" t="s">
        <v>486</v>
      </c>
      <c r="F94" s="45">
        <v>406221.96</v>
      </c>
      <c r="G94" s="45">
        <v>6318897.9500000002</v>
      </c>
    </row>
    <row r="95" spans="1:7" ht="15" customHeight="1">
      <c r="A95" s="42" t="s">
        <v>75</v>
      </c>
      <c r="B95" s="37" t="s">
        <v>76</v>
      </c>
      <c r="C95" s="31">
        <v>42325</v>
      </c>
      <c r="D95" s="20" t="s">
        <v>4</v>
      </c>
      <c r="E95" s="48" t="s">
        <v>493</v>
      </c>
      <c r="F95" s="45">
        <v>842595.15</v>
      </c>
      <c r="G95" s="45">
        <v>6575989.4100000001</v>
      </c>
    </row>
    <row r="96" spans="1:7" ht="15" customHeight="1">
      <c r="A96" s="42" t="s">
        <v>77</v>
      </c>
      <c r="B96" s="37" t="s">
        <v>78</v>
      </c>
      <c r="C96" s="31">
        <v>42516</v>
      </c>
      <c r="D96" s="20" t="s">
        <v>4</v>
      </c>
      <c r="E96" s="48" t="s">
        <v>494</v>
      </c>
      <c r="F96" s="45">
        <v>842306.74</v>
      </c>
      <c r="G96" s="45">
        <v>6523577.5599999996</v>
      </c>
    </row>
    <row r="97" spans="1:7" ht="15" customHeight="1">
      <c r="A97" s="42" t="s">
        <v>65</v>
      </c>
      <c r="B97" s="37" t="s">
        <v>66</v>
      </c>
      <c r="C97" s="31">
        <v>42326</v>
      </c>
      <c r="D97" s="20" t="s">
        <v>4</v>
      </c>
      <c r="E97" s="48" t="s">
        <v>488</v>
      </c>
      <c r="F97" s="45">
        <v>923180.98</v>
      </c>
      <c r="G97" s="45">
        <v>6733241.9199999999</v>
      </c>
    </row>
    <row r="98" spans="1:7" ht="15" customHeight="1">
      <c r="A98" s="42" t="s">
        <v>153</v>
      </c>
      <c r="B98" s="37" t="s">
        <v>154</v>
      </c>
      <c r="C98" s="31">
        <v>42325</v>
      </c>
      <c r="D98" s="20" t="s">
        <v>4</v>
      </c>
      <c r="E98" s="48" t="s">
        <v>532</v>
      </c>
      <c r="F98" s="45">
        <v>837552.49</v>
      </c>
      <c r="G98" s="45">
        <v>6567344.5</v>
      </c>
    </row>
    <row r="99" spans="1:7" ht="15" customHeight="1">
      <c r="A99" s="122" t="s">
        <v>42</v>
      </c>
      <c r="B99" s="37" t="s">
        <v>43</v>
      </c>
      <c r="C99" s="31">
        <v>42171</v>
      </c>
      <c r="D99" s="20" t="s">
        <v>4</v>
      </c>
      <c r="E99" s="47" t="s">
        <v>479</v>
      </c>
      <c r="F99" s="45">
        <v>577572.26</v>
      </c>
      <c r="G99" s="45">
        <v>6284171.2999999998</v>
      </c>
    </row>
    <row r="100" spans="1:7" ht="15" customHeight="1">
      <c r="A100" s="42" t="s">
        <v>2</v>
      </c>
      <c r="B100" s="99" t="s">
        <v>3</v>
      </c>
      <c r="C100" s="31">
        <v>42290</v>
      </c>
      <c r="D100" s="20" t="s">
        <v>4</v>
      </c>
      <c r="E100" s="48" t="s">
        <v>460</v>
      </c>
      <c r="F100" s="45">
        <v>738811.34</v>
      </c>
      <c r="G100" s="45">
        <v>7002574.4800000004</v>
      </c>
    </row>
    <row r="101" spans="1:7" ht="15" customHeight="1">
      <c r="A101" s="11" t="s">
        <v>79</v>
      </c>
      <c r="B101" s="37" t="s">
        <v>80</v>
      </c>
      <c r="C101" s="31">
        <v>42327</v>
      </c>
      <c r="D101" s="20" t="s">
        <v>4</v>
      </c>
      <c r="E101" s="48" t="s">
        <v>495</v>
      </c>
      <c r="F101" s="45">
        <v>916062.33</v>
      </c>
      <c r="G101" s="45">
        <v>6564950.5899999999</v>
      </c>
    </row>
    <row r="102" spans="1:7" ht="15" customHeight="1">
      <c r="A102" s="42" t="s">
        <v>13</v>
      </c>
      <c r="B102" s="99" t="s">
        <v>14</v>
      </c>
      <c r="C102" s="31">
        <v>42165</v>
      </c>
      <c r="D102" s="20" t="s">
        <v>4</v>
      </c>
      <c r="E102" s="47" t="s">
        <v>465</v>
      </c>
      <c r="F102" s="45">
        <v>429841.39</v>
      </c>
      <c r="G102" s="45">
        <v>6489327.4900000002</v>
      </c>
    </row>
    <row r="103" spans="1:7" ht="15" customHeight="1">
      <c r="A103" s="42" t="s">
        <v>95</v>
      </c>
      <c r="B103" s="37" t="s">
        <v>96</v>
      </c>
      <c r="C103" s="31">
        <v>42325</v>
      </c>
      <c r="D103" s="20" t="s">
        <v>4</v>
      </c>
      <c r="E103" s="48" t="s">
        <v>503</v>
      </c>
      <c r="F103" s="45">
        <v>855033.97</v>
      </c>
      <c r="G103" s="45">
        <v>6499829.6299999999</v>
      </c>
    </row>
    <row r="104" spans="1:7" ht="15" customHeight="1">
      <c r="A104" s="42" t="s">
        <v>38</v>
      </c>
      <c r="B104" s="37" t="s">
        <v>39</v>
      </c>
      <c r="C104" s="31">
        <v>42171</v>
      </c>
      <c r="D104" s="20" t="s">
        <v>4</v>
      </c>
      <c r="E104" s="47" t="s">
        <v>477</v>
      </c>
      <c r="F104" s="45">
        <v>604737.1</v>
      </c>
      <c r="G104" s="45">
        <v>6292432.2400000002</v>
      </c>
    </row>
    <row r="105" spans="1:7" ht="15" customHeight="1">
      <c r="A105" s="13" t="s">
        <v>174</v>
      </c>
      <c r="B105" s="21" t="s">
        <v>175</v>
      </c>
      <c r="C105" s="5">
        <v>41199</v>
      </c>
      <c r="D105" s="36" t="s">
        <v>165</v>
      </c>
      <c r="E105" s="36" t="s">
        <v>542</v>
      </c>
      <c r="F105" s="39">
        <v>819116.04</v>
      </c>
      <c r="G105" s="39">
        <v>6795901.7300000004</v>
      </c>
    </row>
    <row r="106" spans="1:7" ht="15" customHeight="1">
      <c r="A106" s="6" t="s">
        <v>449</v>
      </c>
      <c r="B106" s="21" t="s">
        <v>450</v>
      </c>
      <c r="C106" s="3">
        <v>41241</v>
      </c>
      <c r="D106" s="36" t="s">
        <v>291</v>
      </c>
      <c r="E106" s="40" t="s">
        <v>673</v>
      </c>
      <c r="F106" s="46">
        <v>947397</v>
      </c>
      <c r="G106" s="46">
        <v>6748490</v>
      </c>
    </row>
    <row r="107" spans="1:7" ht="15" customHeight="1">
      <c r="A107" s="42" t="s">
        <v>117</v>
      </c>
      <c r="B107" s="37" t="s">
        <v>118</v>
      </c>
      <c r="C107" s="31">
        <v>42310</v>
      </c>
      <c r="D107" s="20" t="s">
        <v>4</v>
      </c>
      <c r="E107" s="48" t="s">
        <v>514</v>
      </c>
      <c r="F107" s="45">
        <v>962956.41</v>
      </c>
      <c r="G107" s="45">
        <v>6469546.4400000004</v>
      </c>
    </row>
    <row r="108" spans="1:7" ht="15" customHeight="1">
      <c r="A108" s="13" t="s">
        <v>195</v>
      </c>
      <c r="B108" s="27" t="s">
        <v>196</v>
      </c>
      <c r="C108" s="5">
        <v>41200</v>
      </c>
      <c r="D108" s="36" t="s">
        <v>165</v>
      </c>
      <c r="E108" s="36" t="s">
        <v>552</v>
      </c>
      <c r="F108" s="39">
        <v>677226.08</v>
      </c>
      <c r="G108" s="39">
        <v>6889334.1299999999</v>
      </c>
    </row>
    <row r="109" spans="1:7" ht="15" customHeight="1">
      <c r="A109" s="42" t="s">
        <v>44</v>
      </c>
      <c r="B109" s="37" t="s">
        <v>45</v>
      </c>
      <c r="C109" s="31">
        <v>42172</v>
      </c>
      <c r="D109" s="20" t="s">
        <v>4</v>
      </c>
      <c r="E109" s="47" t="s">
        <v>480</v>
      </c>
      <c r="F109" s="45">
        <v>567681.71</v>
      </c>
      <c r="G109" s="45">
        <v>6290109.1500000004</v>
      </c>
    </row>
    <row r="110" spans="1:7" ht="15" customHeight="1">
      <c r="A110" s="123" t="s">
        <v>50</v>
      </c>
      <c r="B110" s="37" t="s">
        <v>51</v>
      </c>
      <c r="C110" s="31">
        <v>42621</v>
      </c>
      <c r="D110" s="20" t="s">
        <v>4</v>
      </c>
      <c r="E110" s="47" t="s">
        <v>482</v>
      </c>
      <c r="F110" s="45">
        <v>604654.86</v>
      </c>
      <c r="G110" s="45">
        <v>6180903.7599999998</v>
      </c>
    </row>
    <row r="111" spans="1:7" ht="15" customHeight="1">
      <c r="A111" s="6" t="s">
        <v>359</v>
      </c>
      <c r="B111" s="21" t="s">
        <v>360</v>
      </c>
      <c r="C111" s="3">
        <v>41122</v>
      </c>
      <c r="D111" s="36" t="s">
        <v>291</v>
      </c>
      <c r="E111" s="40" t="s">
        <v>627</v>
      </c>
      <c r="F111" s="46">
        <v>660697.51</v>
      </c>
      <c r="G111" s="46">
        <v>6700369.6600000001</v>
      </c>
    </row>
    <row r="112" spans="1:7" ht="15" customHeight="1">
      <c r="A112" s="6" t="s">
        <v>365</v>
      </c>
      <c r="B112" s="21" t="s">
        <v>366</v>
      </c>
      <c r="C112" s="3">
        <v>41365</v>
      </c>
      <c r="D112" s="36" t="s">
        <v>291</v>
      </c>
      <c r="E112" s="40" t="s">
        <v>630</v>
      </c>
      <c r="F112" s="46">
        <v>425754.2</v>
      </c>
      <c r="G112" s="46">
        <v>6696966</v>
      </c>
    </row>
    <row r="113" spans="1:7" ht="15" customHeight="1">
      <c r="A113" s="42" t="s">
        <v>113</v>
      </c>
      <c r="B113" s="37" t="s">
        <v>114</v>
      </c>
      <c r="C113" s="31">
        <v>42325</v>
      </c>
      <c r="D113" s="20" t="s">
        <v>4</v>
      </c>
      <c r="E113" s="48" t="s">
        <v>512</v>
      </c>
      <c r="F113" s="45">
        <v>815067.63</v>
      </c>
      <c r="G113" s="45">
        <v>6285512.4800000004</v>
      </c>
    </row>
    <row r="114" spans="1:7" ht="15" customHeight="1">
      <c r="A114" s="42" t="s">
        <v>71</v>
      </c>
      <c r="B114" s="37" t="s">
        <v>72</v>
      </c>
      <c r="C114" s="31">
        <v>42516</v>
      </c>
      <c r="D114" s="20" t="s">
        <v>4</v>
      </c>
      <c r="E114" s="48" t="s">
        <v>491</v>
      </c>
      <c r="F114" s="45">
        <v>976317.78</v>
      </c>
      <c r="G114" s="45">
        <v>6667178.6600000001</v>
      </c>
    </row>
    <row r="115" spans="1:7" ht="15" customHeight="1">
      <c r="A115" s="42" t="s">
        <v>73</v>
      </c>
      <c r="B115" s="37" t="s">
        <v>74</v>
      </c>
      <c r="C115" s="31">
        <v>42326</v>
      </c>
      <c r="D115" s="20" t="s">
        <v>4</v>
      </c>
      <c r="E115" s="48" t="s">
        <v>492</v>
      </c>
      <c r="F115" s="45">
        <v>919956.84</v>
      </c>
      <c r="G115" s="45">
        <v>6679085.9699999997</v>
      </c>
    </row>
    <row r="116" spans="1:7" ht="15" customHeight="1">
      <c r="A116" s="42" t="s">
        <v>57</v>
      </c>
      <c r="B116" s="37" t="s">
        <v>58</v>
      </c>
      <c r="C116" s="31">
        <v>42172</v>
      </c>
      <c r="D116" s="20" t="s">
        <v>4</v>
      </c>
      <c r="E116" s="47" t="s">
        <v>484</v>
      </c>
      <c r="F116" s="45">
        <v>409963.75</v>
      </c>
      <c r="G116" s="45">
        <v>6245762.7199999997</v>
      </c>
    </row>
    <row r="117" spans="1:7" ht="15" customHeight="1">
      <c r="A117" s="122" t="s">
        <v>63</v>
      </c>
      <c r="B117" s="37" t="s">
        <v>64</v>
      </c>
      <c r="C117" s="31">
        <v>42164</v>
      </c>
      <c r="D117" s="20" t="s">
        <v>4</v>
      </c>
      <c r="E117" s="47" t="s">
        <v>487</v>
      </c>
      <c r="F117" s="45">
        <v>441237.98</v>
      </c>
      <c r="G117" s="45">
        <v>6316651.96</v>
      </c>
    </row>
    <row r="118" spans="1:7" ht="15" customHeight="1">
      <c r="A118" s="42" t="s">
        <v>149</v>
      </c>
      <c r="B118" s="37" t="s">
        <v>150</v>
      </c>
      <c r="C118" s="31">
        <v>42324</v>
      </c>
      <c r="D118" s="20" t="s">
        <v>4</v>
      </c>
      <c r="E118" s="48" t="s">
        <v>530</v>
      </c>
      <c r="F118" s="45">
        <v>1047477.53</v>
      </c>
      <c r="G118" s="45">
        <v>6303606.9699999997</v>
      </c>
    </row>
    <row r="119" spans="1:7" ht="15" customHeight="1">
      <c r="A119" s="42" t="s">
        <v>111</v>
      </c>
      <c r="B119" s="37" t="s">
        <v>112</v>
      </c>
      <c r="C119" s="31">
        <v>42325</v>
      </c>
      <c r="D119" s="20" t="s">
        <v>4</v>
      </c>
      <c r="E119" s="48" t="s">
        <v>511</v>
      </c>
      <c r="F119" s="45">
        <v>817224.68</v>
      </c>
      <c r="G119" s="45">
        <v>6286216.5199999996</v>
      </c>
    </row>
    <row r="120" spans="1:7" ht="15" customHeight="1">
      <c r="A120" s="42" t="s">
        <v>59</v>
      </c>
      <c r="B120" s="37" t="s">
        <v>60</v>
      </c>
      <c r="C120" s="31">
        <v>42164</v>
      </c>
      <c r="D120" s="20" t="s">
        <v>4</v>
      </c>
      <c r="E120" s="47" t="s">
        <v>485</v>
      </c>
      <c r="F120" s="45">
        <v>392078.12</v>
      </c>
      <c r="G120" s="45">
        <v>6310392.3200000003</v>
      </c>
    </row>
    <row r="121" spans="1:7" ht="15" customHeight="1">
      <c r="A121" s="42" t="s">
        <v>147</v>
      </c>
      <c r="B121" s="37" t="s">
        <v>148</v>
      </c>
      <c r="C121" s="31">
        <v>42314</v>
      </c>
      <c r="D121" s="20" t="s">
        <v>4</v>
      </c>
      <c r="E121" s="48" t="s">
        <v>529</v>
      </c>
      <c r="F121" s="45">
        <v>867903.7</v>
      </c>
      <c r="G121" s="45">
        <v>6577698.9000000004</v>
      </c>
    </row>
    <row r="122" spans="1:7" ht="15" customHeight="1">
      <c r="A122" s="42" t="s">
        <v>107</v>
      </c>
      <c r="B122" s="37" t="s">
        <v>108</v>
      </c>
      <c r="C122" s="31">
        <v>42325</v>
      </c>
      <c r="D122" s="20" t="s">
        <v>4</v>
      </c>
      <c r="E122" s="48" t="s">
        <v>509</v>
      </c>
      <c r="F122" s="45">
        <v>844381.2</v>
      </c>
      <c r="G122" s="45">
        <v>6318516.4400000004</v>
      </c>
    </row>
    <row r="123" spans="1:7" ht="15" customHeight="1">
      <c r="A123" s="42" t="s">
        <v>87</v>
      </c>
      <c r="B123" s="37" t="s">
        <v>88</v>
      </c>
      <c r="C123" s="31">
        <v>42325</v>
      </c>
      <c r="D123" s="20" t="s">
        <v>4</v>
      </c>
      <c r="E123" s="47" t="s">
        <v>499</v>
      </c>
      <c r="F123" s="45">
        <v>903878.15</v>
      </c>
      <c r="G123" s="45">
        <v>6506129.2599999998</v>
      </c>
    </row>
    <row r="124" spans="1:7" ht="15" customHeight="1">
      <c r="A124" s="6" t="s">
        <v>269</v>
      </c>
      <c r="B124" s="21" t="s">
        <v>721</v>
      </c>
      <c r="C124" s="3">
        <v>41067</v>
      </c>
      <c r="D124" s="36" t="s">
        <v>291</v>
      </c>
      <c r="E124" s="40" t="s">
        <v>504</v>
      </c>
      <c r="F124" s="46">
        <v>838861</v>
      </c>
      <c r="G124" s="46">
        <v>6499536</v>
      </c>
    </row>
    <row r="125" spans="1:7" ht="15" customHeight="1">
      <c r="A125" s="42" t="s">
        <v>93</v>
      </c>
      <c r="B125" s="37" t="s">
        <v>94</v>
      </c>
      <c r="C125" s="31">
        <v>42325</v>
      </c>
      <c r="D125" s="20" t="s">
        <v>4</v>
      </c>
      <c r="E125" s="48" t="s">
        <v>502</v>
      </c>
      <c r="F125" s="45">
        <v>862358.56</v>
      </c>
      <c r="G125" s="45">
        <v>6525799.3700000001</v>
      </c>
    </row>
    <row r="126" spans="1:7" ht="15" customHeight="1">
      <c r="A126" s="42" t="s">
        <v>99</v>
      </c>
      <c r="B126" s="37" t="s">
        <v>100</v>
      </c>
      <c r="C126" s="31">
        <v>42314</v>
      </c>
      <c r="D126" s="20" t="s">
        <v>4</v>
      </c>
      <c r="E126" s="48" t="s">
        <v>505</v>
      </c>
      <c r="F126" s="45">
        <v>845732.59</v>
      </c>
      <c r="G126" s="45">
        <v>6437271.0999999996</v>
      </c>
    </row>
    <row r="127" spans="1:7" ht="15" customHeight="1">
      <c r="A127" s="42" t="s">
        <v>83</v>
      </c>
      <c r="B127" s="37" t="s">
        <v>84</v>
      </c>
      <c r="C127" s="31">
        <v>42327</v>
      </c>
      <c r="D127" s="20" t="s">
        <v>4</v>
      </c>
      <c r="E127" s="48" t="s">
        <v>497</v>
      </c>
      <c r="F127" s="45">
        <v>916441.71</v>
      </c>
      <c r="G127" s="45">
        <v>6520643.2400000002</v>
      </c>
    </row>
    <row r="128" spans="1:7" ht="15" customHeight="1">
      <c r="A128" s="42" t="s">
        <v>101</v>
      </c>
      <c r="B128" s="37" t="s">
        <v>102</v>
      </c>
      <c r="C128" s="31">
        <v>42314</v>
      </c>
      <c r="D128" s="20" t="s">
        <v>4</v>
      </c>
      <c r="E128" s="48" t="s">
        <v>506</v>
      </c>
      <c r="F128" s="45">
        <v>831255.74</v>
      </c>
      <c r="G128" s="45">
        <v>6364276.3899999997</v>
      </c>
    </row>
    <row r="129" spans="1:7" ht="15" customHeight="1">
      <c r="A129" s="42" t="s">
        <v>85</v>
      </c>
      <c r="B129" s="37" t="s">
        <v>86</v>
      </c>
      <c r="C129" s="31">
        <v>42327</v>
      </c>
      <c r="D129" s="20" t="s">
        <v>4</v>
      </c>
      <c r="E129" s="48" t="s">
        <v>498</v>
      </c>
      <c r="F129" s="45">
        <v>917721.43</v>
      </c>
      <c r="G129" s="45">
        <v>6532071.9500000002</v>
      </c>
    </row>
    <row r="130" spans="1:7" ht="15" customHeight="1">
      <c r="A130" s="42" t="s">
        <v>89</v>
      </c>
      <c r="B130" s="37" t="s">
        <v>90</v>
      </c>
      <c r="C130" s="31">
        <v>42314</v>
      </c>
      <c r="D130" s="20" t="s">
        <v>4</v>
      </c>
      <c r="E130" s="48" t="s">
        <v>500</v>
      </c>
      <c r="F130" s="45">
        <v>882021.34</v>
      </c>
      <c r="G130" s="45">
        <v>6534207.4699999997</v>
      </c>
    </row>
    <row r="131" spans="1:7" ht="15" customHeight="1">
      <c r="A131" s="42" t="s">
        <v>97</v>
      </c>
      <c r="B131" s="37" t="s">
        <v>98</v>
      </c>
      <c r="C131" s="31">
        <v>42314</v>
      </c>
      <c r="D131" s="20" t="s">
        <v>4</v>
      </c>
      <c r="E131" s="48" t="s">
        <v>504</v>
      </c>
      <c r="F131" s="45">
        <v>842195.18</v>
      </c>
      <c r="G131" s="45">
        <v>6455497.0099999998</v>
      </c>
    </row>
    <row r="132" spans="1:7" ht="15" customHeight="1">
      <c r="A132" s="122" t="s">
        <v>36</v>
      </c>
      <c r="B132" s="37" t="s">
        <v>37</v>
      </c>
      <c r="C132" s="31">
        <v>42172</v>
      </c>
      <c r="D132" s="20" t="s">
        <v>4</v>
      </c>
      <c r="E132" s="48" t="s">
        <v>476</v>
      </c>
      <c r="F132" s="45">
        <v>568562.5</v>
      </c>
      <c r="G132" s="45">
        <v>6315306.2199999997</v>
      </c>
    </row>
    <row r="133" spans="1:7" ht="15" customHeight="1">
      <c r="A133" s="42" t="s">
        <v>28</v>
      </c>
      <c r="B133" s="99" t="s">
        <v>29</v>
      </c>
      <c r="C133" s="31">
        <v>42171</v>
      </c>
      <c r="D133" s="20" t="s">
        <v>4</v>
      </c>
      <c r="E133" s="47" t="s">
        <v>472</v>
      </c>
      <c r="F133" s="45">
        <v>637362.29</v>
      </c>
      <c r="G133" s="45">
        <v>6385544.8399999999</v>
      </c>
    </row>
    <row r="134" spans="1:7" ht="15" customHeight="1">
      <c r="A134" s="42" t="s">
        <v>161</v>
      </c>
      <c r="B134" s="37" t="s">
        <v>162</v>
      </c>
      <c r="C134" s="31">
        <v>42314</v>
      </c>
      <c r="D134" s="20" t="s">
        <v>4</v>
      </c>
      <c r="E134" s="48" t="s">
        <v>536</v>
      </c>
      <c r="F134" s="45">
        <v>940144.97</v>
      </c>
      <c r="G134" s="45">
        <v>6539144.9400000004</v>
      </c>
    </row>
    <row r="135" spans="1:7" ht="15" customHeight="1">
      <c r="A135" s="122" t="s">
        <v>16</v>
      </c>
      <c r="B135" s="37" t="s">
        <v>17</v>
      </c>
      <c r="C135" s="31">
        <v>42165</v>
      </c>
      <c r="D135" s="20" t="s">
        <v>4</v>
      </c>
      <c r="E135" s="47" t="s">
        <v>466</v>
      </c>
      <c r="F135" s="45">
        <v>447883.45</v>
      </c>
      <c r="G135" s="45">
        <v>6518696.1699999999</v>
      </c>
    </row>
    <row r="136" spans="1:7" ht="15" customHeight="1">
      <c r="A136" s="42" t="s">
        <v>26</v>
      </c>
      <c r="B136" s="37" t="s">
        <v>27</v>
      </c>
      <c r="C136" s="31">
        <v>42165</v>
      </c>
      <c r="D136" s="20" t="s">
        <v>4</v>
      </c>
      <c r="E136" s="47" t="s">
        <v>471</v>
      </c>
      <c r="F136" s="45">
        <v>479122.9</v>
      </c>
      <c r="G136" s="45">
        <v>6378723.2599999998</v>
      </c>
    </row>
    <row r="137" spans="1:7" ht="15" customHeight="1">
      <c r="A137" s="42" t="s">
        <v>139</v>
      </c>
      <c r="B137" s="37" t="s">
        <v>719</v>
      </c>
      <c r="C137" s="31">
        <v>42325</v>
      </c>
      <c r="D137" s="20" t="s">
        <v>4</v>
      </c>
      <c r="E137" s="48" t="s">
        <v>525</v>
      </c>
      <c r="F137" s="45">
        <v>800260.63</v>
      </c>
      <c r="G137" s="45">
        <v>6280238.1900000004</v>
      </c>
    </row>
    <row r="138" spans="1:7" ht="15" customHeight="1">
      <c r="A138" s="42" t="s">
        <v>18</v>
      </c>
      <c r="B138" s="37" t="s">
        <v>19</v>
      </c>
      <c r="C138" s="31">
        <v>42271</v>
      </c>
      <c r="D138" s="20" t="s">
        <v>4</v>
      </c>
      <c r="E138" s="47" t="s">
        <v>467</v>
      </c>
      <c r="F138" s="45">
        <v>483083.06</v>
      </c>
      <c r="G138" s="45">
        <v>6502504.3499999996</v>
      </c>
    </row>
    <row r="139" spans="1:7" ht="15" customHeight="1">
      <c r="A139" s="42" t="s">
        <v>11</v>
      </c>
      <c r="B139" s="37" t="s">
        <v>717</v>
      </c>
      <c r="C139" s="31">
        <v>42291</v>
      </c>
      <c r="D139" s="20" t="s">
        <v>4</v>
      </c>
      <c r="E139" s="47" t="s">
        <v>464</v>
      </c>
      <c r="F139" s="45">
        <v>629584.68999999994</v>
      </c>
      <c r="G139" s="45">
        <v>6961717.04</v>
      </c>
    </row>
    <row r="140" spans="1:7" ht="15" customHeight="1">
      <c r="A140" s="42" t="s">
        <v>81</v>
      </c>
      <c r="B140" s="37" t="s">
        <v>718</v>
      </c>
      <c r="C140" s="31">
        <v>42314</v>
      </c>
      <c r="D140" s="20" t="s">
        <v>4</v>
      </c>
      <c r="E140" s="48" t="s">
        <v>496</v>
      </c>
      <c r="F140" s="45">
        <v>943398.24</v>
      </c>
      <c r="G140" s="45">
        <v>6551660.1299999999</v>
      </c>
    </row>
    <row r="141" spans="1:7" ht="15" customHeight="1">
      <c r="A141" s="6" t="s">
        <v>445</v>
      </c>
      <c r="B141" s="21" t="s">
        <v>446</v>
      </c>
      <c r="C141" s="3">
        <v>41360</v>
      </c>
      <c r="D141" s="36" t="s">
        <v>291</v>
      </c>
      <c r="E141" s="40" t="s">
        <v>671</v>
      </c>
      <c r="F141" s="46">
        <v>772548</v>
      </c>
      <c r="G141" s="46">
        <v>6275019</v>
      </c>
    </row>
    <row r="142" spans="1:7" ht="15" customHeight="1">
      <c r="A142" s="42" t="s">
        <v>137</v>
      </c>
      <c r="B142" s="37" t="s">
        <v>138</v>
      </c>
      <c r="C142" s="31">
        <v>42326</v>
      </c>
      <c r="D142" s="20" t="s">
        <v>4</v>
      </c>
      <c r="E142" s="48" t="s">
        <v>524</v>
      </c>
      <c r="F142" s="45">
        <v>756446.44</v>
      </c>
      <c r="G142" s="45">
        <v>6305296.3700000001</v>
      </c>
    </row>
    <row r="143" spans="1:7" ht="15" customHeight="1">
      <c r="A143" s="42" t="s">
        <v>40</v>
      </c>
      <c r="B143" s="37" t="s">
        <v>41</v>
      </c>
      <c r="C143" s="31">
        <v>42172</v>
      </c>
      <c r="D143" s="20" t="s">
        <v>4</v>
      </c>
      <c r="E143" s="47" t="s">
        <v>478</v>
      </c>
      <c r="F143" s="45">
        <v>569604</v>
      </c>
      <c r="G143" s="45">
        <v>6295908.1699999999</v>
      </c>
    </row>
    <row r="144" spans="1:7" ht="15" customHeight="1">
      <c r="A144" s="12" t="s">
        <v>230</v>
      </c>
      <c r="B144" s="21" t="s">
        <v>231</v>
      </c>
      <c r="C144" s="23">
        <v>42185</v>
      </c>
      <c r="D144" s="1" t="s">
        <v>227</v>
      </c>
      <c r="E144" s="34" t="s">
        <v>566</v>
      </c>
      <c r="F144" s="33">
        <v>1022148</v>
      </c>
      <c r="G144" s="33">
        <v>6806414.9900000002</v>
      </c>
    </row>
    <row r="145" spans="1:7" ht="15" customHeight="1">
      <c r="A145" s="13" t="s">
        <v>197</v>
      </c>
      <c r="B145" s="21" t="s">
        <v>198</v>
      </c>
      <c r="C145" s="2">
        <v>41913</v>
      </c>
      <c r="D145" s="36" t="s">
        <v>165</v>
      </c>
      <c r="E145" s="36" t="s">
        <v>553</v>
      </c>
      <c r="F145" s="39">
        <v>616359</v>
      </c>
      <c r="G145" s="39">
        <v>6857613</v>
      </c>
    </row>
    <row r="146" spans="1:7" ht="15" customHeight="1">
      <c r="A146" s="42" t="s">
        <v>123</v>
      </c>
      <c r="B146" s="37" t="s">
        <v>124</v>
      </c>
      <c r="C146" s="31">
        <v>42314</v>
      </c>
      <c r="D146" s="20" t="s">
        <v>4</v>
      </c>
      <c r="E146" s="48" t="s">
        <v>517</v>
      </c>
      <c r="F146" s="45">
        <v>852443.77</v>
      </c>
      <c r="G146" s="45">
        <v>6437329.79</v>
      </c>
    </row>
    <row r="147" spans="1:7" ht="15" customHeight="1">
      <c r="A147" s="42" t="s">
        <v>67</v>
      </c>
      <c r="B147" s="37" t="s">
        <v>68</v>
      </c>
      <c r="C147" s="31">
        <v>42326</v>
      </c>
      <c r="D147" s="20" t="s">
        <v>4</v>
      </c>
      <c r="E147" s="48" t="s">
        <v>489</v>
      </c>
      <c r="F147" s="45">
        <v>959486.41</v>
      </c>
      <c r="G147" s="45">
        <v>6729316.2800000003</v>
      </c>
    </row>
    <row r="148" spans="1:7" ht="15" customHeight="1">
      <c r="A148" s="42" t="s">
        <v>69</v>
      </c>
      <c r="B148" s="37" t="s">
        <v>70</v>
      </c>
      <c r="C148" s="31">
        <v>42326</v>
      </c>
      <c r="D148" s="20" t="s">
        <v>4</v>
      </c>
      <c r="E148" s="48" t="s">
        <v>490</v>
      </c>
      <c r="F148" s="45">
        <v>892715.39</v>
      </c>
      <c r="G148" s="45">
        <v>6690611.71</v>
      </c>
    </row>
    <row r="149" spans="1:7" ht="15" customHeight="1">
      <c r="A149" s="6" t="s">
        <v>335</v>
      </c>
      <c r="B149" s="21" t="s">
        <v>336</v>
      </c>
      <c r="C149" s="3">
        <v>41067</v>
      </c>
      <c r="D149" s="36" t="s">
        <v>291</v>
      </c>
      <c r="E149" s="40" t="s">
        <v>615</v>
      </c>
      <c r="F149" s="46">
        <v>787624.38</v>
      </c>
      <c r="G149" s="46">
        <v>6466874.9800000004</v>
      </c>
    </row>
    <row r="150" spans="1:7" ht="15" customHeight="1">
      <c r="A150" s="6" t="s">
        <v>343</v>
      </c>
      <c r="B150" s="21" t="s">
        <v>344</v>
      </c>
      <c r="C150" s="3">
        <v>41123</v>
      </c>
      <c r="D150" s="36" t="s">
        <v>291</v>
      </c>
      <c r="E150" s="40" t="s">
        <v>619</v>
      </c>
      <c r="F150" s="46">
        <v>784705.1</v>
      </c>
      <c r="G150" s="46">
        <v>6561350</v>
      </c>
    </row>
    <row r="151" spans="1:7" ht="15" customHeight="1">
      <c r="A151" s="13" t="s">
        <v>355</v>
      </c>
      <c r="B151" s="21" t="s">
        <v>356</v>
      </c>
      <c r="C151" s="17">
        <v>41157</v>
      </c>
      <c r="D151" s="36" t="s">
        <v>291</v>
      </c>
      <c r="E151" s="36" t="s">
        <v>625</v>
      </c>
      <c r="F151" s="46">
        <v>634433.9</v>
      </c>
      <c r="G151" s="46">
        <v>6752518</v>
      </c>
    </row>
    <row r="152" spans="1:7" ht="15" customHeight="1">
      <c r="A152" s="6" t="s">
        <v>339</v>
      </c>
      <c r="B152" s="118" t="s">
        <v>340</v>
      </c>
      <c r="C152" s="3">
        <v>41067</v>
      </c>
      <c r="D152" s="36" t="s">
        <v>291</v>
      </c>
      <c r="E152" s="40" t="s">
        <v>617</v>
      </c>
      <c r="F152" s="46">
        <v>799176.5</v>
      </c>
      <c r="G152" s="46">
        <v>6496720</v>
      </c>
    </row>
    <row r="153" spans="1:7" ht="15" customHeight="1">
      <c r="A153" s="42" t="s">
        <v>155</v>
      </c>
      <c r="B153" s="37" t="s">
        <v>720</v>
      </c>
      <c r="C153" s="31">
        <v>42314</v>
      </c>
      <c r="D153" s="20" t="s">
        <v>4</v>
      </c>
      <c r="E153" s="48" t="s">
        <v>533</v>
      </c>
      <c r="F153" s="45">
        <v>837258.41</v>
      </c>
      <c r="G153" s="45">
        <v>6408158.9900000002</v>
      </c>
    </row>
    <row r="154" spans="1:7" ht="15" customHeight="1">
      <c r="A154" s="6" t="s">
        <v>432</v>
      </c>
      <c r="B154" s="21" t="s">
        <v>433</v>
      </c>
      <c r="C154" s="3">
        <v>41178</v>
      </c>
      <c r="D154" s="36" t="s">
        <v>291</v>
      </c>
      <c r="E154" s="40" t="s">
        <v>665</v>
      </c>
      <c r="F154" s="46">
        <v>776630</v>
      </c>
      <c r="G154" s="46">
        <v>6358800</v>
      </c>
    </row>
    <row r="155" spans="1:7" ht="15" customHeight="1">
      <c r="A155" s="6" t="s">
        <v>447</v>
      </c>
      <c r="B155" s="21" t="s">
        <v>448</v>
      </c>
      <c r="C155" s="3">
        <v>41177</v>
      </c>
      <c r="D155" s="36" t="s">
        <v>291</v>
      </c>
      <c r="E155" s="40" t="s">
        <v>672</v>
      </c>
      <c r="F155" s="46">
        <v>896064</v>
      </c>
      <c r="G155" s="46">
        <v>6267461</v>
      </c>
    </row>
    <row r="156" spans="1:7" ht="15" customHeight="1">
      <c r="A156" s="6" t="s">
        <v>418</v>
      </c>
      <c r="B156" s="21" t="s">
        <v>419</v>
      </c>
      <c r="C156" s="3">
        <v>41108</v>
      </c>
      <c r="D156" s="36" t="s">
        <v>291</v>
      </c>
      <c r="E156" s="40" t="s">
        <v>658</v>
      </c>
      <c r="F156" s="46">
        <v>389539.5</v>
      </c>
      <c r="G156" s="46">
        <v>6310858.5</v>
      </c>
    </row>
    <row r="157" spans="1:7" ht="15" customHeight="1">
      <c r="A157" s="100" t="s">
        <v>7</v>
      </c>
      <c r="B157" s="99" t="s">
        <v>8</v>
      </c>
      <c r="C157" s="101">
        <v>42291</v>
      </c>
      <c r="D157" s="102" t="s">
        <v>4</v>
      </c>
      <c r="E157" s="21" t="s">
        <v>462</v>
      </c>
      <c r="F157" s="103">
        <v>673463.36</v>
      </c>
      <c r="G157" s="103">
        <v>7091737.9100000001</v>
      </c>
    </row>
    <row r="158" spans="1:7" ht="15" customHeight="1">
      <c r="A158" s="6" t="s">
        <v>299</v>
      </c>
      <c r="B158" s="21" t="s">
        <v>300</v>
      </c>
      <c r="C158" s="3">
        <v>41239</v>
      </c>
      <c r="D158" s="36" t="s">
        <v>291</v>
      </c>
      <c r="E158" s="40" t="s">
        <v>597</v>
      </c>
      <c r="F158" s="46">
        <v>929200.52</v>
      </c>
      <c r="G158" s="46">
        <v>6835115.5199999996</v>
      </c>
    </row>
    <row r="159" spans="1:7" ht="15" customHeight="1">
      <c r="A159" s="15" t="s">
        <v>208</v>
      </c>
      <c r="B159" s="1" t="s">
        <v>209</v>
      </c>
      <c r="C159" s="18">
        <v>41000</v>
      </c>
      <c r="D159" s="1" t="s">
        <v>207</v>
      </c>
      <c r="E159" s="36" t="s">
        <v>557</v>
      </c>
      <c r="F159" s="43">
        <v>891477.04</v>
      </c>
      <c r="G159" s="43">
        <v>6544924.4400000004</v>
      </c>
    </row>
    <row r="160" spans="1:7" ht="15" customHeight="1">
      <c r="A160" s="6" t="s">
        <v>341</v>
      </c>
      <c r="B160" s="21" t="s">
        <v>342</v>
      </c>
      <c r="C160" s="3">
        <v>41137</v>
      </c>
      <c r="D160" s="36" t="s">
        <v>291</v>
      </c>
      <c r="E160" s="40" t="s">
        <v>618</v>
      </c>
      <c r="F160" s="46">
        <v>775447.49</v>
      </c>
      <c r="G160" s="46">
        <v>6493314.0800000001</v>
      </c>
    </row>
    <row r="161" spans="1:7" ht="15" customHeight="1">
      <c r="A161" s="13" t="s">
        <v>317</v>
      </c>
      <c r="B161" s="21" t="s">
        <v>318</v>
      </c>
      <c r="C161" s="17">
        <v>41170</v>
      </c>
      <c r="D161" s="36" t="s">
        <v>291</v>
      </c>
      <c r="E161" s="36" t="s">
        <v>606</v>
      </c>
      <c r="F161" s="43">
        <v>790859</v>
      </c>
      <c r="G161" s="43">
        <v>6878119</v>
      </c>
    </row>
    <row r="162" spans="1:7" ht="15" customHeight="1">
      <c r="A162" s="13" t="s">
        <v>319</v>
      </c>
      <c r="B162" s="21" t="s">
        <v>320</v>
      </c>
      <c r="C162" s="17">
        <v>41169</v>
      </c>
      <c r="D162" s="36" t="s">
        <v>291</v>
      </c>
      <c r="E162" s="36" t="s">
        <v>607</v>
      </c>
      <c r="F162" s="43">
        <v>758250</v>
      </c>
      <c r="G162" s="43">
        <v>6887129</v>
      </c>
    </row>
    <row r="163" spans="1:7" ht="15" customHeight="1">
      <c r="A163" s="13" t="s">
        <v>170</v>
      </c>
      <c r="B163" s="21" t="s">
        <v>171</v>
      </c>
      <c r="C163" s="5">
        <v>41198</v>
      </c>
      <c r="D163" s="36" t="s">
        <v>165</v>
      </c>
      <c r="E163" s="36" t="s">
        <v>540</v>
      </c>
      <c r="F163" s="39">
        <v>717792.87</v>
      </c>
      <c r="G163" s="39">
        <v>6821519.7599999998</v>
      </c>
    </row>
    <row r="164" spans="1:7" ht="15" customHeight="1">
      <c r="A164" s="6" t="s">
        <v>307</v>
      </c>
      <c r="B164" s="21" t="s">
        <v>308</v>
      </c>
      <c r="C164" s="3">
        <v>41239</v>
      </c>
      <c r="D164" s="36" t="s">
        <v>291</v>
      </c>
      <c r="E164" s="40" t="s">
        <v>601</v>
      </c>
      <c r="F164" s="46">
        <v>892257.54</v>
      </c>
      <c r="G164" s="46">
        <v>6843657.1900000004</v>
      </c>
    </row>
    <row r="165" spans="1:7" ht="15" customHeight="1">
      <c r="A165" s="13" t="s">
        <v>199</v>
      </c>
      <c r="B165" s="21" t="s">
        <v>200</v>
      </c>
      <c r="C165" s="5">
        <v>41199</v>
      </c>
      <c r="D165" s="36" t="s">
        <v>165</v>
      </c>
      <c r="E165" s="36" t="s">
        <v>554</v>
      </c>
      <c r="F165" s="39">
        <v>603720.43999999994</v>
      </c>
      <c r="G165" s="39">
        <v>6936994.4299999997</v>
      </c>
    </row>
    <row r="166" spans="1:7" ht="15" customHeight="1">
      <c r="A166" s="6" t="s">
        <v>301</v>
      </c>
      <c r="B166" s="21" t="s">
        <v>302</v>
      </c>
      <c r="C166" s="3">
        <v>41239</v>
      </c>
      <c r="D166" s="36" t="s">
        <v>291</v>
      </c>
      <c r="E166" s="40" t="s">
        <v>598</v>
      </c>
      <c r="F166" s="46">
        <v>932758.16</v>
      </c>
      <c r="G166" s="46">
        <v>6854239.7400000002</v>
      </c>
    </row>
    <row r="167" spans="1:7" ht="15" customHeight="1">
      <c r="A167" s="42" t="s">
        <v>103</v>
      </c>
      <c r="B167" s="37" t="s">
        <v>104</v>
      </c>
      <c r="C167" s="31">
        <v>42325</v>
      </c>
      <c r="D167" s="20" t="s">
        <v>4</v>
      </c>
      <c r="E167" s="48" t="s">
        <v>507</v>
      </c>
      <c r="F167" s="45">
        <v>842961.15</v>
      </c>
      <c r="G167" s="45">
        <v>6336034.1600000001</v>
      </c>
    </row>
    <row r="168" spans="1:7" ht="15" customHeight="1">
      <c r="A168" s="6" t="s">
        <v>410</v>
      </c>
      <c r="B168" s="21" t="s">
        <v>411</v>
      </c>
      <c r="C168" s="3">
        <v>41107</v>
      </c>
      <c r="D168" s="36" t="s">
        <v>291</v>
      </c>
      <c r="E168" s="40" t="s">
        <v>654</v>
      </c>
      <c r="F168" s="46">
        <v>557215.88</v>
      </c>
      <c r="G168" s="46">
        <v>6224434.1699999999</v>
      </c>
    </row>
    <row r="169" spans="1:7" ht="15" customHeight="1">
      <c r="A169" s="6" t="s">
        <v>303</v>
      </c>
      <c r="B169" s="21" t="s">
        <v>304</v>
      </c>
      <c r="C169" s="3">
        <v>41240</v>
      </c>
      <c r="D169" s="36" t="s">
        <v>291</v>
      </c>
      <c r="E169" s="40" t="s">
        <v>599</v>
      </c>
      <c r="F169" s="46">
        <v>932564.02</v>
      </c>
      <c r="G169" s="46">
        <v>6903674.46</v>
      </c>
    </row>
    <row r="170" spans="1:7" ht="15" customHeight="1">
      <c r="A170" s="6" t="s">
        <v>347</v>
      </c>
      <c r="B170" s="21" t="s">
        <v>348</v>
      </c>
      <c r="C170" s="3">
        <v>41122</v>
      </c>
      <c r="D170" s="36" t="s">
        <v>291</v>
      </c>
      <c r="E170" s="40" t="s">
        <v>621</v>
      </c>
      <c r="F170" s="46">
        <v>718939</v>
      </c>
      <c r="G170" s="46">
        <v>6681860</v>
      </c>
    </row>
    <row r="171" spans="1:7" ht="15" customHeight="1">
      <c r="A171" s="13" t="s">
        <v>329</v>
      </c>
      <c r="B171" s="21" t="s">
        <v>330</v>
      </c>
      <c r="C171" s="17">
        <v>41368</v>
      </c>
      <c r="D171" s="36" t="s">
        <v>291</v>
      </c>
      <c r="E171" s="36" t="s">
        <v>612</v>
      </c>
      <c r="F171" s="43">
        <v>444091</v>
      </c>
      <c r="G171" s="43">
        <v>6867577</v>
      </c>
    </row>
    <row r="172" spans="1:7" ht="15" customHeight="1">
      <c r="A172" s="13" t="s">
        <v>187</v>
      </c>
      <c r="B172" s="27" t="s">
        <v>188</v>
      </c>
      <c r="C172" s="5">
        <v>41200</v>
      </c>
      <c r="D172" s="36" t="s">
        <v>165</v>
      </c>
      <c r="E172" s="36" t="s">
        <v>548</v>
      </c>
      <c r="F172" s="39">
        <v>871434.1</v>
      </c>
      <c r="G172" s="39">
        <v>6843696.1600000001</v>
      </c>
    </row>
    <row r="173" spans="1:7" ht="15" customHeight="1">
      <c r="A173" s="6" t="s">
        <v>422</v>
      </c>
      <c r="B173" s="21" t="s">
        <v>423</v>
      </c>
      <c r="C173" s="3">
        <v>41122</v>
      </c>
      <c r="D173" s="36" t="s">
        <v>291</v>
      </c>
      <c r="E173" s="40" t="s">
        <v>660</v>
      </c>
      <c r="F173" s="46">
        <v>860089</v>
      </c>
      <c r="G173" s="46">
        <v>6687250</v>
      </c>
    </row>
    <row r="174" spans="1:7" ht="15" customHeight="1">
      <c r="A174" s="13" t="s">
        <v>168</v>
      </c>
      <c r="B174" s="21" t="s">
        <v>169</v>
      </c>
      <c r="C174" s="2">
        <v>41912</v>
      </c>
      <c r="D174" s="36" t="s">
        <v>165</v>
      </c>
      <c r="E174" s="36" t="s">
        <v>539</v>
      </c>
      <c r="F174" s="39">
        <v>820438.48</v>
      </c>
      <c r="G174" s="39">
        <v>6821519.7599999998</v>
      </c>
    </row>
    <row r="175" spans="1:7" ht="15" customHeight="1">
      <c r="A175" s="6" t="s">
        <v>357</v>
      </c>
      <c r="B175" s="21" t="s">
        <v>358</v>
      </c>
      <c r="C175" s="17">
        <v>41157</v>
      </c>
      <c r="D175" s="36" t="s">
        <v>291</v>
      </c>
      <c r="E175" s="40" t="s">
        <v>626</v>
      </c>
      <c r="F175" s="46">
        <v>642369.1</v>
      </c>
      <c r="G175" s="46">
        <v>6766496</v>
      </c>
    </row>
    <row r="176" spans="1:7" ht="15" customHeight="1">
      <c r="A176" s="117" t="s">
        <v>377</v>
      </c>
      <c r="B176" s="21" t="s">
        <v>378</v>
      </c>
      <c r="C176" s="3">
        <v>41366</v>
      </c>
      <c r="D176" s="36" t="s">
        <v>291</v>
      </c>
      <c r="E176" s="40" t="s">
        <v>636</v>
      </c>
      <c r="F176" s="46">
        <v>269139.63</v>
      </c>
      <c r="G176" s="46">
        <v>6797553.54</v>
      </c>
    </row>
    <row r="177" spans="1:7" ht="15" customHeight="1">
      <c r="A177" s="6" t="s">
        <v>371</v>
      </c>
      <c r="B177" s="21" t="s">
        <v>372</v>
      </c>
      <c r="C177" s="3">
        <v>41365</v>
      </c>
      <c r="D177" s="36" t="s">
        <v>291</v>
      </c>
      <c r="E177" s="40" t="s">
        <v>633</v>
      </c>
      <c r="F177" s="46">
        <v>350827.52000000002</v>
      </c>
      <c r="G177" s="46">
        <v>6647659.79</v>
      </c>
    </row>
    <row r="178" spans="1:7" ht="15" customHeight="1">
      <c r="A178" s="6" t="s">
        <v>295</v>
      </c>
      <c r="B178" s="21" t="s">
        <v>296</v>
      </c>
      <c r="C178" s="17">
        <v>41240</v>
      </c>
      <c r="D178" s="36" t="s">
        <v>291</v>
      </c>
      <c r="E178" s="40" t="s">
        <v>595</v>
      </c>
      <c r="F178" s="46">
        <v>1002464.67</v>
      </c>
      <c r="G178" s="46">
        <v>6780411.9699999997</v>
      </c>
    </row>
    <row r="179" spans="1:7" ht="15" customHeight="1">
      <c r="A179" s="13" t="s">
        <v>180</v>
      </c>
      <c r="B179" s="21" t="s">
        <v>182</v>
      </c>
      <c r="C179" s="2">
        <v>41914</v>
      </c>
      <c r="D179" s="36" t="s">
        <v>165</v>
      </c>
      <c r="E179" s="36" t="s">
        <v>545</v>
      </c>
      <c r="F179" s="39">
        <v>678557.95</v>
      </c>
      <c r="G179" s="39">
        <v>6750732.5099999998</v>
      </c>
    </row>
    <row r="180" spans="1:7" ht="15" customHeight="1">
      <c r="A180" s="6" t="s">
        <v>373</v>
      </c>
      <c r="B180" s="21" t="s">
        <v>374</v>
      </c>
      <c r="C180" s="3">
        <v>41366</v>
      </c>
      <c r="D180" s="36" t="s">
        <v>291</v>
      </c>
      <c r="E180" s="40" t="s">
        <v>634</v>
      </c>
      <c r="F180" s="46">
        <v>304456.40000000002</v>
      </c>
      <c r="G180" s="46">
        <v>6807992</v>
      </c>
    </row>
    <row r="181" spans="1:7" ht="15" customHeight="1">
      <c r="A181" s="117" t="s">
        <v>369</v>
      </c>
      <c r="B181" s="21" t="s">
        <v>370</v>
      </c>
      <c r="C181" s="3">
        <v>41365</v>
      </c>
      <c r="D181" s="36" t="s">
        <v>291</v>
      </c>
      <c r="E181" s="40" t="s">
        <v>632</v>
      </c>
      <c r="F181" s="46">
        <v>392166.1</v>
      </c>
      <c r="G181" s="46">
        <v>6661022</v>
      </c>
    </row>
    <row r="182" spans="1:7" ht="15" customHeight="1">
      <c r="A182" s="42" t="s">
        <v>133</v>
      </c>
      <c r="B182" s="37" t="s">
        <v>134</v>
      </c>
      <c r="C182" s="31">
        <v>42515</v>
      </c>
      <c r="D182" s="20" t="s">
        <v>4</v>
      </c>
      <c r="E182" s="48" t="s">
        <v>522</v>
      </c>
      <c r="F182" s="45">
        <v>634529.38</v>
      </c>
      <c r="G182" s="45">
        <v>6191111.2999999998</v>
      </c>
    </row>
    <row r="183" spans="1:7" ht="15" customHeight="1">
      <c r="A183" s="24" t="s">
        <v>249</v>
      </c>
      <c r="B183" s="53" t="s">
        <v>250</v>
      </c>
      <c r="C183" s="23">
        <v>42187</v>
      </c>
      <c r="D183" s="32" t="s">
        <v>227</v>
      </c>
      <c r="E183" s="51" t="s">
        <v>575</v>
      </c>
      <c r="F183" s="43">
        <v>960468</v>
      </c>
      <c r="G183" s="43">
        <v>6735678.9900000002</v>
      </c>
    </row>
    <row r="184" spans="1:7" ht="15" customHeight="1">
      <c r="A184" s="13" t="s">
        <v>428</v>
      </c>
      <c r="B184" s="21" t="s">
        <v>429</v>
      </c>
      <c r="C184" s="17">
        <v>41138</v>
      </c>
      <c r="D184" s="36" t="s">
        <v>291</v>
      </c>
      <c r="E184" s="36" t="s">
        <v>663</v>
      </c>
      <c r="F184" s="43">
        <v>869134</v>
      </c>
      <c r="G184" s="43">
        <v>6575436</v>
      </c>
    </row>
    <row r="185" spans="1:7" ht="15" customHeight="1">
      <c r="A185" s="13" t="s">
        <v>327</v>
      </c>
      <c r="B185" s="21" t="s">
        <v>328</v>
      </c>
      <c r="C185" s="17">
        <v>41156</v>
      </c>
      <c r="D185" s="36" t="s">
        <v>291</v>
      </c>
      <c r="E185" s="36" t="s">
        <v>611</v>
      </c>
      <c r="F185" s="43">
        <v>532911</v>
      </c>
      <c r="G185" s="43">
        <v>6862280</v>
      </c>
    </row>
    <row r="186" spans="1:7" ht="15" customHeight="1">
      <c r="A186" s="6" t="s">
        <v>430</v>
      </c>
      <c r="B186" s="21" t="s">
        <v>431</v>
      </c>
      <c r="C186" s="3">
        <v>41177</v>
      </c>
      <c r="D186" s="36" t="s">
        <v>291</v>
      </c>
      <c r="E186" s="40" t="s">
        <v>664</v>
      </c>
      <c r="F186" s="46">
        <v>880001</v>
      </c>
      <c r="G186" s="46">
        <v>6399472</v>
      </c>
    </row>
    <row r="187" spans="1:7" ht="15" customHeight="1">
      <c r="A187" s="13" t="s">
        <v>185</v>
      </c>
      <c r="B187" s="21" t="s">
        <v>186</v>
      </c>
      <c r="C187" s="5">
        <v>41199</v>
      </c>
      <c r="D187" s="36" t="s">
        <v>165</v>
      </c>
      <c r="E187" s="36" t="s">
        <v>547</v>
      </c>
      <c r="F187" s="39">
        <v>872019.44</v>
      </c>
      <c r="G187" s="39">
        <v>6792444.1299999999</v>
      </c>
    </row>
    <row r="188" spans="1:7" ht="15" customHeight="1">
      <c r="A188" s="6" t="s">
        <v>305</v>
      </c>
      <c r="B188" s="21" t="s">
        <v>306</v>
      </c>
      <c r="C188" s="3">
        <v>41240</v>
      </c>
      <c r="D188" s="36" t="s">
        <v>291</v>
      </c>
      <c r="E188" s="40" t="s">
        <v>600</v>
      </c>
      <c r="F188" s="46">
        <v>979432.11</v>
      </c>
      <c r="G188" s="46">
        <v>6908069.0599999996</v>
      </c>
    </row>
    <row r="189" spans="1:7" ht="15" customHeight="1">
      <c r="A189" s="13" t="s">
        <v>313</v>
      </c>
      <c r="B189" s="21" t="s">
        <v>314</v>
      </c>
      <c r="C189" s="17">
        <v>41157</v>
      </c>
      <c r="D189" s="36" t="s">
        <v>291</v>
      </c>
      <c r="E189" s="36" t="s">
        <v>604</v>
      </c>
      <c r="F189" s="43">
        <v>680887</v>
      </c>
      <c r="G189" s="43">
        <v>6828771</v>
      </c>
    </row>
    <row r="190" spans="1:7" ht="15" customHeight="1">
      <c r="A190" s="6" t="s">
        <v>453</v>
      </c>
      <c r="B190" s="21" t="s">
        <v>454</v>
      </c>
      <c r="C190" s="3">
        <v>41241</v>
      </c>
      <c r="D190" s="36" t="s">
        <v>291</v>
      </c>
      <c r="E190" s="40" t="s">
        <v>675</v>
      </c>
      <c r="F190" s="46">
        <v>884079</v>
      </c>
      <c r="G190" s="46">
        <v>6747955</v>
      </c>
    </row>
    <row r="191" spans="1:7" ht="15" customHeight="1">
      <c r="A191" s="6" t="s">
        <v>361</v>
      </c>
      <c r="B191" s="21" t="s">
        <v>362</v>
      </c>
      <c r="C191" s="3">
        <v>41368</v>
      </c>
      <c r="D191" s="36" t="s">
        <v>291</v>
      </c>
      <c r="E191" s="40" t="s">
        <v>628</v>
      </c>
      <c r="F191" s="46">
        <v>486718.6</v>
      </c>
      <c r="G191" s="46">
        <v>6760810</v>
      </c>
    </row>
    <row r="192" spans="1:7" ht="15" customHeight="1">
      <c r="A192" s="13" t="s">
        <v>163</v>
      </c>
      <c r="B192" s="21" t="s">
        <v>164</v>
      </c>
      <c r="C192" s="2">
        <v>41912</v>
      </c>
      <c r="D192" s="36" t="s">
        <v>165</v>
      </c>
      <c r="E192" s="36" t="s">
        <v>537</v>
      </c>
      <c r="F192" s="39">
        <v>817631.93</v>
      </c>
      <c r="G192" s="39">
        <v>6738179.0700000003</v>
      </c>
    </row>
    <row r="193" spans="1:7" ht="15" customHeight="1">
      <c r="A193" s="13" t="s">
        <v>321</v>
      </c>
      <c r="B193" s="21" t="s">
        <v>322</v>
      </c>
      <c r="C193" s="17">
        <v>41156</v>
      </c>
      <c r="D193" s="36" t="s">
        <v>291</v>
      </c>
      <c r="E193" s="36" t="s">
        <v>608</v>
      </c>
      <c r="F193" s="43">
        <v>629586</v>
      </c>
      <c r="G193" s="43">
        <v>6871185</v>
      </c>
    </row>
    <row r="194" spans="1:7" ht="15" customHeight="1">
      <c r="A194" s="13" t="s">
        <v>311</v>
      </c>
      <c r="B194" s="21" t="s">
        <v>312</v>
      </c>
      <c r="C194" s="17">
        <v>41157</v>
      </c>
      <c r="D194" s="36" t="s">
        <v>291</v>
      </c>
      <c r="E194" s="36" t="s">
        <v>603</v>
      </c>
      <c r="F194" s="43">
        <v>666622</v>
      </c>
      <c r="G194" s="43">
        <v>6826460</v>
      </c>
    </row>
    <row r="195" spans="1:7" ht="15" customHeight="1">
      <c r="A195" s="13" t="s">
        <v>247</v>
      </c>
      <c r="B195" s="53" t="s">
        <v>248</v>
      </c>
      <c r="C195" s="23">
        <v>42184</v>
      </c>
      <c r="D195" s="1" t="s">
        <v>227</v>
      </c>
      <c r="E195" s="34" t="s">
        <v>574</v>
      </c>
      <c r="F195" s="33">
        <v>912411.86</v>
      </c>
      <c r="G195" s="33">
        <v>6531006.7000000002</v>
      </c>
    </row>
    <row r="196" spans="1:7" ht="15" customHeight="1">
      <c r="A196" s="6" t="s">
        <v>297</v>
      </c>
      <c r="B196" s="21" t="s">
        <v>298</v>
      </c>
      <c r="C196" s="17">
        <v>41240</v>
      </c>
      <c r="D196" s="36" t="s">
        <v>291</v>
      </c>
      <c r="E196" s="40" t="s">
        <v>596</v>
      </c>
      <c r="F196" s="46">
        <v>1048030.1</v>
      </c>
      <c r="G196" s="46">
        <v>6848205.3799999999</v>
      </c>
    </row>
    <row r="197" spans="1:7" ht="15" customHeight="1">
      <c r="A197" s="6" t="s">
        <v>331</v>
      </c>
      <c r="B197" s="21" t="s">
        <v>332</v>
      </c>
      <c r="C197" s="3">
        <v>41367</v>
      </c>
      <c r="D197" s="36" t="s">
        <v>291</v>
      </c>
      <c r="E197" s="40" t="s">
        <v>613</v>
      </c>
      <c r="F197" s="46">
        <v>415263</v>
      </c>
      <c r="G197" s="46">
        <v>6878911</v>
      </c>
    </row>
    <row r="198" spans="1:7" ht="15" customHeight="1">
      <c r="A198" s="6" t="s">
        <v>400</v>
      </c>
      <c r="B198" s="21" t="s">
        <v>401</v>
      </c>
      <c r="C198" s="3">
        <v>41107</v>
      </c>
      <c r="D198" s="36" t="s">
        <v>291</v>
      </c>
      <c r="E198" s="40" t="s">
        <v>648</v>
      </c>
      <c r="F198" s="46">
        <v>629763.63</v>
      </c>
      <c r="G198" s="46">
        <v>6316922.25</v>
      </c>
    </row>
    <row r="199" spans="1:7" ht="15" customHeight="1">
      <c r="A199" s="6" t="s">
        <v>402</v>
      </c>
      <c r="B199" s="21" t="s">
        <v>403</v>
      </c>
      <c r="C199" s="3">
        <v>41178</v>
      </c>
      <c r="D199" s="36" t="s">
        <v>291</v>
      </c>
      <c r="E199" s="40" t="s">
        <v>649</v>
      </c>
      <c r="F199" s="46">
        <v>747195.81</v>
      </c>
      <c r="G199" s="46">
        <v>6342811.1299999999</v>
      </c>
    </row>
    <row r="200" spans="1:7" ht="15" customHeight="1">
      <c r="A200" s="123" t="s">
        <v>52</v>
      </c>
      <c r="B200" s="37" t="s">
        <v>53</v>
      </c>
      <c r="C200" s="31">
        <v>42621</v>
      </c>
      <c r="D200" s="20" t="s">
        <v>4</v>
      </c>
      <c r="E200" s="51" t="s">
        <v>481</v>
      </c>
      <c r="F200" s="50">
        <v>604648.65</v>
      </c>
      <c r="G200" s="50">
        <v>6179925.0099999998</v>
      </c>
    </row>
    <row r="201" spans="1:7" ht="15" customHeight="1">
      <c r="A201" s="6" t="s">
        <v>441</v>
      </c>
      <c r="B201" s="21" t="s">
        <v>442</v>
      </c>
      <c r="C201" s="3">
        <v>41360</v>
      </c>
      <c r="D201" s="36" t="s">
        <v>291</v>
      </c>
      <c r="E201" s="40" t="s">
        <v>669</v>
      </c>
      <c r="F201" s="46">
        <v>701920</v>
      </c>
      <c r="G201" s="46">
        <v>6179025</v>
      </c>
    </row>
    <row r="202" spans="1:7" ht="15" customHeight="1">
      <c r="A202" s="13" t="s">
        <v>228</v>
      </c>
      <c r="B202" s="53" t="s">
        <v>229</v>
      </c>
      <c r="C202" s="23">
        <v>42328</v>
      </c>
      <c r="D202" s="1" t="s">
        <v>227</v>
      </c>
      <c r="E202" s="44" t="s">
        <v>565</v>
      </c>
      <c r="F202" s="43">
        <v>1024026</v>
      </c>
      <c r="G202" s="43">
        <v>6760841.9900000002</v>
      </c>
    </row>
    <row r="203" spans="1:7" ht="15" customHeight="1">
      <c r="A203" s="13" t="s">
        <v>225</v>
      </c>
      <c r="B203" s="53" t="s">
        <v>226</v>
      </c>
      <c r="C203" s="23">
        <v>42328</v>
      </c>
      <c r="D203" s="1" t="s">
        <v>227</v>
      </c>
      <c r="E203" s="44" t="s">
        <v>565</v>
      </c>
      <c r="F203" s="43">
        <v>1018957</v>
      </c>
      <c r="G203" s="43">
        <v>6756045.9900000002</v>
      </c>
    </row>
    <row r="204" spans="1:7" ht="15" customHeight="1">
      <c r="A204" s="13" t="s">
        <v>241</v>
      </c>
      <c r="B204" s="53" t="s">
        <v>242</v>
      </c>
      <c r="C204" s="23">
        <v>42184</v>
      </c>
      <c r="D204" s="1" t="s">
        <v>227</v>
      </c>
      <c r="E204" s="54" t="s">
        <v>571</v>
      </c>
      <c r="F204" s="33">
        <v>925025</v>
      </c>
      <c r="G204" s="33">
        <v>6514593</v>
      </c>
    </row>
    <row r="205" spans="1:7" ht="15" customHeight="1">
      <c r="A205" s="6" t="s">
        <v>393</v>
      </c>
      <c r="B205" s="21" t="s">
        <v>394</v>
      </c>
      <c r="C205" s="3">
        <v>41087</v>
      </c>
      <c r="D205" s="36" t="s">
        <v>291</v>
      </c>
      <c r="E205" s="40" t="s">
        <v>644</v>
      </c>
      <c r="F205" s="46">
        <v>492143.4</v>
      </c>
      <c r="G205" s="46">
        <v>6374724.75</v>
      </c>
    </row>
    <row r="206" spans="1:7" ht="15" customHeight="1">
      <c r="A206" s="6" t="s">
        <v>457</v>
      </c>
      <c r="B206" s="21" t="s">
        <v>458</v>
      </c>
      <c r="C206" s="3">
        <v>41177</v>
      </c>
      <c r="D206" s="36" t="s">
        <v>291</v>
      </c>
      <c r="E206" s="40" t="s">
        <v>677</v>
      </c>
      <c r="F206" s="46">
        <v>882069</v>
      </c>
      <c r="G206" s="46">
        <v>6348202</v>
      </c>
    </row>
    <row r="207" spans="1:7" ht="15" customHeight="1">
      <c r="A207" s="6" t="s">
        <v>443</v>
      </c>
      <c r="B207" s="21" t="s">
        <v>444</v>
      </c>
      <c r="C207" s="3">
        <v>41109</v>
      </c>
      <c r="D207" s="36" t="s">
        <v>291</v>
      </c>
      <c r="E207" s="40" t="s">
        <v>670</v>
      </c>
      <c r="F207" s="46">
        <v>617123</v>
      </c>
      <c r="G207" s="46">
        <v>6244433</v>
      </c>
    </row>
    <row r="208" spans="1:7" ht="15" customHeight="1">
      <c r="A208" s="13" t="s">
        <v>309</v>
      </c>
      <c r="B208" s="21" t="s">
        <v>310</v>
      </c>
      <c r="C208" s="17">
        <v>41122</v>
      </c>
      <c r="D208" s="36" t="s">
        <v>291</v>
      </c>
      <c r="E208" s="36" t="s">
        <v>602</v>
      </c>
      <c r="F208" s="43">
        <v>777033</v>
      </c>
      <c r="G208" s="43">
        <v>6698065</v>
      </c>
    </row>
    <row r="209" spans="1:7" ht="15" customHeight="1">
      <c r="A209" s="13" t="s">
        <v>256</v>
      </c>
      <c r="B209" s="53" t="s">
        <v>257</v>
      </c>
      <c r="C209" s="5">
        <v>40087</v>
      </c>
      <c r="D209" s="36" t="s">
        <v>253</v>
      </c>
      <c r="E209" s="51" t="s">
        <v>579</v>
      </c>
      <c r="F209" s="43">
        <v>824332</v>
      </c>
      <c r="G209" s="43">
        <v>6527692</v>
      </c>
    </row>
    <row r="210" spans="1:7" ht="15" customHeight="1">
      <c r="A210" s="42" t="s">
        <v>145</v>
      </c>
      <c r="B210" s="37" t="s">
        <v>146</v>
      </c>
      <c r="C210" s="31">
        <v>42486</v>
      </c>
      <c r="D210" s="20" t="s">
        <v>4</v>
      </c>
      <c r="E210" s="48" t="s">
        <v>528</v>
      </c>
      <c r="F210" s="45">
        <v>916383.44</v>
      </c>
      <c r="G210" s="45">
        <v>6564994.3300000001</v>
      </c>
    </row>
    <row r="211" spans="1:7" ht="15" customHeight="1">
      <c r="A211" s="13" t="s">
        <v>287</v>
      </c>
      <c r="B211" s="53" t="s">
        <v>288</v>
      </c>
      <c r="C211" s="5">
        <v>40087</v>
      </c>
      <c r="D211" s="36" t="s">
        <v>253</v>
      </c>
      <c r="E211" s="51" t="s">
        <v>592</v>
      </c>
      <c r="F211" s="43">
        <v>859976</v>
      </c>
      <c r="G211" s="43">
        <v>6484614</v>
      </c>
    </row>
    <row r="212" spans="1:7" ht="15" customHeight="1">
      <c r="A212" s="6" t="s">
        <v>353</v>
      </c>
      <c r="B212" s="21" t="s">
        <v>354</v>
      </c>
      <c r="C212" s="3">
        <v>41122</v>
      </c>
      <c r="D212" s="36" t="s">
        <v>291</v>
      </c>
      <c r="E212" s="40" t="s">
        <v>624</v>
      </c>
      <c r="F212" s="46">
        <v>694744.1</v>
      </c>
      <c r="G212" s="46">
        <v>6669900</v>
      </c>
    </row>
    <row r="213" spans="1:7" ht="15" customHeight="1">
      <c r="A213" s="13" t="s">
        <v>203</v>
      </c>
      <c r="B213" s="53" t="s">
        <v>204</v>
      </c>
      <c r="C213" s="28">
        <v>41913</v>
      </c>
      <c r="D213" s="36" t="s">
        <v>165</v>
      </c>
      <c r="E213" s="36" t="s">
        <v>555</v>
      </c>
      <c r="F213" s="39">
        <v>594460.53</v>
      </c>
      <c r="G213" s="39">
        <v>6858345.5800000001</v>
      </c>
    </row>
    <row r="214" spans="1:7" ht="15" customHeight="1">
      <c r="A214" s="13" t="s">
        <v>323</v>
      </c>
      <c r="B214" s="21" t="s">
        <v>324</v>
      </c>
      <c r="C214" s="17">
        <v>41169</v>
      </c>
      <c r="D214" s="36" t="s">
        <v>291</v>
      </c>
      <c r="E214" s="36" t="s">
        <v>609</v>
      </c>
      <c r="F214" s="43">
        <v>734852</v>
      </c>
      <c r="G214" s="43">
        <v>6919445.9900000002</v>
      </c>
    </row>
    <row r="215" spans="1:7" ht="15" customHeight="1">
      <c r="A215" s="13" t="s">
        <v>193</v>
      </c>
      <c r="B215" s="27" t="s">
        <v>194</v>
      </c>
      <c r="C215" s="5">
        <v>41200</v>
      </c>
      <c r="D215" s="36" t="s">
        <v>165</v>
      </c>
      <c r="E215" s="36" t="s">
        <v>551</v>
      </c>
      <c r="F215" s="39">
        <v>781816.31</v>
      </c>
      <c r="G215" s="39">
        <v>6901312.0599999996</v>
      </c>
    </row>
    <row r="216" spans="1:7" ht="15" customHeight="1">
      <c r="A216" s="13" t="s">
        <v>251</v>
      </c>
      <c r="B216" s="53" t="s">
        <v>252</v>
      </c>
      <c r="C216" s="5">
        <v>40087</v>
      </c>
      <c r="D216" s="36" t="s">
        <v>253</v>
      </c>
      <c r="E216" s="51" t="s">
        <v>577</v>
      </c>
      <c r="F216" s="43">
        <v>869769</v>
      </c>
      <c r="G216" s="43">
        <v>6560119</v>
      </c>
    </row>
    <row r="217" spans="1:7" ht="15" customHeight="1">
      <c r="A217" s="13" t="s">
        <v>254</v>
      </c>
      <c r="B217" s="53" t="s">
        <v>255</v>
      </c>
      <c r="C217" s="5">
        <v>40087</v>
      </c>
      <c r="D217" s="36" t="s">
        <v>253</v>
      </c>
      <c r="E217" s="51" t="s">
        <v>578</v>
      </c>
      <c r="F217" s="43">
        <v>869164</v>
      </c>
      <c r="G217" s="43">
        <v>6563689</v>
      </c>
    </row>
    <row r="218" spans="1:7" ht="15" customHeight="1">
      <c r="A218" s="13" t="s">
        <v>381</v>
      </c>
      <c r="B218" s="21" t="s">
        <v>382</v>
      </c>
      <c r="C218" s="3">
        <v>41366</v>
      </c>
      <c r="D218" s="36" t="s">
        <v>291</v>
      </c>
      <c r="E218" s="36" t="s">
        <v>638</v>
      </c>
      <c r="F218" s="46">
        <v>344193</v>
      </c>
      <c r="G218" s="46">
        <v>6777680</v>
      </c>
    </row>
    <row r="219" spans="1:7" ht="15" customHeight="1">
      <c r="A219" s="13" t="s">
        <v>183</v>
      </c>
      <c r="B219" s="21" t="s">
        <v>184</v>
      </c>
      <c r="C219" s="5">
        <v>41198</v>
      </c>
      <c r="D219" s="36" t="s">
        <v>165</v>
      </c>
      <c r="E219" s="36" t="s">
        <v>546</v>
      </c>
      <c r="F219" s="43">
        <v>692714.92</v>
      </c>
      <c r="G219" s="43">
        <v>6838698.1699999999</v>
      </c>
    </row>
  </sheetData>
  <autoFilter ref="A1:G219">
    <sortState ref="A2:G219">
      <sortCondition ref="B1:B219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19"/>
  <sheetViews>
    <sheetView topLeftCell="G1" workbookViewId="0">
      <selection activeCell="N16" sqref="N16"/>
    </sheetView>
  </sheetViews>
  <sheetFormatPr baseColWidth="10" defaultRowHeight="15"/>
  <cols>
    <col min="1" max="1" width="14.28515625" customWidth="1"/>
    <col min="5" max="5" width="18" customWidth="1"/>
    <col min="6" max="6" width="14.5703125" customWidth="1"/>
    <col min="7" max="7" width="14.42578125" customWidth="1"/>
    <col min="8" max="8" width="20.140625" customWidth="1"/>
    <col min="9" max="9" width="17.85546875" customWidth="1"/>
    <col min="10" max="10" width="15.85546875" customWidth="1"/>
  </cols>
  <sheetData>
    <row r="1" spans="1:19">
      <c r="A1" t="s">
        <v>709</v>
      </c>
      <c r="B1" t="s">
        <v>708</v>
      </c>
      <c r="C1" t="s">
        <v>0</v>
      </c>
      <c r="D1" t="s">
        <v>1</v>
      </c>
      <c r="E1" t="s">
        <v>459</v>
      </c>
      <c r="F1" t="s">
        <v>678</v>
      </c>
      <c r="G1" t="s">
        <v>679</v>
      </c>
      <c r="H1" t="s">
        <v>697</v>
      </c>
      <c r="I1" t="s">
        <v>688</v>
      </c>
      <c r="J1" t="s">
        <v>694</v>
      </c>
      <c r="K1" s="110" t="s">
        <v>794</v>
      </c>
      <c r="L1" s="110" t="s">
        <v>795</v>
      </c>
      <c r="Q1" t="s">
        <v>817</v>
      </c>
      <c r="R1" t="s">
        <v>818</v>
      </c>
      <c r="S1" t="s">
        <v>819</v>
      </c>
    </row>
    <row r="2" spans="1:19" ht="15.75" thickBot="1">
      <c r="A2" t="s">
        <v>127</v>
      </c>
      <c r="B2" t="s">
        <v>737</v>
      </c>
      <c r="C2" s="147">
        <v>42313</v>
      </c>
      <c r="D2" t="s">
        <v>4</v>
      </c>
      <c r="E2" t="s">
        <v>519</v>
      </c>
      <c r="F2">
        <v>937396.58</v>
      </c>
      <c r="G2">
        <v>6343361.8200000003</v>
      </c>
      <c r="H2" s="149">
        <v>0.03</v>
      </c>
      <c r="J2" s="149" t="s">
        <v>820</v>
      </c>
      <c r="K2" s="138">
        <v>7</v>
      </c>
      <c r="L2" s="138" t="s">
        <v>801</v>
      </c>
      <c r="N2" t="s">
        <v>806</v>
      </c>
      <c r="Q2" s="175" t="e">
        <f>('Données gardées'!#REF!*'Données gardées'!$E$12)/('Données gardées'!$E$10/(1+(R2/'Données gardées'!$E$14)))</f>
        <v>#REF!</v>
      </c>
      <c r="R2">
        <v>0</v>
      </c>
      <c r="S2">
        <f>'Données gardées'!$F$3</f>
        <v>0.08</v>
      </c>
    </row>
    <row r="3" spans="1:19">
      <c r="A3" t="s">
        <v>208</v>
      </c>
      <c r="B3" t="s">
        <v>209</v>
      </c>
      <c r="C3" s="147">
        <v>41000</v>
      </c>
      <c r="D3" t="s">
        <v>207</v>
      </c>
      <c r="E3" t="s">
        <v>557</v>
      </c>
      <c r="F3">
        <v>891477.04</v>
      </c>
      <c r="G3">
        <v>6544924.4400000004</v>
      </c>
      <c r="H3" s="149">
        <v>0.23699999999999999</v>
      </c>
      <c r="I3">
        <v>77</v>
      </c>
      <c r="J3" s="149">
        <v>3.3489130434782612E-2</v>
      </c>
      <c r="K3" s="138">
        <v>5</v>
      </c>
      <c r="L3" s="138" t="s">
        <v>801</v>
      </c>
      <c r="N3" s="146" t="s">
        <v>702</v>
      </c>
      <c r="O3" s="162" t="s">
        <v>703</v>
      </c>
      <c r="P3" s="158" t="s">
        <v>712</v>
      </c>
      <c r="Q3" s="175" t="e">
        <f>('Données gardées'!#REF!*'Données gardées'!$E$12)/('Données gardées'!$E$10/(1+(R3/'Données gardées'!$E$14)))</f>
        <v>#REF!</v>
      </c>
      <c r="R3">
        <f>R2+10</f>
        <v>10</v>
      </c>
      <c r="S3">
        <f>'Données gardées'!$F$3</f>
        <v>0.08</v>
      </c>
    </row>
    <row r="4" spans="1:19">
      <c r="A4" t="s">
        <v>281</v>
      </c>
      <c r="B4" t="s">
        <v>282</v>
      </c>
      <c r="C4" s="147">
        <v>40087</v>
      </c>
      <c r="D4" t="s">
        <v>253</v>
      </c>
      <c r="E4" t="s">
        <v>589</v>
      </c>
      <c r="F4">
        <v>894287</v>
      </c>
      <c r="G4">
        <v>6458073</v>
      </c>
      <c r="H4" s="149">
        <v>0.231470131579262</v>
      </c>
      <c r="I4">
        <v>55</v>
      </c>
      <c r="J4" s="149">
        <v>2.767577660186828E-2</v>
      </c>
      <c r="K4" s="138">
        <v>5</v>
      </c>
      <c r="L4" s="138" t="s">
        <v>801</v>
      </c>
      <c r="M4" t="s">
        <v>704</v>
      </c>
      <c r="N4" s="129">
        <v>0.08</v>
      </c>
      <c r="O4" s="138">
        <v>50</v>
      </c>
      <c r="P4" s="131">
        <v>0.45</v>
      </c>
      <c r="Q4" s="175" t="e">
        <f>('Données gardées'!#REF!*'Données gardées'!$E$12)/('Données gardées'!$E$10/(1+(R4/'Données gardées'!$E$14)))</f>
        <v>#REF!</v>
      </c>
      <c r="R4">
        <f t="shared" ref="R4:R7" si="0">R3+10</f>
        <v>20</v>
      </c>
      <c r="S4">
        <f>'Données gardées'!$F$3</f>
        <v>0.08</v>
      </c>
    </row>
    <row r="5" spans="1:19">
      <c r="A5" t="s">
        <v>261</v>
      </c>
      <c r="B5" t="s">
        <v>262</v>
      </c>
      <c r="C5" s="147">
        <v>40087</v>
      </c>
      <c r="D5" t="s">
        <v>253</v>
      </c>
      <c r="E5" t="s">
        <v>581</v>
      </c>
      <c r="F5">
        <v>915573</v>
      </c>
      <c r="G5">
        <v>6477559</v>
      </c>
      <c r="H5" s="149">
        <v>0.217162880873954</v>
      </c>
      <c r="I5">
        <v>61.66</v>
      </c>
      <c r="J5" s="149">
        <v>2.739428198850688E-2</v>
      </c>
      <c r="K5" s="138">
        <v>5</v>
      </c>
      <c r="L5" s="138" t="s">
        <v>801</v>
      </c>
      <c r="M5" t="s">
        <v>705</v>
      </c>
      <c r="N5" s="129">
        <v>0.09</v>
      </c>
      <c r="O5" s="138">
        <v>100</v>
      </c>
      <c r="P5" s="131">
        <v>0.6</v>
      </c>
      <c r="Q5" s="175" t="e">
        <f>('Données gardées'!#REF!*'Données gardées'!$E$12)/('Données gardées'!$E$10/(1+(R5/'Données gardées'!$E$14)))</f>
        <v>#REF!</v>
      </c>
      <c r="R5">
        <f t="shared" si="0"/>
        <v>30</v>
      </c>
      <c r="S5">
        <f>'Données gardées'!$F$3</f>
        <v>0.08</v>
      </c>
    </row>
    <row r="6" spans="1:19">
      <c r="A6" t="s">
        <v>251</v>
      </c>
      <c r="B6" t="s">
        <v>252</v>
      </c>
      <c r="C6" s="147">
        <v>40087</v>
      </c>
      <c r="D6" t="s">
        <v>253</v>
      </c>
      <c r="E6" t="s">
        <v>577</v>
      </c>
      <c r="F6">
        <v>869769</v>
      </c>
      <c r="G6">
        <v>6560119</v>
      </c>
      <c r="H6" s="149">
        <v>0.18646641286853899</v>
      </c>
      <c r="I6">
        <v>69.8</v>
      </c>
      <c r="J6" s="149">
        <v>2.5021876351331615E-2</v>
      </c>
      <c r="K6" s="138">
        <v>15</v>
      </c>
      <c r="L6" s="138" t="s">
        <v>801</v>
      </c>
      <c r="M6" t="s">
        <v>706</v>
      </c>
      <c r="N6" s="129">
        <v>0.15</v>
      </c>
      <c r="O6" s="138">
        <v>200</v>
      </c>
      <c r="P6" s="131">
        <v>0.9</v>
      </c>
      <c r="Q6" s="175" t="e">
        <f>('Données gardées'!#REF!*'Données gardées'!$E$12)/('Données gardées'!$E$10/(1+(R6/'Données gardées'!$E$14)))</f>
        <v>#REF!</v>
      </c>
      <c r="R6">
        <f t="shared" si="0"/>
        <v>40</v>
      </c>
      <c r="S6">
        <f>'Données gardées'!$F$3</f>
        <v>0.08</v>
      </c>
    </row>
    <row r="7" spans="1:19" ht="15.75" thickBot="1">
      <c r="A7" t="s">
        <v>437</v>
      </c>
      <c r="B7" t="s">
        <v>438</v>
      </c>
      <c r="C7" s="147">
        <v>41177</v>
      </c>
      <c r="D7" t="s">
        <v>291</v>
      </c>
      <c r="E7" t="s">
        <v>667</v>
      </c>
      <c r="F7">
        <v>937563</v>
      </c>
      <c r="G7">
        <v>6330720</v>
      </c>
      <c r="H7" s="149">
        <v>0.17</v>
      </c>
      <c r="I7">
        <v>71.5</v>
      </c>
      <c r="J7" s="149">
        <v>2.3097826086956517E-2</v>
      </c>
      <c r="K7" s="138">
        <v>6</v>
      </c>
      <c r="L7" s="138" t="s">
        <v>801</v>
      </c>
      <c r="M7" t="s">
        <v>707</v>
      </c>
      <c r="N7" s="140">
        <v>0.25</v>
      </c>
      <c r="O7" s="141"/>
      <c r="P7" s="136">
        <v>1.5</v>
      </c>
      <c r="Q7" s="175" t="e">
        <f>('Données gardées'!#REF!*'Données gardées'!$E$12)/('Données gardées'!$E$10/(1+(R7/'Données gardées'!$E$14)))</f>
        <v>#REF!</v>
      </c>
      <c r="R7">
        <f t="shared" si="0"/>
        <v>50</v>
      </c>
      <c r="S7">
        <f>'Données gardées'!$F$3</f>
        <v>0.08</v>
      </c>
    </row>
    <row r="8" spans="1:19" ht="15.75" thickBot="1">
      <c r="A8" t="s">
        <v>274</v>
      </c>
      <c r="B8" t="s">
        <v>275</v>
      </c>
      <c r="C8" s="147">
        <v>40087</v>
      </c>
      <c r="D8" t="s">
        <v>253</v>
      </c>
      <c r="E8" t="s">
        <v>586</v>
      </c>
      <c r="F8">
        <v>868463</v>
      </c>
      <c r="G8">
        <v>6466262</v>
      </c>
      <c r="H8" s="149">
        <v>0.226653834655165</v>
      </c>
      <c r="I8">
        <v>34.04</v>
      </c>
      <c r="J8" s="149">
        <v>2.2405582627374208E-2</v>
      </c>
      <c r="K8" s="138">
        <v>5</v>
      </c>
      <c r="L8" s="138" t="s">
        <v>801</v>
      </c>
      <c r="Q8" s="175" t="e">
        <f>('Données gardées'!#REF!*'Données gardées'!$E$12)/('Données gardées'!$E$10/(1+(R8/'Données gardées'!$E$14)))</f>
        <v>#REF!</v>
      </c>
      <c r="R8">
        <v>50</v>
      </c>
      <c r="S8">
        <f>'Données gardées'!$F$4</f>
        <v>0.09</v>
      </c>
    </row>
    <row r="9" spans="1:19">
      <c r="A9" t="s">
        <v>287</v>
      </c>
      <c r="B9" t="s">
        <v>288</v>
      </c>
      <c r="C9" s="147">
        <v>40087</v>
      </c>
      <c r="D9" t="s">
        <v>253</v>
      </c>
      <c r="E9" t="s">
        <v>592</v>
      </c>
      <c r="F9">
        <v>859976</v>
      </c>
      <c r="G9">
        <v>6484614</v>
      </c>
      <c r="H9" s="149">
        <v>0.175128579297124</v>
      </c>
      <c r="I9">
        <v>60.5</v>
      </c>
      <c r="J9" s="149">
        <v>2.1891072412140496E-2</v>
      </c>
      <c r="K9" s="138">
        <v>5</v>
      </c>
      <c r="L9" s="138" t="s">
        <v>801</v>
      </c>
      <c r="M9" s="142" t="s">
        <v>684</v>
      </c>
      <c r="O9" s="159" t="s">
        <v>821</v>
      </c>
      <c r="Q9" s="175" t="e">
        <f>('Données gardées'!#REF!*'Données gardées'!$E$12)/('Données gardées'!$E$10/(1+(R9/'Données gardées'!$E$14)))</f>
        <v>#REF!</v>
      </c>
      <c r="R9">
        <f>R7+10</f>
        <v>60</v>
      </c>
      <c r="S9">
        <f>'Données gardées'!$F$4</f>
        <v>0.09</v>
      </c>
    </row>
    <row r="10" spans="1:19" ht="15.75" thickBot="1">
      <c r="A10" t="s">
        <v>398</v>
      </c>
      <c r="B10" t="s">
        <v>399</v>
      </c>
      <c r="C10" s="147">
        <v>41043</v>
      </c>
      <c r="D10" t="s">
        <v>291</v>
      </c>
      <c r="E10" t="s">
        <v>647</v>
      </c>
      <c r="F10">
        <v>659597.22</v>
      </c>
      <c r="G10">
        <v>6360008.5300000003</v>
      </c>
      <c r="H10" s="149">
        <v>0.157</v>
      </c>
      <c r="I10">
        <v>61.97</v>
      </c>
      <c r="J10" s="149">
        <v>1.9853053359683792E-2</v>
      </c>
      <c r="K10" s="138">
        <v>3</v>
      </c>
      <c r="L10" s="138" t="s">
        <v>801</v>
      </c>
      <c r="M10" s="176">
        <v>0.46</v>
      </c>
      <c r="O10" s="177">
        <v>0.3</v>
      </c>
      <c r="Q10" s="175" t="e">
        <f>('Données gardées'!#REF!*'Données gardées'!$E$12)/('Données gardées'!$E$10/(1+(R10/'Données gardées'!$E$14)))</f>
        <v>#REF!</v>
      </c>
      <c r="R10">
        <f>R9+10</f>
        <v>70</v>
      </c>
      <c r="S10">
        <f>'Données gardées'!$F$4</f>
        <v>0.09</v>
      </c>
    </row>
    <row r="11" spans="1:19" ht="15.75" thickBot="1">
      <c r="A11" t="s">
        <v>430</v>
      </c>
      <c r="B11" t="s">
        <v>431</v>
      </c>
      <c r="C11" s="147">
        <v>41177</v>
      </c>
      <c r="D11" t="s">
        <v>291</v>
      </c>
      <c r="E11" t="s">
        <v>664</v>
      </c>
      <c r="F11">
        <v>880001</v>
      </c>
      <c r="G11">
        <v>6399472</v>
      </c>
      <c r="H11" s="149">
        <v>0.14599999999999999</v>
      </c>
      <c r="I11">
        <v>65.5</v>
      </c>
      <c r="J11" s="149">
        <v>1.8971343873517781E-2</v>
      </c>
      <c r="K11" s="138">
        <v>7</v>
      </c>
      <c r="L11" s="138" t="s">
        <v>801</v>
      </c>
      <c r="M11" s="143" t="s">
        <v>685</v>
      </c>
      <c r="Q11" s="175" t="e">
        <f>('Données gardées'!#REF!*'Données gardées'!$E$12)/('Données gardées'!$E$10/(1+(R11/'Données gardées'!$E$14)))</f>
        <v>#REF!</v>
      </c>
      <c r="R11">
        <f>R10+10</f>
        <v>80</v>
      </c>
      <c r="S11">
        <f>'Données gardées'!$F$4</f>
        <v>0.09</v>
      </c>
    </row>
    <row r="12" spans="1:19">
      <c r="A12" t="s">
        <v>426</v>
      </c>
      <c r="B12" t="s">
        <v>427</v>
      </c>
      <c r="C12" s="147">
        <v>41138</v>
      </c>
      <c r="D12" t="s">
        <v>291</v>
      </c>
      <c r="E12" t="s">
        <v>662</v>
      </c>
      <c r="F12">
        <v>839108</v>
      </c>
      <c r="G12">
        <v>6629175</v>
      </c>
      <c r="H12" s="149">
        <v>0.114</v>
      </c>
      <c r="I12">
        <v>91.4</v>
      </c>
      <c r="J12" s="149">
        <v>1.7730830039525688E-2</v>
      </c>
      <c r="K12" s="138">
        <v>15</v>
      </c>
      <c r="L12" s="138" t="s">
        <v>801</v>
      </c>
      <c r="M12" s="176">
        <v>0.03</v>
      </c>
      <c r="O12" s="159" t="s">
        <v>802</v>
      </c>
      <c r="Q12" s="175" t="e">
        <f>('Données gardées'!#REF!*'Données gardées'!$E$12)/('Données gardées'!$E$10/(1+(R12/'Données gardées'!$E$14)))</f>
        <v>#REF!</v>
      </c>
      <c r="R12">
        <f>R11+10</f>
        <v>90</v>
      </c>
      <c r="S12">
        <f>'Données gardées'!$F$4</f>
        <v>0.09</v>
      </c>
    </row>
    <row r="13" spans="1:19" ht="15.75" thickBot="1">
      <c r="A13" t="s">
        <v>254</v>
      </c>
      <c r="B13" t="s">
        <v>255</v>
      </c>
      <c r="C13" s="147">
        <v>40087</v>
      </c>
      <c r="D13" t="s">
        <v>253</v>
      </c>
      <c r="E13" t="s">
        <v>578</v>
      </c>
      <c r="F13">
        <v>869164</v>
      </c>
      <c r="G13">
        <v>6563689</v>
      </c>
      <c r="H13" s="149">
        <v>0.12614366761199999</v>
      </c>
      <c r="I13">
        <v>63.5</v>
      </c>
      <c r="J13" s="149">
        <v>1.6141902130191697E-2</v>
      </c>
      <c r="K13" s="138">
        <v>15</v>
      </c>
      <c r="L13" s="138" t="s">
        <v>801</v>
      </c>
      <c r="M13" s="145" t="s">
        <v>691</v>
      </c>
      <c r="O13" s="177">
        <v>0.19</v>
      </c>
      <c r="Q13" s="175" t="e">
        <f>('Données gardées'!#REF!*'Données gardées'!$E$12)/('Données gardées'!$E$10/(1+(R13/'Données gardées'!$E$14)))</f>
        <v>#REF!</v>
      </c>
      <c r="R13">
        <v>100</v>
      </c>
      <c r="S13">
        <f>'Données gardées'!$F$4</f>
        <v>0.09</v>
      </c>
    </row>
    <row r="14" spans="1:19" ht="15.75" thickBot="1">
      <c r="A14" t="s">
        <v>121</v>
      </c>
      <c r="B14" t="s">
        <v>122</v>
      </c>
      <c r="C14" s="147">
        <v>42310</v>
      </c>
      <c r="D14" t="s">
        <v>4</v>
      </c>
      <c r="E14" t="s">
        <v>516</v>
      </c>
      <c r="F14">
        <v>894919.44</v>
      </c>
      <c r="G14">
        <v>6461924.0099999998</v>
      </c>
      <c r="H14" s="149">
        <v>0.09</v>
      </c>
      <c r="I14">
        <v>88</v>
      </c>
      <c r="J14" s="149">
        <v>1.3695652173913039E-2</v>
      </c>
      <c r="K14" s="138">
        <v>5</v>
      </c>
      <c r="L14" s="138" t="s">
        <v>801</v>
      </c>
      <c r="M14" s="178">
        <v>66</v>
      </c>
      <c r="Q14" s="175" t="e">
        <f>('Données gardées'!#REF!*'Données gardées'!$E$12)/('Données gardées'!$E$10/(1+(R14/'Données gardées'!$E$14)))</f>
        <v>#REF!</v>
      </c>
      <c r="R14">
        <f>R12+10</f>
        <v>100</v>
      </c>
      <c r="S14">
        <f>'Données gardées'!$F$5</f>
        <v>0.15</v>
      </c>
    </row>
    <row r="15" spans="1:19">
      <c r="A15" t="s">
        <v>241</v>
      </c>
      <c r="B15" t="s">
        <v>242</v>
      </c>
      <c r="C15" s="147">
        <v>41068</v>
      </c>
      <c r="D15" t="s">
        <v>291</v>
      </c>
      <c r="E15" t="s">
        <v>571</v>
      </c>
      <c r="F15">
        <v>925025</v>
      </c>
      <c r="G15">
        <v>6514593</v>
      </c>
      <c r="H15" s="149">
        <v>7.6999999999999999E-2</v>
      </c>
      <c r="I15">
        <v>96.9</v>
      </c>
      <c r="J15" s="149">
        <v>1.2394565217391303E-2</v>
      </c>
      <c r="K15" s="138">
        <v>5</v>
      </c>
      <c r="L15" s="138" t="s">
        <v>801</v>
      </c>
      <c r="Q15" s="175" t="e">
        <f>('Données gardées'!#REF!*'Données gardées'!$E$12)/('Données gardées'!$E$10/(1+(R15/'Données gardées'!$E$14)))</f>
        <v>#REF!</v>
      </c>
      <c r="R15">
        <f t="shared" ref="R15:R23" si="1">R14+10</f>
        <v>110</v>
      </c>
      <c r="S15">
        <f>'Données gardées'!$F$5</f>
        <v>0.15</v>
      </c>
    </row>
    <row r="16" spans="1:19">
      <c r="A16" t="s">
        <v>457</v>
      </c>
      <c r="B16" t="s">
        <v>458</v>
      </c>
      <c r="C16" s="147">
        <v>41177</v>
      </c>
      <c r="D16" t="s">
        <v>291</v>
      </c>
      <c r="E16" t="s">
        <v>677</v>
      </c>
      <c r="F16">
        <v>882069</v>
      </c>
      <c r="G16">
        <v>6348202</v>
      </c>
      <c r="H16" s="149">
        <v>8.8999999999999996E-2</v>
      </c>
      <c r="I16">
        <v>72.5</v>
      </c>
      <c r="J16" s="149">
        <v>1.2180335968379447E-2</v>
      </c>
      <c r="K16" s="138">
        <v>7</v>
      </c>
      <c r="L16" s="138" t="s">
        <v>801</v>
      </c>
      <c r="Q16" s="175" t="e">
        <f>('Données gardées'!#REF!*'Données gardées'!$E$12)/('Données gardées'!$E$10/(1+(R16/'Données gardées'!$E$14)))</f>
        <v>#REF!</v>
      </c>
      <c r="R16">
        <f t="shared" si="1"/>
        <v>120</v>
      </c>
      <c r="S16">
        <f>'Données gardées'!$F$5</f>
        <v>0.15</v>
      </c>
    </row>
    <row r="17" spans="1:19">
      <c r="A17" t="s">
        <v>117</v>
      </c>
      <c r="B17" t="s">
        <v>758</v>
      </c>
      <c r="C17" s="147">
        <v>42310</v>
      </c>
      <c r="D17" t="s">
        <v>4</v>
      </c>
      <c r="E17" t="s">
        <v>514</v>
      </c>
      <c r="F17">
        <v>962956.41</v>
      </c>
      <c r="G17">
        <v>6469546.4400000004</v>
      </c>
      <c r="H17" s="149">
        <v>0.04</v>
      </c>
      <c r="I17">
        <v>150</v>
      </c>
      <c r="J17" s="149">
        <v>8.5375494071146252E-3</v>
      </c>
      <c r="K17" s="138">
        <v>2</v>
      </c>
      <c r="L17" s="138" t="s">
        <v>801</v>
      </c>
      <c r="Q17" s="175" t="e">
        <f>('Données gardées'!#REF!*'Données gardées'!$E$12)/('Données gardées'!$E$10/(1+(R17/'Données gardées'!$E$14)))</f>
        <v>#REF!</v>
      </c>
      <c r="R17">
        <f t="shared" si="1"/>
        <v>130</v>
      </c>
      <c r="S17">
        <f>'Données gardées'!$F$5</f>
        <v>0.15</v>
      </c>
    </row>
    <row r="18" spans="1:19">
      <c r="A18" t="s">
        <v>157</v>
      </c>
      <c r="B18" t="s">
        <v>740</v>
      </c>
      <c r="C18" s="147">
        <v>42310</v>
      </c>
      <c r="D18" t="s">
        <v>4</v>
      </c>
      <c r="E18" t="s">
        <v>534</v>
      </c>
      <c r="F18">
        <v>897712.76</v>
      </c>
      <c r="G18">
        <v>6480121.96</v>
      </c>
      <c r="H18" s="149">
        <v>0.05</v>
      </c>
      <c r="I18">
        <v>69</v>
      </c>
      <c r="J18" s="149">
        <v>6.6699604743083001E-3</v>
      </c>
      <c r="K18" s="138">
        <v>5</v>
      </c>
      <c r="L18" s="138" t="s">
        <v>801</v>
      </c>
      <c r="Q18" s="175" t="e">
        <f>('Données gardées'!#REF!*'Données gardées'!$E$12)/('Données gardées'!$E$10/(1+(R18/'Données gardées'!$E$14)))</f>
        <v>#REF!</v>
      </c>
      <c r="R18">
        <f t="shared" si="1"/>
        <v>140</v>
      </c>
      <c r="S18">
        <f>'Données gardées'!$F$5</f>
        <v>0.15</v>
      </c>
    </row>
    <row r="19" spans="1:19">
      <c r="A19" t="s">
        <v>131</v>
      </c>
      <c r="B19" t="s">
        <v>739</v>
      </c>
      <c r="C19" s="147">
        <v>42313</v>
      </c>
      <c r="D19" t="s">
        <v>4</v>
      </c>
      <c r="E19" t="s">
        <v>521</v>
      </c>
      <c r="F19">
        <v>924721.53</v>
      </c>
      <c r="G19">
        <v>6299954.8099999996</v>
      </c>
      <c r="H19" s="149">
        <v>0.03</v>
      </c>
      <c r="I19">
        <v>72.599999999999994</v>
      </c>
      <c r="J19" s="149">
        <v>4.108695652173912E-3</v>
      </c>
      <c r="K19" s="138">
        <v>6</v>
      </c>
      <c r="L19" s="138" t="s">
        <v>801</v>
      </c>
      <c r="Q19" s="175" t="e">
        <f>('Données gardées'!#REF!*'Données gardées'!$E$12)/('Données gardées'!$E$10/(1+(R19/'Données gardées'!$E$14)))</f>
        <v>#REF!</v>
      </c>
      <c r="R19">
        <f t="shared" si="1"/>
        <v>150</v>
      </c>
      <c r="S19">
        <f>'Données gardées'!$F$5</f>
        <v>0.15</v>
      </c>
    </row>
    <row r="20" spans="1:19">
      <c r="A20" t="s">
        <v>125</v>
      </c>
      <c r="B20" t="s">
        <v>738</v>
      </c>
      <c r="C20" s="147">
        <v>42313</v>
      </c>
      <c r="D20" t="s">
        <v>4</v>
      </c>
      <c r="E20" t="s">
        <v>518</v>
      </c>
      <c r="F20">
        <v>934479.35</v>
      </c>
      <c r="G20">
        <v>6350598.2999999998</v>
      </c>
      <c r="H20" s="149">
        <v>0.02</v>
      </c>
      <c r="I20">
        <v>82.7</v>
      </c>
      <c r="J20" s="149">
        <v>2.938735177865612E-3</v>
      </c>
      <c r="K20" s="138">
        <v>7</v>
      </c>
      <c r="L20" s="138" t="s">
        <v>801</v>
      </c>
      <c r="Q20" s="175" t="e">
        <f>('Données gardées'!#REF!*'Données gardées'!$E$12)/('Données gardées'!$E$10/(1+(R20/'Données gardées'!$E$14)))</f>
        <v>#REF!</v>
      </c>
      <c r="R20">
        <f t="shared" si="1"/>
        <v>160</v>
      </c>
      <c r="S20">
        <f>'Données gardées'!$F$5</f>
        <v>0.15</v>
      </c>
    </row>
    <row r="21" spans="1:19">
      <c r="A21" t="s">
        <v>95</v>
      </c>
      <c r="B21" t="s">
        <v>756</v>
      </c>
      <c r="C21" s="147">
        <v>42325</v>
      </c>
      <c r="D21" t="s">
        <v>4</v>
      </c>
      <c r="E21" t="s">
        <v>503</v>
      </c>
      <c r="F21">
        <v>855033.97</v>
      </c>
      <c r="G21">
        <v>6499829.6299999999</v>
      </c>
      <c r="H21" s="149">
        <v>0.02</v>
      </c>
      <c r="I21">
        <v>77.5</v>
      </c>
      <c r="J21" s="149">
        <v>2.8359683794466403E-3</v>
      </c>
      <c r="K21" s="138">
        <v>5</v>
      </c>
      <c r="L21" s="138" t="s">
        <v>801</v>
      </c>
      <c r="Q21" s="175" t="e">
        <f>('Données gardées'!#REF!*'Données gardées'!$E$12)/('Données gardées'!$E$10/(1+(R21/'Données gardées'!$E$14)))</f>
        <v>#REF!</v>
      </c>
      <c r="R21">
        <f t="shared" si="1"/>
        <v>170</v>
      </c>
      <c r="S21">
        <f>'Données gardées'!$F$5</f>
        <v>0.15</v>
      </c>
    </row>
    <row r="22" spans="1:19">
      <c r="A22" t="s">
        <v>301</v>
      </c>
      <c r="B22" t="s">
        <v>302</v>
      </c>
      <c r="C22" s="147">
        <v>41239</v>
      </c>
      <c r="D22" t="s">
        <v>291</v>
      </c>
      <c r="E22" t="s">
        <v>598</v>
      </c>
      <c r="F22">
        <v>932758.16</v>
      </c>
      <c r="G22">
        <v>6854239.7400000002</v>
      </c>
      <c r="H22" s="149">
        <v>0.214</v>
      </c>
      <c r="I22">
        <v>330</v>
      </c>
      <c r="J22" s="149">
        <v>8.3739130434782594E-2</v>
      </c>
      <c r="K22" s="138">
        <v>10</v>
      </c>
      <c r="L22" s="138" t="s">
        <v>798</v>
      </c>
      <c r="Q22" s="175" t="e">
        <f>('Données gardées'!#REF!*'Données gardées'!$E$12)/('Données gardées'!$E$10/(1+(R22/'Données gardées'!$E$14)))</f>
        <v>#REF!</v>
      </c>
      <c r="R22">
        <f t="shared" si="1"/>
        <v>180</v>
      </c>
      <c r="S22">
        <f>'Données gardées'!$F$5</f>
        <v>0.15</v>
      </c>
    </row>
    <row r="23" spans="1:19">
      <c r="A23" t="s">
        <v>109</v>
      </c>
      <c r="B23" t="s">
        <v>727</v>
      </c>
      <c r="C23" s="147">
        <v>42515</v>
      </c>
      <c r="D23" t="s">
        <v>4</v>
      </c>
      <c r="E23" t="s">
        <v>510</v>
      </c>
      <c r="F23">
        <v>790700.37</v>
      </c>
      <c r="G23">
        <v>6337317.6299999999</v>
      </c>
      <c r="H23" s="149">
        <v>0.21</v>
      </c>
      <c r="I23">
        <v>286.33</v>
      </c>
      <c r="J23" s="149">
        <v>7.3111956521739116E-2</v>
      </c>
      <c r="K23" s="138">
        <v>6</v>
      </c>
      <c r="L23" s="138" t="s">
        <v>798</v>
      </c>
      <c r="Q23" s="175" t="e">
        <f>('Données gardées'!#REF!*'Données gardées'!$E$12)/('Données gardées'!$E$10/(1+(R23/'Données gardées'!$E$14)))</f>
        <v>#REF!</v>
      </c>
      <c r="R23">
        <f t="shared" si="1"/>
        <v>190</v>
      </c>
      <c r="S23">
        <f>'Données gardées'!$F$5</f>
        <v>0.15</v>
      </c>
    </row>
    <row r="24" spans="1:19">
      <c r="A24" t="s">
        <v>155</v>
      </c>
      <c r="B24" t="s">
        <v>792</v>
      </c>
      <c r="C24" s="147">
        <v>42314</v>
      </c>
      <c r="D24" t="s">
        <v>4</v>
      </c>
      <c r="E24" t="s">
        <v>533</v>
      </c>
      <c r="F24">
        <v>837258.41</v>
      </c>
      <c r="G24">
        <v>6408158.9900000002</v>
      </c>
      <c r="H24" s="149">
        <v>0.54</v>
      </c>
      <c r="I24">
        <v>58.8</v>
      </c>
      <c r="J24" s="149">
        <v>6.6592885375494057E-2</v>
      </c>
      <c r="K24" s="138">
        <v>6</v>
      </c>
      <c r="L24" s="138" t="s">
        <v>798</v>
      </c>
      <c r="Q24" s="175" t="e">
        <f>('Données gardées'!#REF!*'Données gardées'!$E$12)/('Données gardées'!$E$10/(1+(R24/'Données gardées'!$E$14)))</f>
        <v>#REF!</v>
      </c>
      <c r="R24">
        <v>200</v>
      </c>
      <c r="S24">
        <f>'Données gardées'!$F$5</f>
        <v>0.15</v>
      </c>
    </row>
    <row r="25" spans="1:19">
      <c r="A25" t="s">
        <v>303</v>
      </c>
      <c r="B25" t="s">
        <v>304</v>
      </c>
      <c r="C25" s="147">
        <v>41240</v>
      </c>
      <c r="D25" t="s">
        <v>291</v>
      </c>
      <c r="E25" t="s">
        <v>599</v>
      </c>
      <c r="F25">
        <v>932564.02</v>
      </c>
      <c r="G25">
        <v>6903674.46</v>
      </c>
      <c r="H25" s="149">
        <v>0.19400000000000001</v>
      </c>
      <c r="I25">
        <v>180</v>
      </c>
      <c r="J25" s="149">
        <v>4.715810276679841E-2</v>
      </c>
      <c r="K25" s="138">
        <v>10</v>
      </c>
      <c r="L25" s="138" t="s">
        <v>798</v>
      </c>
      <c r="Q25" s="175" t="e">
        <f>('Données gardées'!#REF!*'Données gardées'!$E$12)/('Données gardées'!$E$10/(1+(R25/'Données gardées'!$E$14)))</f>
        <v>#REF!</v>
      </c>
      <c r="R25">
        <f>R23+10</f>
        <v>200</v>
      </c>
      <c r="S25">
        <f>'Données gardées'!$F$6</f>
        <v>0.25</v>
      </c>
    </row>
    <row r="26" spans="1:19">
      <c r="A26" t="s">
        <v>319</v>
      </c>
      <c r="B26" t="s">
        <v>320</v>
      </c>
      <c r="C26" s="147">
        <v>41169</v>
      </c>
      <c r="D26" t="s">
        <v>291</v>
      </c>
      <c r="E26" t="s">
        <v>607</v>
      </c>
      <c r="F26">
        <v>758250</v>
      </c>
      <c r="G26">
        <v>6887129</v>
      </c>
      <c r="H26" s="149">
        <v>0.32600000000000001</v>
      </c>
      <c r="I26">
        <v>80.2</v>
      </c>
      <c r="J26" s="149">
        <v>4.7096047430830033E-2</v>
      </c>
      <c r="K26" s="138">
        <v>9</v>
      </c>
      <c r="L26" s="138" t="s">
        <v>798</v>
      </c>
      <c r="Q26" s="175" t="e">
        <f>('Données gardées'!#REF!*'Données gardées'!$E$12)/('Données gardées'!$E$10/(1+(R26/'Données gardées'!$E$14)))</f>
        <v>#REF!</v>
      </c>
      <c r="R26">
        <f t="shared" ref="R26:R40" si="2">R25+10</f>
        <v>210</v>
      </c>
      <c r="S26">
        <f>'Données gardées'!$F$6</f>
        <v>0.25</v>
      </c>
    </row>
    <row r="27" spans="1:19">
      <c r="A27" t="s">
        <v>307</v>
      </c>
      <c r="B27" t="s">
        <v>308</v>
      </c>
      <c r="C27" s="147">
        <v>41239</v>
      </c>
      <c r="D27" t="s">
        <v>291</v>
      </c>
      <c r="E27" t="s">
        <v>601</v>
      </c>
      <c r="F27">
        <v>892257.54</v>
      </c>
      <c r="G27">
        <v>6843657.1900000004</v>
      </c>
      <c r="H27" s="149">
        <v>0.27300000000000002</v>
      </c>
      <c r="I27">
        <v>98.44</v>
      </c>
      <c r="J27" s="149">
        <v>4.4359802371541503E-2</v>
      </c>
      <c r="K27" s="138">
        <v>10</v>
      </c>
      <c r="L27" s="138" t="s">
        <v>798</v>
      </c>
      <c r="Q27" s="175" t="e">
        <f>('Données gardées'!#REF!*'Données gardées'!$E$12)/('Données gardées'!$E$10/(1+(R27/'Données gardées'!$E$14)))</f>
        <v>#REF!</v>
      </c>
      <c r="R27">
        <f t="shared" si="2"/>
        <v>220</v>
      </c>
      <c r="S27">
        <f>'Données gardées'!$F$6</f>
        <v>0.25</v>
      </c>
    </row>
    <row r="28" spans="1:19">
      <c r="A28" t="s">
        <v>299</v>
      </c>
      <c r="B28" t="s">
        <v>300</v>
      </c>
      <c r="C28" s="147">
        <v>41239</v>
      </c>
      <c r="D28" t="s">
        <v>291</v>
      </c>
      <c r="E28" t="s">
        <v>597</v>
      </c>
      <c r="F28">
        <v>929200.52</v>
      </c>
      <c r="G28">
        <v>6835115.5199999996</v>
      </c>
      <c r="H28" s="149">
        <v>0.214</v>
      </c>
      <c r="I28">
        <v>130.25</v>
      </c>
      <c r="J28" s="149">
        <v>4.149950592885375E-2</v>
      </c>
      <c r="K28" s="138">
        <v>10</v>
      </c>
      <c r="L28" s="138" t="s">
        <v>798</v>
      </c>
      <c r="Q28" s="175" t="e">
        <f>('Données gardées'!#REF!*'Données gardées'!$E$12)/('Données gardées'!$E$10/(1+(R28/'Données gardées'!$E$14)))</f>
        <v>#REF!</v>
      </c>
      <c r="R28">
        <f t="shared" si="2"/>
        <v>230</v>
      </c>
      <c r="S28">
        <f>'Données gardées'!$F$6</f>
        <v>0.25</v>
      </c>
    </row>
    <row r="29" spans="1:19">
      <c r="A29" t="s">
        <v>315</v>
      </c>
      <c r="B29" t="s">
        <v>316</v>
      </c>
      <c r="C29" s="147">
        <v>41170</v>
      </c>
      <c r="D29" t="s">
        <v>291</v>
      </c>
      <c r="E29" t="s">
        <v>605</v>
      </c>
      <c r="F29">
        <v>823504</v>
      </c>
      <c r="G29">
        <v>6853255</v>
      </c>
      <c r="H29" s="149">
        <v>0.22600000000000001</v>
      </c>
      <c r="I29">
        <v>91.5</v>
      </c>
      <c r="J29" s="149">
        <v>3.5172924901185773E-2</v>
      </c>
      <c r="K29" s="138">
        <v>9</v>
      </c>
      <c r="L29" s="138" t="s">
        <v>798</v>
      </c>
      <c r="Q29" s="175" t="e">
        <f>('Données gardées'!#REF!*'Données gardées'!$E$12)/('Données gardées'!$E$10/(1+(R29/'Données gardées'!$E$14)))</f>
        <v>#REF!</v>
      </c>
      <c r="R29">
        <f t="shared" si="2"/>
        <v>240</v>
      </c>
      <c r="S29">
        <f>'Données gardées'!$F$6</f>
        <v>0.25</v>
      </c>
    </row>
    <row r="30" spans="1:19">
      <c r="A30" t="s">
        <v>317</v>
      </c>
      <c r="B30" t="s">
        <v>318</v>
      </c>
      <c r="C30" s="147">
        <v>41170</v>
      </c>
      <c r="D30" t="s">
        <v>291</v>
      </c>
      <c r="E30" t="s">
        <v>606</v>
      </c>
      <c r="F30">
        <v>790859</v>
      </c>
      <c r="G30">
        <v>6878119</v>
      </c>
      <c r="H30" s="149">
        <v>0.23400000000000001</v>
      </c>
      <c r="I30">
        <v>79.8</v>
      </c>
      <c r="J30" s="149">
        <v>3.3712648221343872E-2</v>
      </c>
      <c r="K30" s="138">
        <v>9</v>
      </c>
      <c r="L30" s="138" t="s">
        <v>798</v>
      </c>
      <c r="Q30" s="175" t="e">
        <f>('Données gardées'!#REF!*'Données gardées'!$E$12)/('Données gardées'!$E$10/(1+(R30/'Données gardées'!$E$14)))</f>
        <v>#REF!</v>
      </c>
      <c r="R30">
        <f t="shared" si="2"/>
        <v>250</v>
      </c>
      <c r="S30">
        <f>'Données gardées'!$F$6</f>
        <v>0.25</v>
      </c>
    </row>
    <row r="31" spans="1:19">
      <c r="A31" t="s">
        <v>215</v>
      </c>
      <c r="B31" t="s">
        <v>216</v>
      </c>
      <c r="C31" s="147">
        <v>41801</v>
      </c>
      <c r="D31" t="s">
        <v>214</v>
      </c>
      <c r="E31" t="s">
        <v>560</v>
      </c>
      <c r="F31">
        <v>867965.39</v>
      </c>
      <c r="G31">
        <v>6515181.3200000003</v>
      </c>
      <c r="H31" s="149">
        <v>0.18180226263402496</v>
      </c>
      <c r="I31">
        <v>117.7</v>
      </c>
      <c r="J31" s="149">
        <v>3.3001062891176269E-2</v>
      </c>
      <c r="K31" s="138">
        <v>5</v>
      </c>
      <c r="L31" s="138" t="s">
        <v>798</v>
      </c>
      <c r="Q31" s="175" t="e">
        <f>('Données gardées'!#REF!*'Données gardées'!$E$12)/('Données gardées'!$E$10/(1+(R31/'Données gardées'!$E$14)))</f>
        <v>#REF!</v>
      </c>
      <c r="R31">
        <f t="shared" si="2"/>
        <v>260</v>
      </c>
      <c r="S31">
        <f>'Données gardées'!$F$6</f>
        <v>0.25</v>
      </c>
    </row>
    <row r="32" spans="1:19">
      <c r="A32" t="s">
        <v>279</v>
      </c>
      <c r="B32" t="s">
        <v>280</v>
      </c>
      <c r="C32" s="147">
        <v>40087</v>
      </c>
      <c r="D32" t="s">
        <v>253</v>
      </c>
      <c r="E32" t="s">
        <v>588</v>
      </c>
      <c r="F32">
        <v>912113</v>
      </c>
      <c r="G32">
        <v>6458377</v>
      </c>
      <c r="H32" s="149">
        <v>0.27934445294377402</v>
      </c>
      <c r="I32">
        <v>53.33</v>
      </c>
      <c r="J32" s="149">
        <v>3.2938906689506484E-2</v>
      </c>
      <c r="K32" s="138">
        <v>5</v>
      </c>
      <c r="L32" s="138" t="s">
        <v>798</v>
      </c>
      <c r="Q32" s="175" t="e">
        <f>('Données gardées'!#REF!*'Données gardées'!$E$12)/('Données gardées'!$E$10/(1+(R32/'Données gardées'!$E$14)))</f>
        <v>#REF!</v>
      </c>
      <c r="R32">
        <f t="shared" si="2"/>
        <v>270</v>
      </c>
      <c r="S32">
        <f>'Données gardées'!$F$6</f>
        <v>0.25</v>
      </c>
    </row>
    <row r="33" spans="1:19">
      <c r="A33" t="s">
        <v>187</v>
      </c>
      <c r="B33" t="s">
        <v>188</v>
      </c>
      <c r="C33" s="147">
        <v>41200</v>
      </c>
      <c r="D33" t="s">
        <v>165</v>
      </c>
      <c r="E33" t="s">
        <v>548</v>
      </c>
      <c r="F33">
        <v>871434.1</v>
      </c>
      <c r="G33">
        <v>6843696.1600000001</v>
      </c>
      <c r="H33" s="149">
        <v>0.19600000000000001</v>
      </c>
      <c r="I33">
        <v>103.2</v>
      </c>
      <c r="J33" s="149">
        <v>3.2769960474308295E-2</v>
      </c>
      <c r="K33" s="138">
        <v>10</v>
      </c>
      <c r="L33" s="138" t="s">
        <v>798</v>
      </c>
      <c r="Q33" s="175" t="e">
        <f>('Données gardées'!#REF!*'Données gardées'!$E$12)/('Données gardées'!$E$10/(1+(R33/'Données gardées'!$E$14)))</f>
        <v>#REF!</v>
      </c>
      <c r="R33">
        <f t="shared" si="2"/>
        <v>280</v>
      </c>
      <c r="S33">
        <f>'Données gardées'!$F$6</f>
        <v>0.25</v>
      </c>
    </row>
    <row r="34" spans="1:19">
      <c r="A34" t="s">
        <v>422</v>
      </c>
      <c r="B34" t="s">
        <v>423</v>
      </c>
      <c r="C34" s="147">
        <v>41122</v>
      </c>
      <c r="D34" t="s">
        <v>291</v>
      </c>
      <c r="E34" t="s">
        <v>660</v>
      </c>
      <c r="F34">
        <v>860089</v>
      </c>
      <c r="G34">
        <v>6687250</v>
      </c>
      <c r="H34" s="149">
        <v>0.19500000000000001</v>
      </c>
      <c r="I34">
        <v>102.42</v>
      </c>
      <c r="J34" s="149">
        <v>3.2452470355731219E-2</v>
      </c>
      <c r="K34" s="138">
        <v>15</v>
      </c>
      <c r="L34" s="138" t="s">
        <v>798</v>
      </c>
      <c r="Q34" s="175" t="e">
        <f>('Données gardées'!#REF!*'Données gardées'!$E$12)/('Données gardées'!$E$10/(1+(R34/'Données gardées'!$E$14)))</f>
        <v>#REF!</v>
      </c>
      <c r="R34">
        <f t="shared" si="2"/>
        <v>290</v>
      </c>
      <c r="S34">
        <f>'Données gardées'!$F$6</f>
        <v>0.25</v>
      </c>
    </row>
    <row r="35" spans="1:19">
      <c r="A35" t="s">
        <v>428</v>
      </c>
      <c r="B35" t="s">
        <v>429</v>
      </c>
      <c r="C35" s="147">
        <v>41138</v>
      </c>
      <c r="D35" t="s">
        <v>291</v>
      </c>
      <c r="E35" t="s">
        <v>663</v>
      </c>
      <c r="F35">
        <v>869134</v>
      </c>
      <c r="G35">
        <v>6575436</v>
      </c>
      <c r="H35" s="149">
        <v>7.0999999999999994E-2</v>
      </c>
      <c r="I35">
        <v>80</v>
      </c>
      <c r="J35" s="149">
        <v>3.2171936758893273E-2</v>
      </c>
      <c r="K35" s="138">
        <v>15</v>
      </c>
      <c r="L35" s="138" t="s">
        <v>798</v>
      </c>
      <c r="Q35" s="175" t="e">
        <f>('Données gardées'!#REF!*'Données gardées'!$E$12)/('Données gardées'!$E$10/(1+(R35/'Données gardées'!$E$14)))</f>
        <v>#REF!</v>
      </c>
      <c r="R35">
        <f t="shared" si="2"/>
        <v>300</v>
      </c>
      <c r="S35">
        <f>'Données gardées'!$F$6</f>
        <v>0.25</v>
      </c>
    </row>
    <row r="36" spans="1:19">
      <c r="A36" t="s">
        <v>185</v>
      </c>
      <c r="B36" t="s">
        <v>186</v>
      </c>
      <c r="C36" s="147">
        <v>41199</v>
      </c>
      <c r="D36" t="s">
        <v>165</v>
      </c>
      <c r="E36" t="s">
        <v>547</v>
      </c>
      <c r="F36">
        <v>872019.44</v>
      </c>
      <c r="G36">
        <v>6792444.1299999999</v>
      </c>
      <c r="H36" s="149">
        <v>0.187</v>
      </c>
      <c r="I36">
        <v>95.29</v>
      </c>
      <c r="J36" s="149">
        <v>2.9803586956521737E-2</v>
      </c>
      <c r="K36" s="138">
        <v>10</v>
      </c>
      <c r="L36" s="138" t="s">
        <v>798</v>
      </c>
      <c r="Q36" s="175" t="e">
        <f>('Données gardées'!#REF!*'Données gardées'!$E$12)/('Données gardées'!$E$10/(1+(R36/'Données gardées'!$E$14)))</f>
        <v>#REF!</v>
      </c>
      <c r="R36">
        <f t="shared" si="2"/>
        <v>310</v>
      </c>
      <c r="S36">
        <f>'Données gardées'!$F$6</f>
        <v>0.25</v>
      </c>
    </row>
    <row r="37" spans="1:19">
      <c r="A37" t="s">
        <v>347</v>
      </c>
      <c r="B37" t="s">
        <v>348</v>
      </c>
      <c r="C37" s="147">
        <v>41122</v>
      </c>
      <c r="D37" t="s">
        <v>291</v>
      </c>
      <c r="E37" t="s">
        <v>621</v>
      </c>
      <c r="F37">
        <v>718939</v>
      </c>
      <c r="G37">
        <v>6681860</v>
      </c>
      <c r="H37" s="149">
        <v>0.19600000000000001</v>
      </c>
      <c r="I37">
        <v>83.7</v>
      </c>
      <c r="J37" s="149">
        <v>2.8993280632411071E-2</v>
      </c>
      <c r="K37" s="138">
        <v>10</v>
      </c>
      <c r="L37" s="138" t="s">
        <v>798</v>
      </c>
      <c r="Q37" s="175" t="e">
        <f>('Données gardées'!#REF!*'Données gardées'!$E$12)/('Données gardées'!$E$10/(1+(R37/'Données gardées'!$E$14)))</f>
        <v>#REF!</v>
      </c>
      <c r="R37">
        <f t="shared" si="2"/>
        <v>320</v>
      </c>
      <c r="S37">
        <f>'Données gardées'!$F$6</f>
        <v>0.25</v>
      </c>
    </row>
    <row r="38" spans="1:19">
      <c r="A38" t="s">
        <v>174</v>
      </c>
      <c r="B38" t="s">
        <v>175</v>
      </c>
      <c r="C38" s="147">
        <v>41199</v>
      </c>
      <c r="D38" t="s">
        <v>165</v>
      </c>
      <c r="E38" t="s">
        <v>542</v>
      </c>
      <c r="F38">
        <v>819116.04</v>
      </c>
      <c r="G38">
        <v>6795901.7300000004</v>
      </c>
      <c r="H38" s="149">
        <v>0.151</v>
      </c>
      <c r="I38">
        <v>116.66</v>
      </c>
      <c r="J38" s="149">
        <v>2.7254604743083E-2</v>
      </c>
      <c r="K38" s="138">
        <v>10</v>
      </c>
      <c r="L38" s="138" t="s">
        <v>798</v>
      </c>
      <c r="Q38" s="175" t="e">
        <f>('Données gardées'!#REF!*'Données gardées'!$E$12)/('Données gardées'!$E$10/(1+(R38/'Données gardées'!$E$14)))</f>
        <v>#REF!</v>
      </c>
      <c r="R38">
        <f t="shared" si="2"/>
        <v>330</v>
      </c>
      <c r="S38">
        <f>'Données gardées'!$F$6</f>
        <v>0.25</v>
      </c>
    </row>
    <row r="39" spans="1:19">
      <c r="A39" t="s">
        <v>434</v>
      </c>
      <c r="B39" t="s">
        <v>435</v>
      </c>
      <c r="C39" s="147">
        <v>41177</v>
      </c>
      <c r="D39" t="s">
        <v>291</v>
      </c>
      <c r="E39" t="s">
        <v>666</v>
      </c>
      <c r="F39">
        <v>861242</v>
      </c>
      <c r="G39">
        <v>6328780</v>
      </c>
      <c r="H39" s="149">
        <v>0.121</v>
      </c>
      <c r="I39">
        <v>157</v>
      </c>
      <c r="J39" s="149">
        <v>2.6663043478260866E-2</v>
      </c>
      <c r="K39" s="138">
        <v>6</v>
      </c>
      <c r="L39" s="138" t="s">
        <v>798</v>
      </c>
      <c r="Q39" s="175" t="e">
        <f>('Données gardées'!#REF!*'Données gardées'!$E$12)/('Données gardées'!$E$10/(1+(R39/'Données gardées'!$E$14)))</f>
        <v>#REF!</v>
      </c>
      <c r="R39">
        <f t="shared" si="2"/>
        <v>340</v>
      </c>
      <c r="S39">
        <f>'Données gardées'!$F$6</f>
        <v>0.25</v>
      </c>
    </row>
    <row r="40" spans="1:19">
      <c r="A40" t="s">
        <v>453</v>
      </c>
      <c r="B40" t="s">
        <v>454</v>
      </c>
      <c r="C40" s="147">
        <v>41241</v>
      </c>
      <c r="D40" t="s">
        <v>291</v>
      </c>
      <c r="E40" t="s">
        <v>675</v>
      </c>
      <c r="F40">
        <v>884079</v>
      </c>
      <c r="G40">
        <v>6747955</v>
      </c>
      <c r="H40" s="149">
        <v>0.16</v>
      </c>
      <c r="I40">
        <v>100.1</v>
      </c>
      <c r="J40" s="149">
        <v>2.6260869565217386E-2</v>
      </c>
      <c r="K40" s="138">
        <v>10</v>
      </c>
      <c r="L40" s="138" t="s">
        <v>798</v>
      </c>
      <c r="Q40" s="175" t="e">
        <f>('Données gardées'!#REF!*'Données gardées'!$E$12)/('Données gardées'!$E$10/(1+(R40/'Données gardées'!$E$14)))</f>
        <v>#REF!</v>
      </c>
      <c r="R40">
        <f t="shared" si="2"/>
        <v>350</v>
      </c>
      <c r="S40">
        <f>'Données gardées'!$F$6</f>
        <v>0.25</v>
      </c>
    </row>
    <row r="41" spans="1:19">
      <c r="A41" t="s">
        <v>267</v>
      </c>
      <c r="B41" t="s">
        <v>268</v>
      </c>
      <c r="C41" s="147">
        <v>40087</v>
      </c>
      <c r="D41" t="s">
        <v>253</v>
      </c>
      <c r="E41" t="s">
        <v>583</v>
      </c>
      <c r="F41">
        <v>871773</v>
      </c>
      <c r="G41">
        <v>6526506</v>
      </c>
      <c r="H41" s="149">
        <v>0.183750195673688</v>
      </c>
      <c r="I41">
        <v>77.8</v>
      </c>
      <c r="J41" s="149">
        <v>2.610995863426515E-2</v>
      </c>
      <c r="K41" s="138">
        <v>5</v>
      </c>
      <c r="L41" s="138" t="s">
        <v>798</v>
      </c>
    </row>
    <row r="42" spans="1:19">
      <c r="A42" t="s">
        <v>13</v>
      </c>
      <c r="B42" t="s">
        <v>755</v>
      </c>
      <c r="C42" s="147">
        <v>42165</v>
      </c>
      <c r="D42" t="s">
        <v>4</v>
      </c>
      <c r="E42" t="s">
        <v>465</v>
      </c>
      <c r="F42">
        <v>429841.39</v>
      </c>
      <c r="G42">
        <v>6489327.4900000002</v>
      </c>
      <c r="H42" s="149">
        <v>0.128</v>
      </c>
      <c r="I42">
        <v>140</v>
      </c>
      <c r="J42" s="149">
        <v>2.6055335968379445E-2</v>
      </c>
      <c r="K42" s="130">
        <v>9</v>
      </c>
      <c r="L42" s="138" t="s">
        <v>798</v>
      </c>
    </row>
    <row r="43" spans="1:19">
      <c r="A43" t="s">
        <v>323</v>
      </c>
      <c r="B43" t="s">
        <v>324</v>
      </c>
      <c r="C43" s="147">
        <v>41169</v>
      </c>
      <c r="D43" t="s">
        <v>291</v>
      </c>
      <c r="E43" t="s">
        <v>609</v>
      </c>
      <c r="F43">
        <v>734852</v>
      </c>
      <c r="G43">
        <v>6919445.9900000002</v>
      </c>
      <c r="H43" s="149">
        <v>0.14199999999999999</v>
      </c>
      <c r="I43">
        <v>114.7</v>
      </c>
      <c r="J43" s="149">
        <v>2.5355138339920945E-2</v>
      </c>
      <c r="K43" s="138">
        <v>9</v>
      </c>
      <c r="L43" s="138" t="s">
        <v>798</v>
      </c>
    </row>
    <row r="44" spans="1:19">
      <c r="A44" t="s">
        <v>449</v>
      </c>
      <c r="B44" t="s">
        <v>450</v>
      </c>
      <c r="C44" s="147">
        <v>41241</v>
      </c>
      <c r="D44" t="s">
        <v>291</v>
      </c>
      <c r="E44" t="s">
        <v>673</v>
      </c>
      <c r="F44">
        <v>947397</v>
      </c>
      <c r="G44">
        <v>6748490</v>
      </c>
      <c r="H44" s="149">
        <v>0.20300000000000001</v>
      </c>
      <c r="I44">
        <v>57.6</v>
      </c>
      <c r="J44" s="149">
        <v>2.4793280632411069E-2</v>
      </c>
      <c r="K44" s="138">
        <v>10</v>
      </c>
      <c r="L44" s="138" t="s">
        <v>798</v>
      </c>
    </row>
    <row r="45" spans="1:19">
      <c r="A45" t="s">
        <v>183</v>
      </c>
      <c r="B45" t="s">
        <v>184</v>
      </c>
      <c r="C45" s="147">
        <v>41198</v>
      </c>
      <c r="D45" t="s">
        <v>165</v>
      </c>
      <c r="E45" t="s">
        <v>546</v>
      </c>
      <c r="F45">
        <v>692714.92</v>
      </c>
      <c r="G45">
        <v>6838698.1699999999</v>
      </c>
      <c r="H45" s="149">
        <v>0.13</v>
      </c>
      <c r="I45">
        <v>123.9</v>
      </c>
      <c r="J45" s="149">
        <v>2.4394268774703558E-2</v>
      </c>
      <c r="K45" s="138">
        <v>9</v>
      </c>
      <c r="L45" s="138" t="s">
        <v>798</v>
      </c>
    </row>
    <row r="46" spans="1:19">
      <c r="A46" t="s">
        <v>283</v>
      </c>
      <c r="B46" t="s">
        <v>284</v>
      </c>
      <c r="C46" s="147">
        <v>40087</v>
      </c>
      <c r="D46" t="s">
        <v>253</v>
      </c>
      <c r="E46" t="s">
        <v>590</v>
      </c>
      <c r="F46">
        <v>896133</v>
      </c>
      <c r="G46">
        <v>6540654</v>
      </c>
      <c r="H46" s="149">
        <v>0.15201769707399701</v>
      </c>
      <c r="I46">
        <v>93</v>
      </c>
      <c r="J46" s="149">
        <v>2.3884203394037077E-2</v>
      </c>
      <c r="K46" s="138">
        <v>5</v>
      </c>
      <c r="L46" s="138" t="s">
        <v>798</v>
      </c>
    </row>
    <row r="47" spans="1:19">
      <c r="A47" t="s">
        <v>361</v>
      </c>
      <c r="B47" t="s">
        <v>362</v>
      </c>
      <c r="C47" s="147">
        <v>41368</v>
      </c>
      <c r="D47" t="s">
        <v>291</v>
      </c>
      <c r="E47" t="s">
        <v>628</v>
      </c>
      <c r="F47">
        <v>486718.6</v>
      </c>
      <c r="G47">
        <v>6760810</v>
      </c>
      <c r="H47" s="149">
        <v>0.156</v>
      </c>
      <c r="I47">
        <v>85.5</v>
      </c>
      <c r="J47" s="149">
        <v>2.3353754940711461E-2</v>
      </c>
      <c r="K47" s="130">
        <v>9</v>
      </c>
      <c r="L47" s="138" t="s">
        <v>798</v>
      </c>
    </row>
    <row r="48" spans="1:19">
      <c r="A48" t="s">
        <v>447</v>
      </c>
      <c r="B48" t="s">
        <v>448</v>
      </c>
      <c r="C48" s="147">
        <v>41177</v>
      </c>
      <c r="D48" t="s">
        <v>291</v>
      </c>
      <c r="E48" t="s">
        <v>672</v>
      </c>
      <c r="F48">
        <v>896064</v>
      </c>
      <c r="G48">
        <v>6267461</v>
      </c>
      <c r="H48" s="149">
        <v>0.13800000000000001</v>
      </c>
      <c r="I48">
        <v>99.63</v>
      </c>
      <c r="J48" s="149">
        <v>2.2585909090909094E-2</v>
      </c>
      <c r="K48" s="138">
        <v>6</v>
      </c>
      <c r="L48" s="138" t="s">
        <v>798</v>
      </c>
    </row>
    <row r="49" spans="1:12">
      <c r="A49" t="s">
        <v>305</v>
      </c>
      <c r="B49" t="s">
        <v>306</v>
      </c>
      <c r="C49" s="147">
        <v>41240</v>
      </c>
      <c r="D49" t="s">
        <v>291</v>
      </c>
      <c r="E49" t="s">
        <v>600</v>
      </c>
      <c r="F49">
        <v>979432.11</v>
      </c>
      <c r="G49">
        <v>6908069.0599999996</v>
      </c>
      <c r="H49" s="149">
        <v>0.13200000000000001</v>
      </c>
      <c r="I49">
        <v>100</v>
      </c>
      <c r="J49" s="149">
        <v>2.1652173913043478E-2</v>
      </c>
      <c r="K49" s="138">
        <v>10</v>
      </c>
      <c r="L49" s="138" t="s">
        <v>798</v>
      </c>
    </row>
    <row r="50" spans="1:12">
      <c r="A50" t="s">
        <v>265</v>
      </c>
      <c r="B50" t="s">
        <v>266</v>
      </c>
      <c r="C50" s="147">
        <v>40087</v>
      </c>
      <c r="D50" t="s">
        <v>253</v>
      </c>
      <c r="E50" t="s">
        <v>582</v>
      </c>
      <c r="F50">
        <v>897067</v>
      </c>
      <c r="G50">
        <v>6566834</v>
      </c>
      <c r="H50" s="149">
        <v>0.14717614734914</v>
      </c>
      <c r="I50">
        <v>70</v>
      </c>
      <c r="J50" s="149">
        <v>1.9778612687236203E-2</v>
      </c>
      <c r="K50" s="138">
        <v>5</v>
      </c>
      <c r="L50" s="138" t="s">
        <v>798</v>
      </c>
    </row>
    <row r="51" spans="1:12">
      <c r="A51" t="s">
        <v>7</v>
      </c>
      <c r="B51" t="s">
        <v>793</v>
      </c>
      <c r="C51" s="147">
        <v>42291</v>
      </c>
      <c r="D51" t="s">
        <v>4</v>
      </c>
      <c r="E51" t="s">
        <v>462</v>
      </c>
      <c r="F51">
        <v>673463.36</v>
      </c>
      <c r="G51">
        <v>7091737.9100000001</v>
      </c>
      <c r="H51" s="149">
        <v>0.02</v>
      </c>
      <c r="I51">
        <v>100</v>
      </c>
      <c r="J51" s="149">
        <v>1.9519762845849799E-2</v>
      </c>
      <c r="K51" s="138">
        <v>20</v>
      </c>
      <c r="L51" s="138" t="s">
        <v>798</v>
      </c>
    </row>
    <row r="52" spans="1:12">
      <c r="A52" t="s">
        <v>9</v>
      </c>
      <c r="B52" t="s">
        <v>733</v>
      </c>
      <c r="C52" s="147">
        <v>42291</v>
      </c>
      <c r="D52" t="s">
        <v>4</v>
      </c>
      <c r="E52" t="s">
        <v>463</v>
      </c>
      <c r="F52">
        <v>622202.51</v>
      </c>
      <c r="G52">
        <v>7037533.7800000003</v>
      </c>
      <c r="H52" s="149">
        <v>0.05</v>
      </c>
      <c r="I52">
        <v>110</v>
      </c>
      <c r="J52" s="149">
        <v>1.9130434782608698E-2</v>
      </c>
      <c r="K52" s="138">
        <v>9</v>
      </c>
      <c r="L52" s="138" t="s">
        <v>798</v>
      </c>
    </row>
    <row r="53" spans="1:12">
      <c r="A53" t="s">
        <v>445</v>
      </c>
      <c r="B53" t="s">
        <v>446</v>
      </c>
      <c r="C53" s="147">
        <v>41360</v>
      </c>
      <c r="D53" t="s">
        <v>291</v>
      </c>
      <c r="E53" t="s">
        <v>671</v>
      </c>
      <c r="F53">
        <v>772548</v>
      </c>
      <c r="G53">
        <v>6275019</v>
      </c>
      <c r="H53" s="149">
        <v>0.121</v>
      </c>
      <c r="I53">
        <v>91.2</v>
      </c>
      <c r="J53" s="149">
        <v>1.879565217391304E-2</v>
      </c>
      <c r="K53" s="138">
        <v>6</v>
      </c>
      <c r="L53" s="138" t="s">
        <v>798</v>
      </c>
    </row>
    <row r="54" spans="1:12">
      <c r="A54" t="s">
        <v>289</v>
      </c>
      <c r="B54" t="s">
        <v>290</v>
      </c>
      <c r="C54" s="147">
        <v>41169</v>
      </c>
      <c r="D54" t="s">
        <v>291</v>
      </c>
      <c r="E54" t="s">
        <v>593</v>
      </c>
      <c r="F54">
        <v>665071.1</v>
      </c>
      <c r="G54">
        <v>6981743.5999999996</v>
      </c>
      <c r="H54" s="149">
        <v>0.104</v>
      </c>
      <c r="I54">
        <v>116.5</v>
      </c>
      <c r="J54" s="149">
        <v>1.8754940711462449E-2</v>
      </c>
      <c r="K54" s="138">
        <v>9</v>
      </c>
      <c r="L54" s="138" t="s">
        <v>798</v>
      </c>
    </row>
    <row r="55" spans="1:12">
      <c r="A55" t="s">
        <v>217</v>
      </c>
      <c r="B55" t="s">
        <v>218</v>
      </c>
      <c r="C55" s="147">
        <v>41801</v>
      </c>
      <c r="D55" t="s">
        <v>214</v>
      </c>
      <c r="E55" t="s">
        <v>561</v>
      </c>
      <c r="F55">
        <v>869892</v>
      </c>
      <c r="G55">
        <v>6521561</v>
      </c>
      <c r="H55" s="149">
        <v>0.1</v>
      </c>
      <c r="I55">
        <v>115.9</v>
      </c>
      <c r="J55" s="149">
        <v>1.7974308300395255E-2</v>
      </c>
      <c r="K55" s="138">
        <v>5</v>
      </c>
      <c r="L55" s="138" t="s">
        <v>798</v>
      </c>
    </row>
    <row r="56" spans="1:12">
      <c r="A56" t="s">
        <v>168</v>
      </c>
      <c r="B56" t="s">
        <v>169</v>
      </c>
      <c r="C56" s="147">
        <v>41912</v>
      </c>
      <c r="D56" t="s">
        <v>165</v>
      </c>
      <c r="E56" t="s">
        <v>539</v>
      </c>
      <c r="F56">
        <v>820438.48</v>
      </c>
      <c r="G56">
        <v>6821519.7599999998</v>
      </c>
      <c r="H56" s="149">
        <v>9.2999999999999999E-2</v>
      </c>
      <c r="I56">
        <v>88</v>
      </c>
      <c r="J56" s="149">
        <v>1.7804347826086954E-2</v>
      </c>
      <c r="K56" s="138">
        <v>10</v>
      </c>
      <c r="L56" s="138" t="s">
        <v>798</v>
      </c>
    </row>
    <row r="57" spans="1:12">
      <c r="A57" t="s">
        <v>410</v>
      </c>
      <c r="B57" t="s">
        <v>411</v>
      </c>
      <c r="C57" s="147">
        <v>41107</v>
      </c>
      <c r="D57" t="s">
        <v>291</v>
      </c>
      <c r="E57" t="s">
        <v>654</v>
      </c>
      <c r="F57">
        <v>557215.88</v>
      </c>
      <c r="G57">
        <v>6224434.1699999999</v>
      </c>
      <c r="H57" s="149">
        <v>0.128</v>
      </c>
      <c r="I57">
        <v>66.63</v>
      </c>
      <c r="J57" s="149">
        <v>1.6775335968379448E-2</v>
      </c>
      <c r="K57" s="138">
        <v>1</v>
      </c>
      <c r="L57" s="138" t="s">
        <v>798</v>
      </c>
    </row>
    <row r="58" spans="1:12">
      <c r="A58" t="s">
        <v>176</v>
      </c>
      <c r="B58" t="s">
        <v>177</v>
      </c>
      <c r="C58" s="147">
        <v>41913</v>
      </c>
      <c r="D58" t="s">
        <v>165</v>
      </c>
      <c r="E58" t="s">
        <v>543</v>
      </c>
      <c r="F58">
        <v>836317.15</v>
      </c>
      <c r="G58">
        <v>6821621.9299999997</v>
      </c>
      <c r="H58" s="149">
        <v>0.1</v>
      </c>
      <c r="I58">
        <v>90</v>
      </c>
      <c r="J58" s="149">
        <v>1.5415019762845846E-2</v>
      </c>
      <c r="K58" s="138">
        <v>10</v>
      </c>
      <c r="L58" s="138" t="s">
        <v>798</v>
      </c>
    </row>
    <row r="59" spans="1:12">
      <c r="A59" t="s">
        <v>163</v>
      </c>
      <c r="B59" t="s">
        <v>164</v>
      </c>
      <c r="C59" s="147">
        <v>41912</v>
      </c>
      <c r="D59" t="s">
        <v>165</v>
      </c>
      <c r="E59" t="s">
        <v>537</v>
      </c>
      <c r="F59">
        <v>817631.93</v>
      </c>
      <c r="G59">
        <v>6738179.0700000003</v>
      </c>
      <c r="H59" s="149">
        <v>0.11700000000000001</v>
      </c>
      <c r="I59">
        <v>88</v>
      </c>
      <c r="J59" s="149">
        <v>1.4152173913043476E-2</v>
      </c>
      <c r="K59" s="138">
        <v>10</v>
      </c>
      <c r="L59" s="138" t="s">
        <v>798</v>
      </c>
    </row>
    <row r="60" spans="1:12">
      <c r="A60" t="s">
        <v>69</v>
      </c>
      <c r="B60" t="s">
        <v>791</v>
      </c>
      <c r="C60" s="147">
        <v>42326</v>
      </c>
      <c r="D60" t="s">
        <v>4</v>
      </c>
      <c r="E60" t="s">
        <v>490</v>
      </c>
      <c r="F60">
        <v>892715.39</v>
      </c>
      <c r="G60">
        <v>6690611.71</v>
      </c>
      <c r="H60" s="149">
        <v>0.11</v>
      </c>
      <c r="I60">
        <v>60.5</v>
      </c>
      <c r="J60" s="149">
        <v>1.3749999999999998E-2</v>
      </c>
      <c r="K60" s="138">
        <v>15</v>
      </c>
      <c r="L60" s="138" t="s">
        <v>798</v>
      </c>
    </row>
    <row r="61" spans="1:12">
      <c r="A61" t="s">
        <v>172</v>
      </c>
      <c r="B61" t="s">
        <v>173</v>
      </c>
      <c r="C61" s="147">
        <v>41913</v>
      </c>
      <c r="D61" t="s">
        <v>165</v>
      </c>
      <c r="E61" t="s">
        <v>541</v>
      </c>
      <c r="F61">
        <v>853980.31</v>
      </c>
      <c r="G61">
        <v>6795901.7300000004</v>
      </c>
      <c r="H61" s="149">
        <v>9.4E-2</v>
      </c>
      <c r="I61">
        <v>82</v>
      </c>
      <c r="J61" s="149">
        <v>1.3747035573122526E-2</v>
      </c>
      <c r="K61" s="138">
        <v>10</v>
      </c>
      <c r="L61" s="138" t="s">
        <v>798</v>
      </c>
    </row>
    <row r="62" spans="1:12">
      <c r="A62" t="s">
        <v>65</v>
      </c>
      <c r="B62" t="s">
        <v>750</v>
      </c>
      <c r="C62" s="147">
        <v>42326</v>
      </c>
      <c r="D62" t="s">
        <v>4</v>
      </c>
      <c r="E62" t="s">
        <v>488</v>
      </c>
      <c r="F62">
        <v>923180.98</v>
      </c>
      <c r="G62">
        <v>6733241.9199999999</v>
      </c>
      <c r="H62" s="149">
        <v>0.11</v>
      </c>
      <c r="I62">
        <v>60</v>
      </c>
      <c r="J62" s="149">
        <v>1.3695652173913045E-2</v>
      </c>
      <c r="K62" s="138">
        <v>15</v>
      </c>
      <c r="L62" s="138" t="s">
        <v>798</v>
      </c>
    </row>
    <row r="63" spans="1:12">
      <c r="A63" t="s">
        <v>247</v>
      </c>
      <c r="B63" t="s">
        <v>248</v>
      </c>
      <c r="C63" s="147">
        <v>42184</v>
      </c>
      <c r="D63" t="s">
        <v>227</v>
      </c>
      <c r="E63" t="s">
        <v>574</v>
      </c>
      <c r="F63">
        <v>912411.86</v>
      </c>
      <c r="G63">
        <v>6531006.7000000002</v>
      </c>
      <c r="H63" s="149">
        <v>0.09</v>
      </c>
      <c r="I63">
        <v>79.5</v>
      </c>
      <c r="J63" s="149">
        <v>1.29397233201581E-2</v>
      </c>
      <c r="K63" s="138">
        <v>5</v>
      </c>
      <c r="L63" s="138" t="s">
        <v>798</v>
      </c>
    </row>
    <row r="64" spans="1:12">
      <c r="A64" t="s">
        <v>143</v>
      </c>
      <c r="B64" t="s">
        <v>734</v>
      </c>
      <c r="C64" s="147">
        <v>42326</v>
      </c>
      <c r="D64" t="s">
        <v>4</v>
      </c>
      <c r="E64" t="s">
        <v>527</v>
      </c>
      <c r="F64">
        <v>894505.5</v>
      </c>
      <c r="G64">
        <v>6658531.21</v>
      </c>
      <c r="H64" s="149">
        <v>0.08</v>
      </c>
      <c r="I64">
        <v>95</v>
      </c>
      <c r="J64" s="149">
        <v>1.2727272727272726E-2</v>
      </c>
      <c r="K64" s="138">
        <v>15</v>
      </c>
      <c r="L64" s="138" t="s">
        <v>798</v>
      </c>
    </row>
    <row r="65" spans="1:12">
      <c r="A65" t="s">
        <v>91</v>
      </c>
      <c r="B65" t="s">
        <v>728</v>
      </c>
      <c r="C65" s="147">
        <v>42327</v>
      </c>
      <c r="D65" t="s">
        <v>4</v>
      </c>
      <c r="E65" t="s">
        <v>501</v>
      </c>
      <c r="F65">
        <v>908417.4</v>
      </c>
      <c r="G65">
        <v>6588795.4400000004</v>
      </c>
      <c r="H65" s="149">
        <v>0.09</v>
      </c>
      <c r="I65">
        <v>66.7</v>
      </c>
      <c r="J65" s="149">
        <v>1.1801383399209485E-2</v>
      </c>
      <c r="K65" s="138">
        <v>5</v>
      </c>
      <c r="L65" s="138" t="s">
        <v>798</v>
      </c>
    </row>
    <row r="66" spans="1:12">
      <c r="A66" t="s">
        <v>145</v>
      </c>
      <c r="B66" t="s">
        <v>146</v>
      </c>
      <c r="C66" s="147">
        <v>42486</v>
      </c>
      <c r="D66" t="s">
        <v>4</v>
      </c>
      <c r="E66" t="s">
        <v>528</v>
      </c>
      <c r="F66">
        <v>916383.44</v>
      </c>
      <c r="G66">
        <v>6564994.3300000001</v>
      </c>
      <c r="H66" s="149">
        <v>0.1</v>
      </c>
      <c r="I66">
        <v>51.8</v>
      </c>
      <c r="J66" s="149">
        <v>1.1640316205533595E-2</v>
      </c>
      <c r="K66" s="138">
        <v>5</v>
      </c>
      <c r="L66" s="138" t="s">
        <v>798</v>
      </c>
    </row>
    <row r="67" spans="1:12">
      <c r="A67" t="s">
        <v>439</v>
      </c>
      <c r="B67" t="s">
        <v>440</v>
      </c>
      <c r="C67" s="147">
        <v>41360</v>
      </c>
      <c r="D67" t="s">
        <v>291</v>
      </c>
      <c r="E67" t="s">
        <v>668</v>
      </c>
      <c r="F67">
        <v>699338</v>
      </c>
      <c r="G67">
        <v>6170903</v>
      </c>
      <c r="H67" s="149">
        <v>7.2999999999999995E-2</v>
      </c>
      <c r="I67">
        <v>93.9</v>
      </c>
      <c r="J67" s="149">
        <v>1.1534288537549404E-2</v>
      </c>
      <c r="K67" s="138">
        <v>6</v>
      </c>
      <c r="L67" s="138" t="s">
        <v>798</v>
      </c>
    </row>
    <row r="68" spans="1:12">
      <c r="A68" t="s">
        <v>249</v>
      </c>
      <c r="B68" t="s">
        <v>250</v>
      </c>
      <c r="C68" s="147">
        <v>42187</v>
      </c>
      <c r="D68" t="s">
        <v>227</v>
      </c>
      <c r="E68" t="s">
        <v>575</v>
      </c>
      <c r="F68">
        <v>960468</v>
      </c>
      <c r="G68">
        <v>6735678.9900000002</v>
      </c>
      <c r="H68" s="149">
        <v>0.12</v>
      </c>
      <c r="I68">
        <v>25.3</v>
      </c>
      <c r="J68" s="149">
        <v>1.0826086956521737E-2</v>
      </c>
      <c r="K68" s="138">
        <v>10</v>
      </c>
      <c r="L68" s="138" t="s">
        <v>798</v>
      </c>
    </row>
    <row r="69" spans="1:12">
      <c r="A69" t="s">
        <v>325</v>
      </c>
      <c r="B69" t="s">
        <v>326</v>
      </c>
      <c r="C69" s="147">
        <v>41156</v>
      </c>
      <c r="D69" t="s">
        <v>291</v>
      </c>
      <c r="E69" t="s">
        <v>610</v>
      </c>
      <c r="F69">
        <v>564990</v>
      </c>
      <c r="G69">
        <v>6888284</v>
      </c>
      <c r="H69" s="149">
        <v>0.223</v>
      </c>
      <c r="I69">
        <v>80</v>
      </c>
      <c r="J69" s="149">
        <v>1.0243083003952566E-2</v>
      </c>
      <c r="K69" s="138">
        <v>9</v>
      </c>
      <c r="L69" s="138" t="s">
        <v>798</v>
      </c>
    </row>
    <row r="70" spans="1:12">
      <c r="A70" t="s">
        <v>71</v>
      </c>
      <c r="B70" t="s">
        <v>760</v>
      </c>
      <c r="C70" s="147">
        <v>42516</v>
      </c>
      <c r="D70" t="s">
        <v>4</v>
      </c>
      <c r="E70" t="s">
        <v>491</v>
      </c>
      <c r="F70">
        <v>976317.78</v>
      </c>
      <c r="G70">
        <v>6667178.6600000001</v>
      </c>
      <c r="H70" s="149">
        <v>7.0000000000000007E-2</v>
      </c>
      <c r="I70">
        <v>73.900000000000006</v>
      </c>
      <c r="J70" s="149">
        <v>9.6768774703557339E-3</v>
      </c>
      <c r="K70" s="138">
        <v>5</v>
      </c>
      <c r="L70" s="138" t="s">
        <v>798</v>
      </c>
    </row>
    <row r="71" spans="1:12">
      <c r="A71" t="s">
        <v>73</v>
      </c>
      <c r="B71" t="s">
        <v>761</v>
      </c>
      <c r="C71" s="147">
        <v>42326</v>
      </c>
      <c r="D71" t="s">
        <v>4</v>
      </c>
      <c r="E71" t="s">
        <v>492</v>
      </c>
      <c r="F71">
        <v>919956.84</v>
      </c>
      <c r="G71">
        <v>6679085.9699999997</v>
      </c>
      <c r="H71" s="149">
        <v>7.0000000000000007E-2</v>
      </c>
      <c r="I71">
        <v>70.7</v>
      </c>
      <c r="J71" s="149">
        <v>9.4555335968379457E-3</v>
      </c>
      <c r="K71" s="138">
        <v>5</v>
      </c>
      <c r="L71" s="138" t="s">
        <v>798</v>
      </c>
    </row>
    <row r="72" spans="1:12">
      <c r="A72" t="s">
        <v>11</v>
      </c>
      <c r="B72" t="s">
        <v>785</v>
      </c>
      <c r="C72" s="147">
        <v>42291</v>
      </c>
      <c r="D72" t="s">
        <v>4</v>
      </c>
      <c r="E72" t="s">
        <v>464</v>
      </c>
      <c r="F72">
        <v>629584.68999999994</v>
      </c>
      <c r="G72">
        <v>6961717.04</v>
      </c>
      <c r="H72" s="149">
        <v>0.05</v>
      </c>
      <c r="I72">
        <v>113.33</v>
      </c>
      <c r="J72" s="149">
        <v>8.8601778656126461E-3</v>
      </c>
      <c r="K72" s="138">
        <v>9</v>
      </c>
      <c r="L72" s="138" t="s">
        <v>798</v>
      </c>
    </row>
    <row r="73" spans="1:12">
      <c r="A73" t="s">
        <v>166</v>
      </c>
      <c r="B73" t="s">
        <v>167</v>
      </c>
      <c r="C73" s="147">
        <v>41912</v>
      </c>
      <c r="D73" t="s">
        <v>165</v>
      </c>
      <c r="E73" t="s">
        <v>538</v>
      </c>
      <c r="F73">
        <v>839784.82</v>
      </c>
      <c r="G73">
        <v>6767709.2999999998</v>
      </c>
      <c r="H73" s="149">
        <v>0.11</v>
      </c>
      <c r="I73">
        <v>110</v>
      </c>
      <c r="J73" s="149">
        <v>8.6956521739130436E-3</v>
      </c>
      <c r="K73" s="138">
        <v>10</v>
      </c>
      <c r="L73" s="138" t="s">
        <v>798</v>
      </c>
    </row>
    <row r="74" spans="1:12">
      <c r="A74" t="s">
        <v>77</v>
      </c>
      <c r="B74" t="s">
        <v>749</v>
      </c>
      <c r="C74" s="147">
        <v>42516</v>
      </c>
      <c r="D74" t="s">
        <v>4</v>
      </c>
      <c r="E74" t="s">
        <v>494</v>
      </c>
      <c r="F74">
        <v>842306.74</v>
      </c>
      <c r="G74">
        <v>6523577.5599999996</v>
      </c>
      <c r="H74" s="149">
        <v>0.06</v>
      </c>
      <c r="I74">
        <v>79</v>
      </c>
      <c r="J74" s="149">
        <v>8.5968379446640323E-3</v>
      </c>
      <c r="K74" s="138">
        <v>5</v>
      </c>
      <c r="L74" s="138" t="s">
        <v>798</v>
      </c>
    </row>
    <row r="75" spans="1:12">
      <c r="A75" t="s">
        <v>115</v>
      </c>
      <c r="B75" t="s">
        <v>116</v>
      </c>
      <c r="C75" s="147">
        <v>42310</v>
      </c>
      <c r="D75" t="s">
        <v>4</v>
      </c>
      <c r="E75" t="s">
        <v>513</v>
      </c>
      <c r="F75">
        <v>954911.41</v>
      </c>
      <c r="G75">
        <v>6503611.1399999997</v>
      </c>
      <c r="H75" s="149">
        <v>7.0000000000000007E-2</v>
      </c>
      <c r="I75">
        <v>55.4</v>
      </c>
      <c r="J75" s="149">
        <v>8.3972332015810284E-3</v>
      </c>
      <c r="K75" s="138">
        <v>5</v>
      </c>
      <c r="L75" s="138" t="s">
        <v>798</v>
      </c>
    </row>
    <row r="76" spans="1:12">
      <c r="A76" t="s">
        <v>238</v>
      </c>
      <c r="B76" t="s">
        <v>239</v>
      </c>
      <c r="C76" s="147">
        <v>42327</v>
      </c>
      <c r="D76" t="s">
        <v>227</v>
      </c>
      <c r="E76" t="s">
        <v>569</v>
      </c>
      <c r="F76">
        <v>820086</v>
      </c>
      <c r="G76">
        <v>6606769</v>
      </c>
      <c r="H76" s="149">
        <v>0.05</v>
      </c>
      <c r="I76">
        <v>97.8</v>
      </c>
      <c r="J76" s="149">
        <v>8.0928853754940692E-3</v>
      </c>
      <c r="K76" s="138">
        <v>10</v>
      </c>
      <c r="L76" s="138" t="s">
        <v>798</v>
      </c>
    </row>
    <row r="77" spans="1:12">
      <c r="A77" t="s">
        <v>161</v>
      </c>
      <c r="B77" t="s">
        <v>780</v>
      </c>
      <c r="C77" s="147">
        <v>42314</v>
      </c>
      <c r="D77" t="s">
        <v>4</v>
      </c>
      <c r="E77" t="s">
        <v>536</v>
      </c>
      <c r="F77">
        <v>940144.97</v>
      </c>
      <c r="G77">
        <v>6539144.9400000004</v>
      </c>
      <c r="H77" s="149">
        <v>7.0000000000000007E-2</v>
      </c>
      <c r="I77">
        <v>46.5</v>
      </c>
      <c r="J77" s="149">
        <v>7.781620553359684E-3</v>
      </c>
      <c r="K77" s="138">
        <v>5</v>
      </c>
      <c r="L77" s="138" t="s">
        <v>798</v>
      </c>
    </row>
    <row r="78" spans="1:12">
      <c r="A78" t="s">
        <v>153</v>
      </c>
      <c r="B78" t="s">
        <v>751</v>
      </c>
      <c r="C78" s="147">
        <v>42325</v>
      </c>
      <c r="D78" t="s">
        <v>4</v>
      </c>
      <c r="E78" t="s">
        <v>532</v>
      </c>
      <c r="F78">
        <v>837552.49</v>
      </c>
      <c r="G78">
        <v>6567344.5</v>
      </c>
      <c r="H78" s="149">
        <v>0.05</v>
      </c>
      <c r="I78">
        <v>76.8</v>
      </c>
      <c r="J78" s="149">
        <v>7.0553359683794463E-3</v>
      </c>
      <c r="K78" s="138">
        <v>15</v>
      </c>
      <c r="L78" s="138" t="s">
        <v>798</v>
      </c>
    </row>
    <row r="79" spans="1:12">
      <c r="A79" t="s">
        <v>123</v>
      </c>
      <c r="B79" t="s">
        <v>789</v>
      </c>
      <c r="C79" s="147">
        <v>42314</v>
      </c>
      <c r="D79" t="s">
        <v>4</v>
      </c>
      <c r="E79" t="s">
        <v>517</v>
      </c>
      <c r="F79">
        <v>852443.77</v>
      </c>
      <c r="G79">
        <v>6437329.79</v>
      </c>
      <c r="H79" s="149">
        <v>0.05</v>
      </c>
      <c r="I79">
        <v>73.400000000000006</v>
      </c>
      <c r="J79" s="149">
        <v>6.8873517786561273E-3</v>
      </c>
      <c r="K79" s="138">
        <v>6</v>
      </c>
      <c r="L79" s="138" t="s">
        <v>798</v>
      </c>
    </row>
    <row r="80" spans="1:12">
      <c r="A80" t="s">
        <v>141</v>
      </c>
      <c r="B80" t="s">
        <v>731</v>
      </c>
      <c r="C80" s="147">
        <v>42515</v>
      </c>
      <c r="D80" t="s">
        <v>4</v>
      </c>
      <c r="E80" t="s">
        <v>526</v>
      </c>
      <c r="F80">
        <v>878390.89</v>
      </c>
      <c r="G80">
        <v>6259411.3200000003</v>
      </c>
      <c r="H80" s="149">
        <v>0.04</v>
      </c>
      <c r="I80">
        <v>85.3</v>
      </c>
      <c r="J80" s="149">
        <v>5.9802371541501972E-3</v>
      </c>
      <c r="K80" s="138">
        <v>6</v>
      </c>
      <c r="L80" s="138" t="s">
        <v>798</v>
      </c>
    </row>
    <row r="81" spans="1:12">
      <c r="A81" t="s">
        <v>129</v>
      </c>
      <c r="B81" t="s">
        <v>729</v>
      </c>
      <c r="C81" s="147">
        <v>42313</v>
      </c>
      <c r="D81" t="s">
        <v>4</v>
      </c>
      <c r="E81" t="s">
        <v>520</v>
      </c>
      <c r="F81">
        <v>951793.19</v>
      </c>
      <c r="G81">
        <v>6331712.75</v>
      </c>
      <c r="H81" s="149">
        <v>0.03</v>
      </c>
      <c r="I81">
        <v>90.6</v>
      </c>
      <c r="J81" s="149">
        <v>4.6422924901185761E-3</v>
      </c>
      <c r="K81" s="138">
        <v>6</v>
      </c>
      <c r="L81" s="138" t="s">
        <v>798</v>
      </c>
    </row>
    <row r="82" spans="1:12">
      <c r="A82" t="s">
        <v>81</v>
      </c>
      <c r="B82" t="s">
        <v>786</v>
      </c>
      <c r="C82" s="147">
        <v>42314</v>
      </c>
      <c r="D82" t="s">
        <v>4</v>
      </c>
      <c r="E82" t="s">
        <v>496</v>
      </c>
      <c r="F82">
        <v>943398.24</v>
      </c>
      <c r="G82">
        <v>6551660.1299999999</v>
      </c>
      <c r="H82" s="149">
        <v>0.03</v>
      </c>
      <c r="I82">
        <v>76.400000000000006</v>
      </c>
      <c r="J82" s="149">
        <v>4.2213438735177865E-3</v>
      </c>
      <c r="K82" s="138">
        <v>5</v>
      </c>
      <c r="L82" s="138" t="s">
        <v>798</v>
      </c>
    </row>
    <row r="83" spans="1:12">
      <c r="A83" t="s">
        <v>149</v>
      </c>
      <c r="B83" t="s">
        <v>764</v>
      </c>
      <c r="C83" s="147">
        <v>42324</v>
      </c>
      <c r="D83" t="s">
        <v>4</v>
      </c>
      <c r="E83" t="s">
        <v>530</v>
      </c>
      <c r="F83">
        <v>1047477.53</v>
      </c>
      <c r="G83">
        <v>6303606.9699999997</v>
      </c>
      <c r="H83" s="149">
        <v>0.03</v>
      </c>
      <c r="I83">
        <v>71.099999999999994</v>
      </c>
      <c r="J83" s="149">
        <v>4.0642292490118571E-3</v>
      </c>
      <c r="K83" s="138">
        <v>6</v>
      </c>
      <c r="L83" s="138" t="s">
        <v>798</v>
      </c>
    </row>
    <row r="84" spans="1:12">
      <c r="A84" t="s">
        <v>451</v>
      </c>
      <c r="B84" t="s">
        <v>452</v>
      </c>
      <c r="C84" s="147">
        <v>41241</v>
      </c>
      <c r="D84" t="s">
        <v>291</v>
      </c>
      <c r="E84" t="s">
        <v>674</v>
      </c>
      <c r="F84">
        <v>937751</v>
      </c>
      <c r="G84">
        <v>6729704</v>
      </c>
      <c r="H84" s="149">
        <v>0.11899999999999999</v>
      </c>
      <c r="I84">
        <v>100</v>
      </c>
      <c r="J84" s="149">
        <v>3.2806324110671932E-3</v>
      </c>
      <c r="K84" s="138">
        <v>10</v>
      </c>
      <c r="L84" s="138" t="s">
        <v>798</v>
      </c>
    </row>
    <row r="85" spans="1:12">
      <c r="A85" t="s">
        <v>103</v>
      </c>
      <c r="B85" t="s">
        <v>104</v>
      </c>
      <c r="C85" s="147">
        <v>42325</v>
      </c>
      <c r="D85" t="s">
        <v>4</v>
      </c>
      <c r="E85" t="s">
        <v>507</v>
      </c>
      <c r="F85">
        <v>842961.15</v>
      </c>
      <c r="G85">
        <v>6336034.1600000001</v>
      </c>
      <c r="H85" s="149">
        <v>0</v>
      </c>
      <c r="I85">
        <v>112.5</v>
      </c>
      <c r="J85" s="149">
        <v>0</v>
      </c>
      <c r="K85" s="138">
        <v>6</v>
      </c>
      <c r="L85" s="138" t="s">
        <v>798</v>
      </c>
    </row>
    <row r="86" spans="1:12">
      <c r="A86" t="s">
        <v>36</v>
      </c>
      <c r="B86" t="s">
        <v>778</v>
      </c>
      <c r="C86" s="147">
        <v>42172</v>
      </c>
      <c r="D86" t="s">
        <v>4</v>
      </c>
      <c r="E86" t="s">
        <v>476</v>
      </c>
      <c r="F86">
        <v>568562.5</v>
      </c>
      <c r="G86">
        <v>6315306.2199999997</v>
      </c>
      <c r="H86" s="149">
        <v>0.12</v>
      </c>
      <c r="J86" s="149" t="s">
        <v>820</v>
      </c>
      <c r="K86" s="138">
        <v>14</v>
      </c>
      <c r="L86" s="138" t="s">
        <v>797</v>
      </c>
    </row>
    <row r="87" spans="1:12">
      <c r="A87" t="s">
        <v>5</v>
      </c>
      <c r="B87" t="s">
        <v>735</v>
      </c>
      <c r="C87" s="147">
        <v>42290</v>
      </c>
      <c r="D87" t="s">
        <v>4</v>
      </c>
      <c r="E87" t="s">
        <v>461</v>
      </c>
      <c r="F87">
        <v>695879.68000000005</v>
      </c>
      <c r="G87">
        <v>7041227.75</v>
      </c>
      <c r="H87" s="149">
        <v>1.53</v>
      </c>
      <c r="I87">
        <v>121</v>
      </c>
      <c r="J87" s="149">
        <v>0.28271739130434775</v>
      </c>
      <c r="K87" s="138">
        <v>20</v>
      </c>
      <c r="L87" s="138" t="s">
        <v>797</v>
      </c>
    </row>
    <row r="88" spans="1:12">
      <c r="A88" t="s">
        <v>327</v>
      </c>
      <c r="B88" t="s">
        <v>328</v>
      </c>
      <c r="C88" s="147">
        <v>41156</v>
      </c>
      <c r="D88" t="s">
        <v>291</v>
      </c>
      <c r="E88" t="s">
        <v>611</v>
      </c>
      <c r="F88">
        <v>532911</v>
      </c>
      <c r="G88">
        <v>6862280</v>
      </c>
      <c r="H88" s="149">
        <v>0.73399999999999999</v>
      </c>
      <c r="I88">
        <v>92</v>
      </c>
      <c r="J88" s="149">
        <v>0.11459683794466402</v>
      </c>
      <c r="K88" s="138">
        <v>9</v>
      </c>
      <c r="L88" s="138" t="s">
        <v>797</v>
      </c>
    </row>
    <row r="89" spans="1:12">
      <c r="A89" t="s">
        <v>195</v>
      </c>
      <c r="B89" t="s">
        <v>196</v>
      </c>
      <c r="C89" s="147">
        <v>41200</v>
      </c>
      <c r="D89" t="s">
        <v>165</v>
      </c>
      <c r="E89" t="s">
        <v>552</v>
      </c>
      <c r="F89">
        <v>677226.08</v>
      </c>
      <c r="G89">
        <v>6889334.1299999999</v>
      </c>
      <c r="H89" s="149">
        <v>0.23699999999999999</v>
      </c>
      <c r="I89">
        <v>130.5</v>
      </c>
      <c r="J89" s="149">
        <v>4.6018280632411063E-2</v>
      </c>
      <c r="K89" s="138">
        <v>9</v>
      </c>
      <c r="L89" s="138" t="s">
        <v>797</v>
      </c>
    </row>
    <row r="90" spans="1:12">
      <c r="A90" t="s">
        <v>313</v>
      </c>
      <c r="B90" t="s">
        <v>314</v>
      </c>
      <c r="C90" s="147">
        <v>41157</v>
      </c>
      <c r="D90" t="s">
        <v>291</v>
      </c>
      <c r="E90" t="s">
        <v>604</v>
      </c>
      <c r="F90">
        <v>680887</v>
      </c>
      <c r="G90">
        <v>6828771</v>
      </c>
      <c r="H90" s="149">
        <v>0.23200000000000001</v>
      </c>
      <c r="I90">
        <v>129.69999999999999</v>
      </c>
      <c r="J90" s="149">
        <v>4.486403162055335E-2</v>
      </c>
      <c r="K90" s="138">
        <v>9</v>
      </c>
      <c r="L90" s="138" t="s">
        <v>797</v>
      </c>
    </row>
    <row r="91" spans="1:12">
      <c r="A91" t="s">
        <v>191</v>
      </c>
      <c r="B91" t="s">
        <v>192</v>
      </c>
      <c r="C91" s="147">
        <v>41200</v>
      </c>
      <c r="D91" t="s">
        <v>165</v>
      </c>
      <c r="E91" t="s">
        <v>550</v>
      </c>
      <c r="F91">
        <v>837823.19</v>
      </c>
      <c r="G91">
        <v>6888339.1100000003</v>
      </c>
      <c r="H91" s="149">
        <v>0.20399999999999999</v>
      </c>
      <c r="I91">
        <v>112.79</v>
      </c>
      <c r="J91" s="149">
        <v>3.6040671936758889E-2</v>
      </c>
      <c r="K91" s="138">
        <v>9</v>
      </c>
      <c r="L91" s="138" t="s">
        <v>797</v>
      </c>
    </row>
    <row r="92" spans="1:12">
      <c r="A92" t="s">
        <v>193</v>
      </c>
      <c r="B92" t="s">
        <v>194</v>
      </c>
      <c r="C92" s="147">
        <v>41200</v>
      </c>
      <c r="D92" t="s">
        <v>165</v>
      </c>
      <c r="E92" t="s">
        <v>551</v>
      </c>
      <c r="F92">
        <v>781816.31</v>
      </c>
      <c r="G92">
        <v>6901312.0599999996</v>
      </c>
      <c r="H92" s="149">
        <v>0.20599999999999999</v>
      </c>
      <c r="I92">
        <v>95.1</v>
      </c>
      <c r="J92" s="149">
        <v>3.2793083003952568E-2</v>
      </c>
      <c r="K92" s="138">
        <v>9</v>
      </c>
      <c r="L92" s="138" t="s">
        <v>797</v>
      </c>
    </row>
    <row r="93" spans="1:12">
      <c r="A93" t="s">
        <v>189</v>
      </c>
      <c r="B93" t="s">
        <v>190</v>
      </c>
      <c r="C93" s="147">
        <v>41200</v>
      </c>
      <c r="D93" t="s">
        <v>165</v>
      </c>
      <c r="E93" t="s">
        <v>549</v>
      </c>
      <c r="F93">
        <v>676075.21</v>
      </c>
      <c r="G93">
        <v>6873406.2800000003</v>
      </c>
      <c r="H93" s="149">
        <v>0.124</v>
      </c>
      <c r="I93">
        <v>194.3</v>
      </c>
      <c r="J93" s="149">
        <v>3.1894466403162056E-2</v>
      </c>
      <c r="K93" s="138">
        <v>9</v>
      </c>
      <c r="L93" s="138" t="s">
        <v>797</v>
      </c>
    </row>
    <row r="94" spans="1:12">
      <c r="A94" t="s">
        <v>297</v>
      </c>
      <c r="B94" t="s">
        <v>298</v>
      </c>
      <c r="C94" s="147">
        <v>41240</v>
      </c>
      <c r="D94" t="s">
        <v>291</v>
      </c>
      <c r="E94" t="s">
        <v>596</v>
      </c>
      <c r="F94">
        <v>1048030.1</v>
      </c>
      <c r="G94">
        <v>6848205.3799999999</v>
      </c>
      <c r="H94" s="149">
        <v>0.154</v>
      </c>
      <c r="I94">
        <v>139.9</v>
      </c>
      <c r="J94" s="149">
        <v>3.1332608695652173E-2</v>
      </c>
      <c r="K94" s="138">
        <v>18</v>
      </c>
      <c r="L94" s="138" t="s">
        <v>797</v>
      </c>
    </row>
    <row r="95" spans="1:12">
      <c r="A95" t="s">
        <v>18</v>
      </c>
      <c r="B95" t="s">
        <v>784</v>
      </c>
      <c r="C95" s="147">
        <v>42271</v>
      </c>
      <c r="D95" t="s">
        <v>4</v>
      </c>
      <c r="E95" t="s">
        <v>467</v>
      </c>
      <c r="F95">
        <v>483083.06</v>
      </c>
      <c r="G95">
        <v>6502504.3499999996</v>
      </c>
      <c r="H95" s="149">
        <v>0.155</v>
      </c>
      <c r="I95">
        <v>126.3</v>
      </c>
      <c r="J95" s="149">
        <v>2.9453063241106716E-2</v>
      </c>
      <c r="K95" s="130">
        <v>11</v>
      </c>
      <c r="L95" s="138" t="s">
        <v>797</v>
      </c>
    </row>
    <row r="96" spans="1:12">
      <c r="A96" t="s">
        <v>311</v>
      </c>
      <c r="B96" t="s">
        <v>312</v>
      </c>
      <c r="C96" s="147">
        <v>41157</v>
      </c>
      <c r="D96" t="s">
        <v>291</v>
      </c>
      <c r="E96" t="s">
        <v>603</v>
      </c>
      <c r="F96">
        <v>666622</v>
      </c>
      <c r="G96">
        <v>6826460</v>
      </c>
      <c r="H96" s="149">
        <v>0.191</v>
      </c>
      <c r="I96">
        <v>77.099999999999994</v>
      </c>
      <c r="J96" s="149">
        <v>2.7008003952569169E-2</v>
      </c>
      <c r="K96" s="138">
        <v>9</v>
      </c>
      <c r="L96" s="138" t="s">
        <v>797</v>
      </c>
    </row>
    <row r="97" spans="1:12">
      <c r="A97" t="s">
        <v>201</v>
      </c>
      <c r="B97" t="s">
        <v>202</v>
      </c>
      <c r="C97" s="147">
        <v>41199</v>
      </c>
      <c r="D97" t="s">
        <v>165</v>
      </c>
      <c r="E97" t="s">
        <v>554</v>
      </c>
      <c r="F97">
        <v>608148.56000000006</v>
      </c>
      <c r="G97">
        <v>6932017.3399999999</v>
      </c>
      <c r="H97" s="149">
        <v>0.13</v>
      </c>
      <c r="I97">
        <v>140</v>
      </c>
      <c r="J97" s="149">
        <v>2.6462450592885371E-2</v>
      </c>
      <c r="K97" s="138">
        <v>9</v>
      </c>
      <c r="L97" s="138" t="s">
        <v>797</v>
      </c>
    </row>
    <row r="98" spans="1:12">
      <c r="A98" t="s">
        <v>170</v>
      </c>
      <c r="B98" t="s">
        <v>171</v>
      </c>
      <c r="C98" s="147">
        <v>41198</v>
      </c>
      <c r="D98" t="s">
        <v>165</v>
      </c>
      <c r="E98" t="s">
        <v>540</v>
      </c>
      <c r="F98">
        <v>717792.87</v>
      </c>
      <c r="G98">
        <v>6821519.7599999998</v>
      </c>
      <c r="H98" s="149">
        <v>0.125</v>
      </c>
      <c r="I98">
        <v>137.19999999999999</v>
      </c>
      <c r="J98" s="149">
        <v>2.5098814229249009E-2</v>
      </c>
      <c r="K98" s="138">
        <v>9</v>
      </c>
      <c r="L98" s="138" t="s">
        <v>797</v>
      </c>
    </row>
    <row r="99" spans="1:12">
      <c r="A99" t="s">
        <v>353</v>
      </c>
      <c r="B99" t="s">
        <v>354</v>
      </c>
      <c r="C99" s="147">
        <v>41122</v>
      </c>
      <c r="D99" t="s">
        <v>291</v>
      </c>
      <c r="E99" t="s">
        <v>624</v>
      </c>
      <c r="F99">
        <v>694744.1</v>
      </c>
      <c r="G99">
        <v>6669900</v>
      </c>
      <c r="H99" s="149">
        <v>0.14699999999999999</v>
      </c>
      <c r="I99">
        <v>100.36</v>
      </c>
      <c r="J99" s="149">
        <v>2.4164940711462447E-2</v>
      </c>
      <c r="K99" s="138">
        <v>9</v>
      </c>
      <c r="L99" s="138" t="s">
        <v>797</v>
      </c>
    </row>
    <row r="100" spans="1:12">
      <c r="A100" t="s">
        <v>385</v>
      </c>
      <c r="B100" t="s">
        <v>386</v>
      </c>
      <c r="C100" s="147">
        <v>41086</v>
      </c>
      <c r="D100" t="s">
        <v>291</v>
      </c>
      <c r="E100" t="s">
        <v>640</v>
      </c>
      <c r="F100">
        <v>427348.5</v>
      </c>
      <c r="G100">
        <v>6449524.5899999999</v>
      </c>
      <c r="H100" s="149">
        <v>0.156</v>
      </c>
      <c r="I100">
        <v>86</v>
      </c>
      <c r="J100" s="149">
        <v>2.3430830039525688E-2</v>
      </c>
      <c r="K100" s="130">
        <v>14</v>
      </c>
      <c r="L100" s="138" t="s">
        <v>797</v>
      </c>
    </row>
    <row r="101" spans="1:12">
      <c r="A101" t="s">
        <v>359</v>
      </c>
      <c r="B101" t="s">
        <v>360</v>
      </c>
      <c r="C101" s="147">
        <v>41122</v>
      </c>
      <c r="D101" t="s">
        <v>291</v>
      </c>
      <c r="E101" t="s">
        <v>627</v>
      </c>
      <c r="F101">
        <v>660697.51</v>
      </c>
      <c r="G101">
        <v>6700369.6600000001</v>
      </c>
      <c r="H101" s="149">
        <v>0.315</v>
      </c>
      <c r="I101">
        <v>7.3</v>
      </c>
      <c r="J101" s="149">
        <v>2.2815711462450591E-2</v>
      </c>
      <c r="K101" s="138">
        <v>9</v>
      </c>
      <c r="L101" s="138" t="s">
        <v>797</v>
      </c>
    </row>
    <row r="102" spans="1:12">
      <c r="A102" t="s">
        <v>404</v>
      </c>
      <c r="B102" t="s">
        <v>405</v>
      </c>
      <c r="C102" s="147">
        <v>41087</v>
      </c>
      <c r="D102" t="s">
        <v>291</v>
      </c>
      <c r="E102" t="s">
        <v>650</v>
      </c>
      <c r="F102">
        <v>549220.07999999996</v>
      </c>
      <c r="G102">
        <v>6321073.0599999996</v>
      </c>
      <c r="H102" s="149">
        <v>0.16600000000000001</v>
      </c>
      <c r="I102">
        <v>72.599999999999994</v>
      </c>
      <c r="J102" s="149">
        <v>2.2734782608695648E-2</v>
      </c>
      <c r="K102" s="138">
        <v>14</v>
      </c>
      <c r="L102" s="138" t="s">
        <v>797</v>
      </c>
    </row>
    <row r="103" spans="1:12">
      <c r="A103" t="s">
        <v>321</v>
      </c>
      <c r="B103" t="s">
        <v>322</v>
      </c>
      <c r="C103" s="147">
        <v>41156</v>
      </c>
      <c r="D103" t="s">
        <v>291</v>
      </c>
      <c r="E103" t="s">
        <v>608</v>
      </c>
      <c r="F103">
        <v>629586</v>
      </c>
      <c r="G103">
        <v>6871185</v>
      </c>
      <c r="H103" s="149">
        <v>0.14299999999999999</v>
      </c>
      <c r="I103">
        <v>92.2</v>
      </c>
      <c r="J103" s="149">
        <v>2.2354347826086956E-2</v>
      </c>
      <c r="K103" s="138">
        <v>9</v>
      </c>
      <c r="L103" s="138" t="s">
        <v>797</v>
      </c>
    </row>
    <row r="104" spans="1:12">
      <c r="A104" t="s">
        <v>32</v>
      </c>
      <c r="B104" t="s">
        <v>741</v>
      </c>
      <c r="C104" s="147">
        <v>42164</v>
      </c>
      <c r="D104" t="s">
        <v>4</v>
      </c>
      <c r="E104" t="s">
        <v>474</v>
      </c>
      <c r="F104">
        <v>464841.1</v>
      </c>
      <c r="G104">
        <v>6323918.5999999996</v>
      </c>
      <c r="H104" s="149">
        <v>0.152</v>
      </c>
      <c r="I104">
        <v>80</v>
      </c>
      <c r="J104" s="149">
        <v>2.1928853754940709E-2</v>
      </c>
      <c r="K104" s="130">
        <v>14</v>
      </c>
      <c r="L104" s="138" t="s">
        <v>797</v>
      </c>
    </row>
    <row r="105" spans="1:12">
      <c r="A105" t="s">
        <v>269</v>
      </c>
      <c r="B105" t="s">
        <v>770</v>
      </c>
      <c r="C105" s="147">
        <v>40087</v>
      </c>
      <c r="D105" t="s">
        <v>253</v>
      </c>
      <c r="E105" t="s">
        <v>584</v>
      </c>
      <c r="F105">
        <v>838861</v>
      </c>
      <c r="G105">
        <v>6499536</v>
      </c>
      <c r="H105" s="149">
        <v>0.14679030094891801</v>
      </c>
      <c r="I105">
        <v>71.25</v>
      </c>
      <c r="J105" s="149">
        <v>1.9908071941935768E-2</v>
      </c>
      <c r="K105" s="138">
        <v>5</v>
      </c>
      <c r="L105" s="138" t="s">
        <v>797</v>
      </c>
    </row>
    <row r="106" spans="1:12">
      <c r="A106" t="s">
        <v>22</v>
      </c>
      <c r="B106" t="s">
        <v>736</v>
      </c>
      <c r="C106" s="147">
        <v>42271</v>
      </c>
      <c r="D106" t="s">
        <v>4</v>
      </c>
      <c r="E106" t="s">
        <v>469</v>
      </c>
      <c r="F106">
        <v>452996.64</v>
      </c>
      <c r="G106">
        <v>6442604.0499999998</v>
      </c>
      <c r="H106" s="149">
        <v>0.11700000000000001</v>
      </c>
      <c r="I106">
        <v>90.78</v>
      </c>
      <c r="J106" s="149">
        <v>1.8125750988142293E-2</v>
      </c>
      <c r="K106" s="130">
        <v>14</v>
      </c>
      <c r="L106" s="138" t="s">
        <v>797</v>
      </c>
    </row>
    <row r="107" spans="1:12">
      <c r="A107" t="s">
        <v>34</v>
      </c>
      <c r="B107" t="s">
        <v>743</v>
      </c>
      <c r="C107" s="147">
        <v>42164</v>
      </c>
      <c r="D107" t="s">
        <v>4</v>
      </c>
      <c r="E107" t="s">
        <v>475</v>
      </c>
      <c r="F107">
        <v>486844.59</v>
      </c>
      <c r="G107">
        <v>6342357.7800000003</v>
      </c>
      <c r="H107" s="149">
        <v>0.17</v>
      </c>
      <c r="I107">
        <v>41.1</v>
      </c>
      <c r="J107" s="149">
        <v>1.799110671936759E-2</v>
      </c>
      <c r="K107" s="130">
        <v>14</v>
      </c>
      <c r="L107" s="138" t="s">
        <v>797</v>
      </c>
    </row>
    <row r="108" spans="1:12">
      <c r="A108" t="s">
        <v>420</v>
      </c>
      <c r="B108" t="s">
        <v>421</v>
      </c>
      <c r="C108" s="147">
        <v>41108</v>
      </c>
      <c r="D108" t="s">
        <v>291</v>
      </c>
      <c r="E108" t="s">
        <v>659</v>
      </c>
      <c r="F108">
        <v>460058.35</v>
      </c>
      <c r="G108">
        <v>6311741.4900000002</v>
      </c>
      <c r="H108" s="149">
        <v>0.13300000000000001</v>
      </c>
      <c r="I108">
        <v>70.33</v>
      </c>
      <c r="J108" s="149">
        <v>1.7916887351778654E-2</v>
      </c>
      <c r="K108" s="130">
        <v>14</v>
      </c>
      <c r="L108" s="138" t="s">
        <v>797</v>
      </c>
    </row>
    <row r="109" spans="1:12">
      <c r="A109" t="s">
        <v>26</v>
      </c>
      <c r="B109" t="s">
        <v>782</v>
      </c>
      <c r="C109" s="147">
        <v>42165</v>
      </c>
      <c r="D109" t="s">
        <v>4</v>
      </c>
      <c r="E109" t="s">
        <v>471</v>
      </c>
      <c r="F109">
        <v>479122.9</v>
      </c>
      <c r="G109">
        <v>6378723.2599999998</v>
      </c>
      <c r="H109" s="149">
        <v>0.1</v>
      </c>
      <c r="I109">
        <v>105</v>
      </c>
      <c r="J109" s="149">
        <v>1.6897233201581027E-2</v>
      </c>
      <c r="K109" s="130">
        <v>14</v>
      </c>
      <c r="L109" s="138" t="s">
        <v>797</v>
      </c>
    </row>
    <row r="110" spans="1:12">
      <c r="A110" t="s">
        <v>199</v>
      </c>
      <c r="B110" t="s">
        <v>200</v>
      </c>
      <c r="C110" s="147">
        <v>41199</v>
      </c>
      <c r="D110" t="s">
        <v>165</v>
      </c>
      <c r="E110" t="s">
        <v>554</v>
      </c>
      <c r="F110">
        <v>603720.43999999994</v>
      </c>
      <c r="G110">
        <v>6936994.4299999997</v>
      </c>
      <c r="H110" s="149">
        <v>0.14399999999999999</v>
      </c>
      <c r="I110">
        <v>52</v>
      </c>
      <c r="J110" s="149">
        <v>1.6790513833992091E-2</v>
      </c>
      <c r="K110" s="138">
        <v>9</v>
      </c>
      <c r="L110" s="138" t="s">
        <v>797</v>
      </c>
    </row>
    <row r="111" spans="1:12">
      <c r="A111" t="s">
        <v>393</v>
      </c>
      <c r="B111" t="s">
        <v>394</v>
      </c>
      <c r="C111" s="147">
        <v>41087</v>
      </c>
      <c r="D111" t="s">
        <v>291</v>
      </c>
      <c r="E111" t="s">
        <v>644</v>
      </c>
      <c r="F111">
        <v>492143.4</v>
      </c>
      <c r="G111">
        <v>6374724.75</v>
      </c>
      <c r="H111" s="149">
        <v>0.109</v>
      </c>
      <c r="I111">
        <v>85.4</v>
      </c>
      <c r="J111" s="149">
        <v>1.630691699604743E-2</v>
      </c>
      <c r="K111" s="138">
        <v>14</v>
      </c>
      <c r="L111" s="138" t="s">
        <v>797</v>
      </c>
    </row>
    <row r="112" spans="1:12">
      <c r="A112" t="s">
        <v>387</v>
      </c>
      <c r="B112" t="s">
        <v>388</v>
      </c>
      <c r="C112" s="147">
        <v>41044</v>
      </c>
      <c r="D112" t="s">
        <v>291</v>
      </c>
      <c r="E112" t="s">
        <v>641</v>
      </c>
      <c r="F112">
        <v>510934.84</v>
      </c>
      <c r="G112">
        <v>6455394.8300000001</v>
      </c>
      <c r="H112" s="149">
        <v>0.13400000000000001</v>
      </c>
      <c r="I112">
        <v>55.5</v>
      </c>
      <c r="J112" s="149">
        <v>1.6087944664031621E-2</v>
      </c>
      <c r="K112" s="138">
        <v>14</v>
      </c>
      <c r="L112" s="138" t="s">
        <v>797</v>
      </c>
    </row>
    <row r="113" spans="1:12">
      <c r="A113" t="s">
        <v>197</v>
      </c>
      <c r="B113" t="s">
        <v>198</v>
      </c>
      <c r="C113" s="147">
        <v>41913</v>
      </c>
      <c r="D113" t="s">
        <v>165</v>
      </c>
      <c r="E113" t="s">
        <v>553</v>
      </c>
      <c r="F113">
        <v>616359</v>
      </c>
      <c r="G113">
        <v>6857613</v>
      </c>
      <c r="H113" s="149">
        <v>8.4000000000000005E-2</v>
      </c>
      <c r="I113">
        <v>122.3</v>
      </c>
      <c r="J113" s="149">
        <v>1.5629644268774705E-2</v>
      </c>
      <c r="K113" s="138">
        <v>9</v>
      </c>
      <c r="L113" s="138" t="s">
        <v>797</v>
      </c>
    </row>
    <row r="114" spans="1:12">
      <c r="A114" t="s">
        <v>20</v>
      </c>
      <c r="B114" t="s">
        <v>746</v>
      </c>
      <c r="C114" s="147">
        <v>42270</v>
      </c>
      <c r="D114" t="s">
        <v>4</v>
      </c>
      <c r="E114" t="s">
        <v>468</v>
      </c>
      <c r="F114">
        <v>488328.5</v>
      </c>
      <c r="G114">
        <v>6553074.3899999997</v>
      </c>
      <c r="H114" s="149">
        <v>0.09</v>
      </c>
      <c r="I114">
        <v>106.1</v>
      </c>
      <c r="J114" s="149">
        <v>1.5305335968379444E-2</v>
      </c>
      <c r="K114" s="130">
        <v>9</v>
      </c>
      <c r="L114" s="138" t="s">
        <v>797</v>
      </c>
    </row>
    <row r="115" spans="1:12">
      <c r="A115" t="s">
        <v>44</v>
      </c>
      <c r="B115" t="s">
        <v>726</v>
      </c>
      <c r="C115" s="147">
        <v>42172</v>
      </c>
      <c r="D115" t="s">
        <v>4</v>
      </c>
      <c r="E115" t="s">
        <v>480</v>
      </c>
      <c r="F115">
        <v>567681.71</v>
      </c>
      <c r="G115">
        <v>6290109.1500000004</v>
      </c>
      <c r="H115" s="149">
        <v>0.12</v>
      </c>
      <c r="I115">
        <v>62</v>
      </c>
      <c r="J115" s="149">
        <v>1.5177865612648221E-2</v>
      </c>
      <c r="K115" s="138">
        <v>14</v>
      </c>
      <c r="L115" s="138" t="s">
        <v>797</v>
      </c>
    </row>
    <row r="116" spans="1:12">
      <c r="A116" t="s">
        <v>40</v>
      </c>
      <c r="B116" t="s">
        <v>406</v>
      </c>
      <c r="C116" s="147">
        <v>41044</v>
      </c>
      <c r="D116" t="s">
        <v>291</v>
      </c>
      <c r="E116" t="s">
        <v>651</v>
      </c>
      <c r="F116">
        <v>569550.91</v>
      </c>
      <c r="G116">
        <v>6295940.4500000002</v>
      </c>
      <c r="H116" s="149">
        <v>0.109</v>
      </c>
      <c r="I116">
        <v>74</v>
      </c>
      <c r="J116" s="149">
        <v>1.5079051383399208E-2</v>
      </c>
      <c r="K116" s="138">
        <v>14</v>
      </c>
      <c r="L116" s="138" t="s">
        <v>797</v>
      </c>
    </row>
    <row r="117" spans="1:12">
      <c r="A117" t="s">
        <v>396</v>
      </c>
      <c r="B117" t="s">
        <v>397</v>
      </c>
      <c r="C117" s="147">
        <v>41087</v>
      </c>
      <c r="D117" t="s">
        <v>291</v>
      </c>
      <c r="E117" t="s">
        <v>646</v>
      </c>
      <c r="F117">
        <v>527865.69999999995</v>
      </c>
      <c r="G117">
        <v>6329248.4900000002</v>
      </c>
      <c r="H117" s="149">
        <v>0.104</v>
      </c>
      <c r="I117">
        <v>73.8</v>
      </c>
      <c r="J117" s="149">
        <v>1.4366798418972331E-2</v>
      </c>
      <c r="K117" s="138">
        <v>14</v>
      </c>
      <c r="L117" s="138" t="s">
        <v>797</v>
      </c>
    </row>
    <row r="118" spans="1:12">
      <c r="A118" t="s">
        <v>391</v>
      </c>
      <c r="B118" t="s">
        <v>392</v>
      </c>
      <c r="C118" s="147">
        <v>41086</v>
      </c>
      <c r="D118" t="s">
        <v>291</v>
      </c>
      <c r="E118" t="s">
        <v>643</v>
      </c>
      <c r="F118">
        <v>459458.91</v>
      </c>
      <c r="G118">
        <v>6397156.2800000003</v>
      </c>
      <c r="H118" s="149">
        <v>8.7999999999999995E-2</v>
      </c>
      <c r="I118">
        <v>80.819999999999993</v>
      </c>
      <c r="J118" s="149">
        <v>1.2766956521739129E-2</v>
      </c>
      <c r="K118" s="130">
        <v>14</v>
      </c>
      <c r="L118" s="138" t="s">
        <v>797</v>
      </c>
    </row>
    <row r="119" spans="1:12">
      <c r="A119" t="s">
        <v>443</v>
      </c>
      <c r="B119" t="s">
        <v>444</v>
      </c>
      <c r="C119" s="147">
        <v>41109</v>
      </c>
      <c r="D119" t="s">
        <v>291</v>
      </c>
      <c r="E119" t="s">
        <v>670</v>
      </c>
      <c r="F119">
        <v>617123</v>
      </c>
      <c r="G119">
        <v>6244433</v>
      </c>
      <c r="H119" s="149">
        <v>7.3999999999999996E-2</v>
      </c>
      <c r="I119">
        <v>95.1</v>
      </c>
      <c r="J119" s="149">
        <v>1.1780039525691699E-2</v>
      </c>
      <c r="K119" s="138">
        <v>14</v>
      </c>
      <c r="L119" s="138" t="s">
        <v>797</v>
      </c>
    </row>
    <row r="120" spans="1:12">
      <c r="A120" t="s">
        <v>101</v>
      </c>
      <c r="B120" t="s">
        <v>774</v>
      </c>
      <c r="C120" s="147">
        <v>42314</v>
      </c>
      <c r="D120" t="s">
        <v>4</v>
      </c>
      <c r="E120" t="s">
        <v>506</v>
      </c>
      <c r="F120">
        <v>831255.74</v>
      </c>
      <c r="G120">
        <v>6364276.3899999997</v>
      </c>
      <c r="H120" s="149">
        <v>7.0000000000000007E-2</v>
      </c>
      <c r="I120">
        <v>61.5</v>
      </c>
      <c r="J120" s="149">
        <v>8.8191699604743077E-3</v>
      </c>
      <c r="K120" s="138">
        <v>6</v>
      </c>
      <c r="L120" s="138" t="s">
        <v>797</v>
      </c>
    </row>
    <row r="121" spans="1:12">
      <c r="A121" t="s">
        <v>203</v>
      </c>
      <c r="B121" t="s">
        <v>204</v>
      </c>
      <c r="C121" s="147">
        <v>41913</v>
      </c>
      <c r="D121" t="s">
        <v>165</v>
      </c>
      <c r="E121" t="s">
        <v>555</v>
      </c>
      <c r="F121">
        <v>594460.53</v>
      </c>
      <c r="G121">
        <v>6858345.5800000001</v>
      </c>
      <c r="H121" s="149">
        <v>6.0999999999999999E-2</v>
      </c>
      <c r="I121">
        <v>80</v>
      </c>
      <c r="J121" s="149">
        <v>8.8003952569169937E-3</v>
      </c>
      <c r="K121" s="138">
        <v>9</v>
      </c>
      <c r="L121" s="138" t="s">
        <v>797</v>
      </c>
    </row>
    <row r="122" spans="1:12">
      <c r="A122" t="s">
        <v>93</v>
      </c>
      <c r="B122" t="s">
        <v>771</v>
      </c>
      <c r="C122" s="147">
        <v>42325</v>
      </c>
      <c r="D122" t="s">
        <v>4</v>
      </c>
      <c r="E122" t="s">
        <v>502</v>
      </c>
      <c r="F122">
        <v>862358.56</v>
      </c>
      <c r="G122">
        <v>6525799.3700000001</v>
      </c>
      <c r="H122" s="149">
        <v>0.06</v>
      </c>
      <c r="I122">
        <v>56.6</v>
      </c>
      <c r="J122" s="149">
        <v>7.2687747035573109E-3</v>
      </c>
      <c r="K122" s="138">
        <v>5</v>
      </c>
      <c r="L122" s="138" t="s">
        <v>797</v>
      </c>
    </row>
    <row r="123" spans="1:12">
      <c r="A123" t="s">
        <v>83</v>
      </c>
      <c r="B123" t="s">
        <v>773</v>
      </c>
      <c r="C123" s="147">
        <v>42327</v>
      </c>
      <c r="D123" t="s">
        <v>4</v>
      </c>
      <c r="E123" t="s">
        <v>497</v>
      </c>
      <c r="F123">
        <v>916441.71</v>
      </c>
      <c r="G123">
        <v>6520643.2400000002</v>
      </c>
      <c r="H123" s="149">
        <v>0.06</v>
      </c>
      <c r="I123">
        <v>53.4</v>
      </c>
      <c r="J123" s="149">
        <v>7.0790513833992093E-3</v>
      </c>
      <c r="K123" s="138">
        <v>5</v>
      </c>
      <c r="L123" s="138" t="s">
        <v>797</v>
      </c>
    </row>
    <row r="124" spans="1:12">
      <c r="A124" t="s">
        <v>111</v>
      </c>
      <c r="B124" t="s">
        <v>765</v>
      </c>
      <c r="C124" s="147">
        <v>42325</v>
      </c>
      <c r="D124" t="s">
        <v>4</v>
      </c>
      <c r="E124" t="s">
        <v>511</v>
      </c>
      <c r="F124">
        <v>817224.68</v>
      </c>
      <c r="G124">
        <v>6286216.5199999996</v>
      </c>
      <c r="H124" s="149">
        <v>0.05</v>
      </c>
      <c r="I124">
        <v>63.9</v>
      </c>
      <c r="J124" s="149">
        <v>6.4179841897233202E-3</v>
      </c>
      <c r="K124" s="138">
        <v>6</v>
      </c>
      <c r="L124" s="138" t="s">
        <v>797</v>
      </c>
    </row>
    <row r="125" spans="1:12">
      <c r="A125" t="s">
        <v>85</v>
      </c>
      <c r="B125" t="s">
        <v>775</v>
      </c>
      <c r="C125" s="147">
        <v>42327</v>
      </c>
      <c r="D125" t="s">
        <v>4</v>
      </c>
      <c r="E125" t="s">
        <v>498</v>
      </c>
      <c r="F125">
        <v>917721.43</v>
      </c>
      <c r="G125">
        <v>6532071.9500000002</v>
      </c>
      <c r="H125" s="149">
        <v>0.06</v>
      </c>
      <c r="I125">
        <v>41.5</v>
      </c>
      <c r="J125" s="149">
        <v>6.3735177865612645E-3</v>
      </c>
      <c r="K125" s="138">
        <v>5</v>
      </c>
      <c r="L125" s="138" t="s">
        <v>797</v>
      </c>
    </row>
    <row r="126" spans="1:12">
      <c r="A126" t="s">
        <v>97</v>
      </c>
      <c r="B126" t="s">
        <v>777</v>
      </c>
      <c r="C126" s="147">
        <v>42314</v>
      </c>
      <c r="D126" t="s">
        <v>4</v>
      </c>
      <c r="E126" t="s">
        <v>504</v>
      </c>
      <c r="F126">
        <v>842195.18</v>
      </c>
      <c r="G126">
        <v>6455497.0099999998</v>
      </c>
      <c r="H126" s="149">
        <v>0.06</v>
      </c>
      <c r="I126">
        <v>39.700000000000003</v>
      </c>
      <c r="J126" s="149">
        <v>6.2667984189723313E-3</v>
      </c>
      <c r="K126" s="138">
        <v>5</v>
      </c>
      <c r="L126" s="138" t="s">
        <v>797</v>
      </c>
    </row>
    <row r="127" spans="1:12">
      <c r="A127" t="s">
        <v>2</v>
      </c>
      <c r="B127" t="s">
        <v>753</v>
      </c>
      <c r="C127" s="147">
        <v>42290</v>
      </c>
      <c r="D127" t="s">
        <v>4</v>
      </c>
      <c r="E127" t="s">
        <v>460</v>
      </c>
      <c r="F127">
        <v>738811.34</v>
      </c>
      <c r="G127">
        <v>7002574.4800000004</v>
      </c>
      <c r="H127" s="149">
        <v>0.03</v>
      </c>
      <c r="I127">
        <v>130.86000000000001</v>
      </c>
      <c r="J127" s="149">
        <v>5.8357707509881429E-3</v>
      </c>
      <c r="K127" s="138">
        <v>9</v>
      </c>
      <c r="L127" s="138" t="s">
        <v>797</v>
      </c>
    </row>
    <row r="128" spans="1:12">
      <c r="A128" t="s">
        <v>87</v>
      </c>
      <c r="B128" t="s">
        <v>769</v>
      </c>
      <c r="C128" s="147">
        <v>42325</v>
      </c>
      <c r="D128" t="s">
        <v>4</v>
      </c>
      <c r="E128" t="s">
        <v>499</v>
      </c>
      <c r="F128">
        <v>903878.15</v>
      </c>
      <c r="G128">
        <v>6506129.2599999998</v>
      </c>
      <c r="H128" s="149">
        <v>0.05</v>
      </c>
      <c r="I128">
        <v>50</v>
      </c>
      <c r="J128" s="149">
        <v>5.7312252964426876E-3</v>
      </c>
      <c r="K128" s="138">
        <v>5</v>
      </c>
      <c r="L128" s="138" t="s">
        <v>797</v>
      </c>
    </row>
    <row r="129" spans="1:12">
      <c r="A129" t="s">
        <v>151</v>
      </c>
      <c r="B129" t="s">
        <v>152</v>
      </c>
      <c r="C129" s="147">
        <v>42325</v>
      </c>
      <c r="D129" t="s">
        <v>4</v>
      </c>
      <c r="E129" t="s">
        <v>531</v>
      </c>
      <c r="F129">
        <v>847799.19</v>
      </c>
      <c r="G129">
        <v>6326505.3099999996</v>
      </c>
      <c r="H129" s="149">
        <v>0.03</v>
      </c>
      <c r="I129">
        <v>87.1</v>
      </c>
      <c r="J129" s="149">
        <v>4.5385375494071132E-3</v>
      </c>
      <c r="K129" s="138">
        <v>6</v>
      </c>
      <c r="L129" s="138" t="s">
        <v>797</v>
      </c>
    </row>
    <row r="130" spans="1:12">
      <c r="A130" t="s">
        <v>89</v>
      </c>
      <c r="B130" t="s">
        <v>776</v>
      </c>
      <c r="C130" s="147">
        <v>42314</v>
      </c>
      <c r="D130" t="s">
        <v>4</v>
      </c>
      <c r="E130" t="s">
        <v>500</v>
      </c>
      <c r="F130">
        <v>882021.34</v>
      </c>
      <c r="G130">
        <v>6534207.4699999997</v>
      </c>
      <c r="H130" s="149">
        <v>0.03</v>
      </c>
      <c r="I130">
        <v>51.9</v>
      </c>
      <c r="J130" s="149">
        <v>3.4950592885375489E-3</v>
      </c>
      <c r="K130" s="138">
        <v>5</v>
      </c>
      <c r="L130" s="138" t="s">
        <v>797</v>
      </c>
    </row>
    <row r="131" spans="1:12">
      <c r="A131" t="s">
        <v>402</v>
      </c>
      <c r="B131" t="s">
        <v>403</v>
      </c>
      <c r="C131" s="147">
        <v>41178</v>
      </c>
      <c r="D131" t="s">
        <v>291</v>
      </c>
      <c r="E131" t="s">
        <v>649</v>
      </c>
      <c r="F131">
        <v>747195.81</v>
      </c>
      <c r="G131">
        <v>6342811.1299999999</v>
      </c>
      <c r="H131" s="149">
        <v>0.68300000000000005</v>
      </c>
      <c r="I131">
        <v>3.5</v>
      </c>
      <c r="J131" s="149">
        <v>4.6905632411067197E-2</v>
      </c>
      <c r="K131" s="138">
        <v>8</v>
      </c>
      <c r="L131" s="138" t="s">
        <v>799</v>
      </c>
    </row>
    <row r="132" spans="1:12">
      <c r="A132" t="s">
        <v>245</v>
      </c>
      <c r="B132" t="s">
        <v>723</v>
      </c>
      <c r="C132" s="147">
        <v>42185</v>
      </c>
      <c r="D132" t="s">
        <v>227</v>
      </c>
      <c r="E132" t="s">
        <v>573</v>
      </c>
      <c r="F132">
        <v>817646</v>
      </c>
      <c r="G132">
        <v>6437780</v>
      </c>
      <c r="H132" s="149">
        <v>0.47</v>
      </c>
      <c r="I132">
        <v>3.33</v>
      </c>
      <c r="J132" s="149">
        <v>3.2198715415019764E-2</v>
      </c>
      <c r="K132" s="138">
        <v>8</v>
      </c>
      <c r="L132" s="138" t="s">
        <v>799</v>
      </c>
    </row>
    <row r="133" spans="1:12">
      <c r="A133" t="s">
        <v>416</v>
      </c>
      <c r="B133" t="s">
        <v>417</v>
      </c>
      <c r="C133" s="147">
        <v>41108</v>
      </c>
      <c r="D133" t="s">
        <v>291</v>
      </c>
      <c r="E133" t="s">
        <v>657</v>
      </c>
      <c r="F133">
        <v>453435.77</v>
      </c>
      <c r="G133">
        <v>6185820.7199999997</v>
      </c>
      <c r="H133" s="149">
        <v>0.30199999999999999</v>
      </c>
      <c r="I133">
        <v>30.1</v>
      </c>
      <c r="J133" s="149">
        <v>2.8678063241106715E-2</v>
      </c>
      <c r="K133" s="130">
        <v>1</v>
      </c>
      <c r="L133" s="138" t="s">
        <v>799</v>
      </c>
    </row>
    <row r="134" spans="1:12">
      <c r="A134" t="s">
        <v>230</v>
      </c>
      <c r="B134" t="s">
        <v>231</v>
      </c>
      <c r="C134" s="147">
        <v>42185</v>
      </c>
      <c r="D134" t="s">
        <v>227</v>
      </c>
      <c r="E134" t="s">
        <v>566</v>
      </c>
      <c r="F134">
        <v>1022148</v>
      </c>
      <c r="G134">
        <v>6806414.9900000002</v>
      </c>
      <c r="H134" s="149">
        <v>0.28999999999999998</v>
      </c>
      <c r="I134">
        <v>17.5</v>
      </c>
      <c r="J134" s="149">
        <v>2.3927865612648216E-2</v>
      </c>
      <c r="K134" s="138">
        <v>4</v>
      </c>
      <c r="L134" s="138" t="s">
        <v>799</v>
      </c>
    </row>
    <row r="135" spans="1:12">
      <c r="A135" t="s">
        <v>295</v>
      </c>
      <c r="B135" t="s">
        <v>296</v>
      </c>
      <c r="C135" s="147">
        <v>41240</v>
      </c>
      <c r="D135" t="s">
        <v>291</v>
      </c>
      <c r="E135" t="s">
        <v>595</v>
      </c>
      <c r="F135">
        <v>1002464.67</v>
      </c>
      <c r="G135">
        <v>6780411.9699999997</v>
      </c>
      <c r="H135" s="149">
        <v>0.34599999999999997</v>
      </c>
      <c r="I135">
        <v>2.86</v>
      </c>
      <c r="J135" s="149">
        <v>2.3543043478260868E-2</v>
      </c>
      <c r="K135" s="138">
        <v>4</v>
      </c>
      <c r="L135" s="138" t="s">
        <v>799</v>
      </c>
    </row>
    <row r="136" spans="1:12">
      <c r="A136" t="s">
        <v>30</v>
      </c>
      <c r="B136" t="s">
        <v>730</v>
      </c>
      <c r="C136" s="147">
        <v>42270</v>
      </c>
      <c r="D136" t="s">
        <v>4</v>
      </c>
      <c r="E136" t="s">
        <v>473</v>
      </c>
      <c r="F136">
        <v>683487.44</v>
      </c>
      <c r="G136">
        <v>6381143.6600000001</v>
      </c>
      <c r="H136" s="149">
        <v>0.12</v>
      </c>
      <c r="I136">
        <v>5.9</v>
      </c>
      <c r="J136" s="149">
        <v>8.5256916996047424E-3</v>
      </c>
      <c r="K136" s="138">
        <v>3</v>
      </c>
      <c r="L136" s="138" t="s">
        <v>799</v>
      </c>
    </row>
    <row r="137" spans="1:12">
      <c r="A137" t="s">
        <v>133</v>
      </c>
      <c r="B137" t="s">
        <v>134</v>
      </c>
      <c r="C137" s="147">
        <v>42515</v>
      </c>
      <c r="D137" t="s">
        <v>4</v>
      </c>
      <c r="E137" t="s">
        <v>522</v>
      </c>
      <c r="F137">
        <v>634529.38</v>
      </c>
      <c r="G137">
        <v>6191111.2999999998</v>
      </c>
      <c r="H137" s="149">
        <v>0.05</v>
      </c>
      <c r="I137">
        <v>56.4</v>
      </c>
      <c r="J137" s="149">
        <v>6.0474308300395253E-3</v>
      </c>
      <c r="K137" s="138">
        <v>1</v>
      </c>
      <c r="L137" s="138" t="s">
        <v>799</v>
      </c>
    </row>
    <row r="138" spans="1:12">
      <c r="A138" t="s">
        <v>234</v>
      </c>
      <c r="B138" t="s">
        <v>235</v>
      </c>
      <c r="C138" s="147">
        <v>42327</v>
      </c>
      <c r="D138" t="s">
        <v>227</v>
      </c>
      <c r="E138" t="s">
        <v>568</v>
      </c>
      <c r="F138">
        <v>819997</v>
      </c>
      <c r="G138">
        <v>6577455</v>
      </c>
      <c r="H138" s="149">
        <v>0.23</v>
      </c>
      <c r="J138" s="149" t="s">
        <v>820</v>
      </c>
      <c r="K138" s="138">
        <v>3</v>
      </c>
      <c r="L138" s="138" t="s">
        <v>800</v>
      </c>
    </row>
    <row r="139" spans="1:12">
      <c r="A139" t="s">
        <v>28</v>
      </c>
      <c r="B139" t="s">
        <v>779</v>
      </c>
      <c r="C139" s="147">
        <v>42171</v>
      </c>
      <c r="D139" t="s">
        <v>4</v>
      </c>
      <c r="E139" t="s">
        <v>472</v>
      </c>
      <c r="F139">
        <v>637362.29</v>
      </c>
      <c r="G139">
        <v>6385544.8399999999</v>
      </c>
      <c r="H139" s="149">
        <v>34.86</v>
      </c>
      <c r="I139">
        <v>60</v>
      </c>
      <c r="J139" s="149">
        <v>4.3402766798418968</v>
      </c>
      <c r="K139" s="138">
        <v>3</v>
      </c>
      <c r="L139" s="138" t="s">
        <v>800</v>
      </c>
    </row>
    <row r="140" spans="1:12">
      <c r="A140" t="s">
        <v>232</v>
      </c>
      <c r="B140" t="s">
        <v>233</v>
      </c>
      <c r="C140" s="147">
        <v>42328</v>
      </c>
      <c r="D140" t="s">
        <v>227</v>
      </c>
      <c r="E140" t="s">
        <v>567</v>
      </c>
      <c r="F140">
        <v>960839</v>
      </c>
      <c r="G140">
        <v>6730350</v>
      </c>
      <c r="H140" s="149">
        <v>0.95</v>
      </c>
      <c r="I140">
        <v>44</v>
      </c>
      <c r="J140" s="149">
        <v>0.10326086956521738</v>
      </c>
      <c r="K140" s="138">
        <v>10</v>
      </c>
      <c r="L140" s="138" t="s">
        <v>800</v>
      </c>
    </row>
    <row r="141" spans="1:12">
      <c r="A141" t="s">
        <v>210</v>
      </c>
      <c r="B141" t="s">
        <v>211</v>
      </c>
      <c r="C141" s="147">
        <v>40087</v>
      </c>
      <c r="D141" t="s">
        <v>253</v>
      </c>
      <c r="E141" t="s">
        <v>558</v>
      </c>
      <c r="F141">
        <v>820194.67</v>
      </c>
      <c r="G141">
        <v>6480468.1900000004</v>
      </c>
      <c r="H141" s="149">
        <v>1.27427557833717</v>
      </c>
      <c r="I141">
        <v>3.63</v>
      </c>
      <c r="J141" s="149">
        <v>8.7675700118198752E-2</v>
      </c>
      <c r="K141" s="138">
        <v>3</v>
      </c>
      <c r="L141" s="138" t="s">
        <v>800</v>
      </c>
    </row>
    <row r="142" spans="1:12">
      <c r="A142" t="s">
        <v>432</v>
      </c>
      <c r="B142" t="s">
        <v>433</v>
      </c>
      <c r="C142" s="147">
        <v>41178</v>
      </c>
      <c r="D142" t="s">
        <v>291</v>
      </c>
      <c r="E142" t="s">
        <v>665</v>
      </c>
      <c r="F142">
        <v>776630</v>
      </c>
      <c r="G142">
        <v>6358800</v>
      </c>
      <c r="H142" s="149">
        <v>1.0980000000000001</v>
      </c>
      <c r="I142">
        <v>4.3</v>
      </c>
      <c r="J142" s="149">
        <v>7.6274110671936762E-2</v>
      </c>
      <c r="K142" s="138">
        <v>8</v>
      </c>
      <c r="L142" s="138" t="s">
        <v>800</v>
      </c>
    </row>
    <row r="143" spans="1:12">
      <c r="A143" t="s">
        <v>243</v>
      </c>
      <c r="B143" t="s">
        <v>244</v>
      </c>
      <c r="C143" s="147">
        <v>42185</v>
      </c>
      <c r="D143" t="s">
        <v>227</v>
      </c>
      <c r="E143" t="s">
        <v>572</v>
      </c>
      <c r="F143">
        <v>817898</v>
      </c>
      <c r="G143">
        <v>6453856</v>
      </c>
      <c r="H143" s="149">
        <v>0.61</v>
      </c>
      <c r="I143">
        <v>3.2</v>
      </c>
      <c r="J143" s="149">
        <v>4.1711462450592887E-2</v>
      </c>
      <c r="K143" s="138">
        <v>3</v>
      </c>
      <c r="L143" s="138" t="s">
        <v>800</v>
      </c>
    </row>
    <row r="144" spans="1:12">
      <c r="A144" t="s">
        <v>277</v>
      </c>
      <c r="B144" t="s">
        <v>278</v>
      </c>
      <c r="C144" s="147">
        <v>40087</v>
      </c>
      <c r="D144" t="s">
        <v>253</v>
      </c>
      <c r="E144" t="s">
        <v>587</v>
      </c>
      <c r="F144">
        <v>839966</v>
      </c>
      <c r="G144">
        <v>6441598</v>
      </c>
      <c r="H144" s="149">
        <v>0.45102037266216399</v>
      </c>
      <c r="I144">
        <v>7.5</v>
      </c>
      <c r="J144" s="149">
        <v>3.2756914417657164E-2</v>
      </c>
      <c r="K144" s="138">
        <v>8</v>
      </c>
      <c r="L144" s="138" t="s">
        <v>800</v>
      </c>
    </row>
    <row r="145" spans="1:12">
      <c r="A145" t="s">
        <v>309</v>
      </c>
      <c r="B145" t="s">
        <v>310</v>
      </c>
      <c r="C145" s="147">
        <v>41122</v>
      </c>
      <c r="D145" t="s">
        <v>291</v>
      </c>
      <c r="E145" t="s">
        <v>602</v>
      </c>
      <c r="F145">
        <v>777033</v>
      </c>
      <c r="G145">
        <v>6698065</v>
      </c>
      <c r="H145" s="149">
        <v>0.42499999999999999</v>
      </c>
      <c r="I145">
        <v>6</v>
      </c>
      <c r="J145" s="149">
        <v>3.0237154150197624E-2</v>
      </c>
      <c r="K145" s="138">
        <v>21</v>
      </c>
      <c r="L145" s="138" t="s">
        <v>800</v>
      </c>
    </row>
    <row r="146" spans="1:12">
      <c r="A146" t="s">
        <v>351</v>
      </c>
      <c r="B146" t="s">
        <v>352</v>
      </c>
      <c r="C146" s="147">
        <v>41137</v>
      </c>
      <c r="D146" t="s">
        <v>291</v>
      </c>
      <c r="E146" t="s">
        <v>623</v>
      </c>
      <c r="F146">
        <v>749056.1</v>
      </c>
      <c r="G146">
        <v>6508590</v>
      </c>
      <c r="H146" s="149">
        <v>0.40600000000000003</v>
      </c>
      <c r="I146">
        <v>5.6</v>
      </c>
      <c r="J146" s="149">
        <v>2.8724901185770754E-2</v>
      </c>
      <c r="K146" s="138">
        <v>3</v>
      </c>
      <c r="L146" s="138" t="s">
        <v>800</v>
      </c>
    </row>
    <row r="147" spans="1:12">
      <c r="A147" t="s">
        <v>339</v>
      </c>
      <c r="B147" t="s">
        <v>340</v>
      </c>
      <c r="C147" s="147">
        <v>41067</v>
      </c>
      <c r="D147" t="s">
        <v>291</v>
      </c>
      <c r="E147" t="s">
        <v>617</v>
      </c>
      <c r="F147">
        <v>799176.5</v>
      </c>
      <c r="G147">
        <v>6496720</v>
      </c>
      <c r="H147" s="149">
        <v>0.308</v>
      </c>
      <c r="I147">
        <v>18</v>
      </c>
      <c r="J147" s="149">
        <v>2.7319245848666903E-2</v>
      </c>
      <c r="K147" s="138">
        <v>17</v>
      </c>
      <c r="L147" s="138" t="s">
        <v>800</v>
      </c>
    </row>
    <row r="148" spans="1:12">
      <c r="A148" t="s">
        <v>285</v>
      </c>
      <c r="B148" t="s">
        <v>286</v>
      </c>
      <c r="C148" s="147">
        <v>40087</v>
      </c>
      <c r="D148" t="s">
        <v>253</v>
      </c>
      <c r="E148" t="s">
        <v>591</v>
      </c>
      <c r="F148">
        <v>822646</v>
      </c>
      <c r="G148">
        <v>6534789</v>
      </c>
      <c r="H148" s="149">
        <v>0.29974393621548201</v>
      </c>
      <c r="I148">
        <v>24</v>
      </c>
      <c r="J148" s="149">
        <v>2.6657069426278043E-2</v>
      </c>
      <c r="K148" s="138">
        <v>3</v>
      </c>
      <c r="L148" s="138" t="s">
        <v>800</v>
      </c>
    </row>
    <row r="149" spans="1:12">
      <c r="A149" t="s">
        <v>272</v>
      </c>
      <c r="B149" t="s">
        <v>273</v>
      </c>
      <c r="C149" s="147">
        <v>40087</v>
      </c>
      <c r="D149" t="s">
        <v>253</v>
      </c>
      <c r="E149" t="s">
        <v>585</v>
      </c>
      <c r="F149">
        <v>840264</v>
      </c>
      <c r="G149">
        <v>6457878</v>
      </c>
      <c r="H149" s="149">
        <v>0.32913186665298699</v>
      </c>
      <c r="I149">
        <v>18</v>
      </c>
      <c r="J149" s="149">
        <v>2.5565217391304348E-2</v>
      </c>
      <c r="K149" s="138">
        <v>3</v>
      </c>
      <c r="L149" s="138" t="s">
        <v>800</v>
      </c>
    </row>
    <row r="150" spans="1:12">
      <c r="A150" t="s">
        <v>221</v>
      </c>
      <c r="B150" t="s">
        <v>222</v>
      </c>
      <c r="C150" s="147">
        <v>41381</v>
      </c>
      <c r="D150" t="s">
        <v>220</v>
      </c>
      <c r="E150" t="s">
        <v>563</v>
      </c>
      <c r="F150">
        <v>837314</v>
      </c>
      <c r="G150">
        <v>6500197</v>
      </c>
      <c r="H150" s="149">
        <v>0.23003092998661026</v>
      </c>
      <c r="I150">
        <v>40.200000000000003</v>
      </c>
      <c r="J150" s="149">
        <v>2.413960945116404E-2</v>
      </c>
      <c r="K150" s="138">
        <v>3</v>
      </c>
      <c r="L150" s="138" t="s">
        <v>800</v>
      </c>
    </row>
    <row r="151" spans="1:12">
      <c r="A151" t="s">
        <v>256</v>
      </c>
      <c r="B151" t="s">
        <v>257</v>
      </c>
      <c r="C151" s="147">
        <v>40087</v>
      </c>
      <c r="D151" t="s">
        <v>253</v>
      </c>
      <c r="E151" t="s">
        <v>579</v>
      </c>
      <c r="F151">
        <v>824332</v>
      </c>
      <c r="G151">
        <v>6527692</v>
      </c>
      <c r="H151" s="149">
        <v>0.24467573928684</v>
      </c>
      <c r="I151">
        <v>30</v>
      </c>
      <c r="J151" s="149">
        <v>2.3210346809818809E-2</v>
      </c>
      <c r="K151" s="138">
        <v>3</v>
      </c>
      <c r="L151" s="138" t="s">
        <v>800</v>
      </c>
    </row>
    <row r="152" spans="1:12">
      <c r="A152" t="s">
        <v>335</v>
      </c>
      <c r="B152" t="s">
        <v>336</v>
      </c>
      <c r="C152" s="147">
        <v>41067</v>
      </c>
      <c r="D152" t="s">
        <v>291</v>
      </c>
      <c r="E152" t="s">
        <v>615</v>
      </c>
      <c r="F152">
        <v>787624.38</v>
      </c>
      <c r="G152">
        <v>6466874.9800000004</v>
      </c>
      <c r="H152" s="149">
        <v>0.26600000000000001</v>
      </c>
      <c r="I152">
        <v>12</v>
      </c>
      <c r="J152" s="149">
        <v>2.0501976284584982E-2</v>
      </c>
      <c r="K152" s="138">
        <v>3</v>
      </c>
      <c r="L152" s="138" t="s">
        <v>800</v>
      </c>
    </row>
    <row r="153" spans="1:12">
      <c r="A153" t="s">
        <v>341</v>
      </c>
      <c r="B153" t="s">
        <v>342</v>
      </c>
      <c r="C153" s="147">
        <v>41137</v>
      </c>
      <c r="D153" t="s">
        <v>291</v>
      </c>
      <c r="E153" t="s">
        <v>618</v>
      </c>
      <c r="F153">
        <v>775447.49</v>
      </c>
      <c r="G153">
        <v>6493314.0800000001</v>
      </c>
      <c r="H153" s="149">
        <v>0.29699999999999999</v>
      </c>
      <c r="I153">
        <v>2.8</v>
      </c>
      <c r="J153" s="149">
        <v>2.0191304347826088E-2</v>
      </c>
      <c r="K153" s="138">
        <v>3</v>
      </c>
      <c r="L153" s="138" t="s">
        <v>800</v>
      </c>
    </row>
    <row r="154" spans="1:12">
      <c r="A154" t="s">
        <v>357</v>
      </c>
      <c r="B154" t="s">
        <v>358</v>
      </c>
      <c r="C154" s="147">
        <v>41157</v>
      </c>
      <c r="D154" t="s">
        <v>291</v>
      </c>
      <c r="E154" t="s">
        <v>626</v>
      </c>
      <c r="F154">
        <v>642369.1</v>
      </c>
      <c r="G154">
        <v>6766496</v>
      </c>
      <c r="H154" s="149">
        <v>0.16400000000000001</v>
      </c>
      <c r="I154">
        <v>49.6</v>
      </c>
      <c r="J154" s="149">
        <v>1.8733596837944663E-2</v>
      </c>
      <c r="K154" s="138">
        <v>20</v>
      </c>
      <c r="L154" s="138" t="s">
        <v>800</v>
      </c>
    </row>
    <row r="155" spans="1:12">
      <c r="A155" t="s">
        <v>455</v>
      </c>
      <c r="B155" t="s">
        <v>456</v>
      </c>
      <c r="C155" s="147">
        <v>41178</v>
      </c>
      <c r="D155" t="s">
        <v>291</v>
      </c>
      <c r="E155" t="s">
        <v>676</v>
      </c>
      <c r="F155">
        <v>798544</v>
      </c>
      <c r="G155">
        <v>6376728</v>
      </c>
      <c r="H155" s="149">
        <v>0.251</v>
      </c>
      <c r="I155">
        <v>7.9</v>
      </c>
      <c r="J155" s="149">
        <v>1.8328952569169957E-2</v>
      </c>
      <c r="K155" s="138">
        <v>8</v>
      </c>
      <c r="L155" s="138" t="s">
        <v>800</v>
      </c>
    </row>
    <row r="156" spans="1:12">
      <c r="A156" t="s">
        <v>389</v>
      </c>
      <c r="B156" t="s">
        <v>390</v>
      </c>
      <c r="C156" s="147">
        <v>41086</v>
      </c>
      <c r="D156" t="s">
        <v>291</v>
      </c>
      <c r="E156" t="s">
        <v>642</v>
      </c>
      <c r="F156">
        <v>567693.37</v>
      </c>
      <c r="G156">
        <v>6482460.3499999996</v>
      </c>
      <c r="H156" s="149">
        <v>0.215</v>
      </c>
      <c r="I156">
        <v>11.35</v>
      </c>
      <c r="J156" s="149">
        <v>1.6433053359683793E-2</v>
      </c>
      <c r="K156" s="138">
        <v>21</v>
      </c>
      <c r="L156" s="138" t="s">
        <v>800</v>
      </c>
    </row>
    <row r="157" spans="1:12">
      <c r="A157" t="s">
        <v>345</v>
      </c>
      <c r="B157" t="s">
        <v>346</v>
      </c>
      <c r="C157" s="147">
        <v>41123</v>
      </c>
      <c r="D157" t="s">
        <v>291</v>
      </c>
      <c r="E157" t="s">
        <v>620</v>
      </c>
      <c r="F157">
        <v>782782.1</v>
      </c>
      <c r="G157">
        <v>6597430</v>
      </c>
      <c r="H157" s="149">
        <v>0.09</v>
      </c>
      <c r="I157">
        <v>46.85</v>
      </c>
      <c r="J157" s="149">
        <v>1.0036067193675889E-2</v>
      </c>
      <c r="K157" s="138">
        <v>17</v>
      </c>
      <c r="L157" s="138" t="s">
        <v>800</v>
      </c>
    </row>
    <row r="158" spans="1:12">
      <c r="A158" t="s">
        <v>343</v>
      </c>
      <c r="B158" t="s">
        <v>344</v>
      </c>
      <c r="C158" s="147">
        <v>41123</v>
      </c>
      <c r="D158" t="s">
        <v>291</v>
      </c>
      <c r="E158" t="s">
        <v>619</v>
      </c>
      <c r="F158">
        <v>784705.1</v>
      </c>
      <c r="G158">
        <v>6561350</v>
      </c>
      <c r="H158" s="149">
        <v>0.107</v>
      </c>
      <c r="I158">
        <v>18.100000000000001</v>
      </c>
      <c r="J158" s="149">
        <v>8.8919960474308293E-3</v>
      </c>
      <c r="K158" s="138">
        <v>17</v>
      </c>
      <c r="L158" s="138" t="s">
        <v>800</v>
      </c>
    </row>
    <row r="159" spans="1:12">
      <c r="A159" t="s">
        <v>205</v>
      </c>
      <c r="B159" t="s">
        <v>240</v>
      </c>
      <c r="C159" s="147">
        <v>42326</v>
      </c>
      <c r="D159" t="s">
        <v>227</v>
      </c>
      <c r="E159" t="s">
        <v>570</v>
      </c>
      <c r="F159">
        <v>813458</v>
      </c>
      <c r="G159">
        <v>6559366</v>
      </c>
      <c r="H159" s="149">
        <v>0.11</v>
      </c>
      <c r="I159">
        <v>10.6</v>
      </c>
      <c r="J159" s="149">
        <v>8.3260869565217385E-3</v>
      </c>
      <c r="K159" s="138">
        <v>3</v>
      </c>
      <c r="L159" s="138" t="s">
        <v>800</v>
      </c>
    </row>
    <row r="160" spans="1:12">
      <c r="A160" t="s">
        <v>63</v>
      </c>
      <c r="B160" t="s">
        <v>763</v>
      </c>
      <c r="C160" s="147">
        <v>42164</v>
      </c>
      <c r="D160" t="s">
        <v>4</v>
      </c>
      <c r="E160" t="s">
        <v>487</v>
      </c>
      <c r="F160">
        <v>441237.98</v>
      </c>
      <c r="G160">
        <v>6316651.96</v>
      </c>
      <c r="H160" s="149">
        <v>0.20499999999999999</v>
      </c>
      <c r="J160" s="149" t="s">
        <v>820</v>
      </c>
      <c r="K160" s="130">
        <v>14</v>
      </c>
      <c r="L160" s="138" t="s">
        <v>796</v>
      </c>
    </row>
    <row r="161" spans="1:12">
      <c r="A161" t="s">
        <v>258</v>
      </c>
      <c r="B161" t="s">
        <v>259</v>
      </c>
      <c r="C161" s="147">
        <v>40087</v>
      </c>
      <c r="D161" t="s">
        <v>253</v>
      </c>
      <c r="E161" t="s">
        <v>580</v>
      </c>
      <c r="F161">
        <v>833762</v>
      </c>
      <c r="G161">
        <v>6536149</v>
      </c>
      <c r="H161" s="149">
        <v>0.91537465770475501</v>
      </c>
      <c r="I161">
        <v>47.33</v>
      </c>
      <c r="J161" s="149">
        <v>0.10250929837715403</v>
      </c>
      <c r="K161" s="138">
        <v>15</v>
      </c>
      <c r="L161" s="138" t="s">
        <v>796</v>
      </c>
    </row>
    <row r="162" spans="1:12">
      <c r="A162" t="s">
        <v>414</v>
      </c>
      <c r="B162" t="s">
        <v>415</v>
      </c>
      <c r="C162" s="147">
        <v>41108</v>
      </c>
      <c r="D162" t="s">
        <v>291</v>
      </c>
      <c r="E162" t="s">
        <v>656</v>
      </c>
      <c r="F162">
        <v>444054.88</v>
      </c>
      <c r="G162">
        <v>6227685.25</v>
      </c>
      <c r="H162" s="149">
        <v>0.79100000000000004</v>
      </c>
      <c r="I162">
        <v>34</v>
      </c>
      <c r="J162" s="149">
        <v>7.8162055335968372E-2</v>
      </c>
      <c r="K162" s="130">
        <v>14</v>
      </c>
      <c r="L162" s="138" t="s">
        <v>796</v>
      </c>
    </row>
    <row r="163" spans="1:12">
      <c r="A163" t="s">
        <v>329</v>
      </c>
      <c r="B163" t="s">
        <v>330</v>
      </c>
      <c r="C163" s="147">
        <v>41368</v>
      </c>
      <c r="D163" t="s">
        <v>291</v>
      </c>
      <c r="E163" t="s">
        <v>612</v>
      </c>
      <c r="F163">
        <v>444091</v>
      </c>
      <c r="G163">
        <v>6867577</v>
      </c>
      <c r="H163" s="149">
        <v>0.436</v>
      </c>
      <c r="I163">
        <v>14</v>
      </c>
      <c r="J163" s="149">
        <v>3.4466403162055334E-2</v>
      </c>
      <c r="K163" s="130">
        <v>12</v>
      </c>
      <c r="L163" s="138" t="s">
        <v>796</v>
      </c>
    </row>
    <row r="164" spans="1:12">
      <c r="A164" t="s">
        <v>408</v>
      </c>
      <c r="B164" t="s">
        <v>409</v>
      </c>
      <c r="C164" s="147">
        <v>41044</v>
      </c>
      <c r="D164" t="s">
        <v>291</v>
      </c>
      <c r="E164" t="s">
        <v>653</v>
      </c>
      <c r="F164">
        <v>486212.14</v>
      </c>
      <c r="G164">
        <v>6358047.3700000001</v>
      </c>
      <c r="H164" s="149">
        <v>0.313</v>
      </c>
      <c r="I164">
        <v>36.5</v>
      </c>
      <c r="J164" s="149">
        <v>3.1702075098814224E-2</v>
      </c>
      <c r="K164" s="130">
        <v>14</v>
      </c>
      <c r="L164" s="138" t="s">
        <v>796</v>
      </c>
    </row>
    <row r="165" spans="1:12">
      <c r="A165" t="s">
        <v>137</v>
      </c>
      <c r="B165" t="s">
        <v>787</v>
      </c>
      <c r="C165" s="147">
        <v>42326</v>
      </c>
      <c r="D165" t="s">
        <v>4</v>
      </c>
      <c r="E165" t="s">
        <v>524</v>
      </c>
      <c r="F165">
        <v>756446.44</v>
      </c>
      <c r="G165">
        <v>6305296.3700000001</v>
      </c>
      <c r="H165" s="149">
        <v>0.26</v>
      </c>
      <c r="I165">
        <v>50.1</v>
      </c>
      <c r="J165" s="149">
        <v>2.9828063241106716E-2</v>
      </c>
      <c r="K165" s="138">
        <v>6</v>
      </c>
      <c r="L165" s="138" t="s">
        <v>796</v>
      </c>
    </row>
    <row r="166" spans="1:12">
      <c r="A166" t="s">
        <v>412</v>
      </c>
      <c r="B166" t="s">
        <v>413</v>
      </c>
      <c r="C166" s="147">
        <v>41108</v>
      </c>
      <c r="D166" t="s">
        <v>291</v>
      </c>
      <c r="E166" t="s">
        <v>655</v>
      </c>
      <c r="F166">
        <v>406382.88</v>
      </c>
      <c r="G166">
        <v>6262814</v>
      </c>
      <c r="H166" s="149">
        <v>0.27700000000000002</v>
      </c>
      <c r="I166">
        <v>42.9</v>
      </c>
      <c r="J166" s="149">
        <v>2.9807608695652171E-2</v>
      </c>
      <c r="K166" s="130">
        <v>14</v>
      </c>
      <c r="L166" s="138" t="s">
        <v>796</v>
      </c>
    </row>
    <row r="167" spans="1:12">
      <c r="A167" t="s">
        <v>375</v>
      </c>
      <c r="B167" t="s">
        <v>376</v>
      </c>
      <c r="C167" s="147">
        <v>41367</v>
      </c>
      <c r="D167" t="s">
        <v>291</v>
      </c>
      <c r="E167" t="s">
        <v>635</v>
      </c>
      <c r="F167">
        <v>268937.11</v>
      </c>
      <c r="G167">
        <v>6832115.9800000004</v>
      </c>
      <c r="H167" s="149">
        <v>0.34499999999999997</v>
      </c>
      <c r="I167">
        <v>13.9</v>
      </c>
      <c r="J167" s="149">
        <v>2.7238636363636361E-2</v>
      </c>
      <c r="K167" s="130">
        <v>12</v>
      </c>
      <c r="L167" s="138" t="s">
        <v>796</v>
      </c>
    </row>
    <row r="168" spans="1:12">
      <c r="A168" t="s">
        <v>337</v>
      </c>
      <c r="B168" t="s">
        <v>338</v>
      </c>
      <c r="C168" s="147">
        <v>41067</v>
      </c>
      <c r="D168" t="s">
        <v>291</v>
      </c>
      <c r="E168" t="s">
        <v>616</v>
      </c>
      <c r="F168">
        <v>797573.6</v>
      </c>
      <c r="G168">
        <v>6492480</v>
      </c>
      <c r="H168" s="149">
        <v>0.21199999999999999</v>
      </c>
      <c r="I168">
        <v>56.33</v>
      </c>
      <c r="J168" s="149">
        <v>2.5626442687747032E-2</v>
      </c>
      <c r="K168" s="138">
        <v>17</v>
      </c>
      <c r="L168" s="138" t="s">
        <v>796</v>
      </c>
    </row>
    <row r="169" spans="1:12">
      <c r="A169" t="s">
        <v>59</v>
      </c>
      <c r="B169" t="s">
        <v>766</v>
      </c>
      <c r="C169" s="147">
        <v>42164</v>
      </c>
      <c r="D169" t="s">
        <v>4</v>
      </c>
      <c r="E169" t="s">
        <v>485</v>
      </c>
      <c r="F169">
        <v>392078.12</v>
      </c>
      <c r="G169">
        <v>6310392.3200000003</v>
      </c>
      <c r="H169" s="149">
        <v>0.28899999999999998</v>
      </c>
      <c r="I169">
        <v>21.3</v>
      </c>
      <c r="J169" s="149">
        <v>2.4930533596837941E-2</v>
      </c>
      <c r="K169" s="138">
        <v>13</v>
      </c>
      <c r="L169" s="138" t="s">
        <v>796</v>
      </c>
    </row>
    <row r="170" spans="1:12">
      <c r="A170" t="s">
        <v>363</v>
      </c>
      <c r="B170" t="s">
        <v>364</v>
      </c>
      <c r="C170" s="147">
        <v>41368</v>
      </c>
      <c r="D170" t="s">
        <v>291</v>
      </c>
      <c r="E170" t="s">
        <v>629</v>
      </c>
      <c r="F170">
        <v>423939.6</v>
      </c>
      <c r="G170">
        <v>6776832</v>
      </c>
      <c r="H170" s="149">
        <v>0.23300000000000001</v>
      </c>
      <c r="I170">
        <v>40</v>
      </c>
      <c r="J170" s="149">
        <v>2.4405138339920949E-2</v>
      </c>
      <c r="K170" s="130">
        <v>12</v>
      </c>
      <c r="L170" s="138" t="s">
        <v>796</v>
      </c>
    </row>
    <row r="171" spans="1:12">
      <c r="A171" t="s">
        <v>379</v>
      </c>
      <c r="B171" t="s">
        <v>380</v>
      </c>
      <c r="C171" s="147">
        <v>41366</v>
      </c>
      <c r="D171" t="s">
        <v>291</v>
      </c>
      <c r="E171" t="s">
        <v>637</v>
      </c>
      <c r="F171">
        <v>315429.7</v>
      </c>
      <c r="G171">
        <v>6777126</v>
      </c>
      <c r="H171" s="149">
        <v>0.34599999999999997</v>
      </c>
      <c r="I171">
        <v>4.5</v>
      </c>
      <c r="J171" s="149">
        <v>2.4103754940711455E-2</v>
      </c>
      <c r="K171" s="130">
        <v>12</v>
      </c>
      <c r="L171" s="138" t="s">
        <v>796</v>
      </c>
    </row>
    <row r="172" spans="1:12">
      <c r="A172" t="s">
        <v>355</v>
      </c>
      <c r="B172" t="s">
        <v>356</v>
      </c>
      <c r="C172" s="147">
        <v>41157</v>
      </c>
      <c r="D172" t="s">
        <v>291</v>
      </c>
      <c r="E172" t="s">
        <v>625</v>
      </c>
      <c r="F172">
        <v>634433.9</v>
      </c>
      <c r="G172">
        <v>6752518</v>
      </c>
      <c r="H172" s="149">
        <v>0.24</v>
      </c>
      <c r="I172">
        <v>30.8</v>
      </c>
      <c r="J172" s="149">
        <v>2.2956521739130438E-2</v>
      </c>
      <c r="K172" s="138">
        <v>20</v>
      </c>
      <c r="L172" s="138" t="s">
        <v>796</v>
      </c>
    </row>
    <row r="173" spans="1:12">
      <c r="A173" t="s">
        <v>373</v>
      </c>
      <c r="B173" t="s">
        <v>374</v>
      </c>
      <c r="C173" s="147">
        <v>41366</v>
      </c>
      <c r="D173" t="s">
        <v>291</v>
      </c>
      <c r="E173" t="s">
        <v>634</v>
      </c>
      <c r="F173">
        <v>304456.40000000002</v>
      </c>
      <c r="G173">
        <v>6807992</v>
      </c>
      <c r="H173" s="149">
        <v>0.27500000000000002</v>
      </c>
      <c r="I173">
        <v>13.5</v>
      </c>
      <c r="J173" s="149">
        <v>2.1603260869565218E-2</v>
      </c>
      <c r="K173" s="130">
        <v>12</v>
      </c>
      <c r="L173" s="139" t="s">
        <v>796</v>
      </c>
    </row>
    <row r="174" spans="1:12">
      <c r="A174" t="s">
        <v>381</v>
      </c>
      <c r="B174" t="s">
        <v>382</v>
      </c>
      <c r="C174" s="147">
        <v>41366</v>
      </c>
      <c r="D174" t="s">
        <v>291</v>
      </c>
      <c r="E174" t="s">
        <v>638</v>
      </c>
      <c r="F174">
        <v>344193</v>
      </c>
      <c r="G174">
        <v>6777680</v>
      </c>
      <c r="H174" s="149">
        <v>0.216</v>
      </c>
      <c r="I174">
        <v>34</v>
      </c>
      <c r="J174" s="149">
        <v>2.1343873517786556E-2</v>
      </c>
      <c r="K174" s="130">
        <v>12</v>
      </c>
      <c r="L174" s="138" t="s">
        <v>796</v>
      </c>
    </row>
    <row r="175" spans="1:12">
      <c r="A175" t="s">
        <v>212</v>
      </c>
      <c r="B175" t="s">
        <v>213</v>
      </c>
      <c r="C175" s="147">
        <v>41569</v>
      </c>
      <c r="D175" t="s">
        <v>214</v>
      </c>
      <c r="E175" t="s">
        <v>559</v>
      </c>
      <c r="F175">
        <v>832172.72</v>
      </c>
      <c r="G175">
        <v>6569109.1600000001</v>
      </c>
      <c r="H175" s="149">
        <v>0.249</v>
      </c>
      <c r="I175">
        <v>19.5</v>
      </c>
      <c r="J175" s="149">
        <v>2.1037055335968381E-2</v>
      </c>
      <c r="K175" s="138">
        <v>15</v>
      </c>
      <c r="L175" s="138" t="s">
        <v>796</v>
      </c>
    </row>
    <row r="176" spans="1:12">
      <c r="A176" t="s">
        <v>333</v>
      </c>
      <c r="B176" t="s">
        <v>334</v>
      </c>
      <c r="C176" s="147">
        <v>41367</v>
      </c>
      <c r="D176" t="s">
        <v>291</v>
      </c>
      <c r="E176" t="s">
        <v>614</v>
      </c>
      <c r="F176">
        <v>399261</v>
      </c>
      <c r="G176">
        <v>6835758</v>
      </c>
      <c r="H176" s="149">
        <v>0.25900000000000001</v>
      </c>
      <c r="I176">
        <v>13</v>
      </c>
      <c r="J176" s="149">
        <v>2.0218379446640317E-2</v>
      </c>
      <c r="K176" s="130">
        <v>12</v>
      </c>
      <c r="L176" s="138" t="s">
        <v>796</v>
      </c>
    </row>
    <row r="177" spans="1:12">
      <c r="A177" t="s">
        <v>365</v>
      </c>
      <c r="B177" t="s">
        <v>366</v>
      </c>
      <c r="C177" s="147">
        <v>41365</v>
      </c>
      <c r="D177" t="s">
        <v>291</v>
      </c>
      <c r="E177" t="s">
        <v>630</v>
      </c>
      <c r="F177">
        <v>425754.2</v>
      </c>
      <c r="G177">
        <v>6696966</v>
      </c>
      <c r="H177" s="149">
        <v>0.16900000000000001</v>
      </c>
      <c r="I177">
        <v>54.2</v>
      </c>
      <c r="J177" s="149">
        <v>2.0072924901185771E-2</v>
      </c>
      <c r="K177" s="130">
        <v>12</v>
      </c>
      <c r="L177" s="138" t="s">
        <v>796</v>
      </c>
    </row>
    <row r="178" spans="1:12">
      <c r="A178" t="s">
        <v>293</v>
      </c>
      <c r="B178" t="s">
        <v>294</v>
      </c>
      <c r="C178" s="147">
        <v>41240</v>
      </c>
      <c r="D178" t="s">
        <v>291</v>
      </c>
      <c r="E178" t="s">
        <v>594</v>
      </c>
      <c r="F178">
        <v>1017040.27</v>
      </c>
      <c r="G178">
        <v>6746858.1900000004</v>
      </c>
      <c r="H178" s="149">
        <v>0.23300000000000001</v>
      </c>
      <c r="I178">
        <v>21</v>
      </c>
      <c r="J178" s="149">
        <v>2.0030632411067194E-2</v>
      </c>
      <c r="K178" s="138">
        <v>18</v>
      </c>
      <c r="L178" s="138" t="s">
        <v>796</v>
      </c>
    </row>
    <row r="179" spans="1:12">
      <c r="A179" t="s">
        <v>54</v>
      </c>
      <c r="B179" t="s">
        <v>745</v>
      </c>
      <c r="C179" s="147">
        <v>42164</v>
      </c>
      <c r="D179" t="s">
        <v>4</v>
      </c>
      <c r="E179" t="s">
        <v>483</v>
      </c>
      <c r="F179">
        <v>398305.98</v>
      </c>
      <c r="G179">
        <v>6382146.1299999999</v>
      </c>
      <c r="H179" s="149">
        <v>0.23599999999999999</v>
      </c>
      <c r="I179">
        <v>9.85</v>
      </c>
      <c r="J179" s="149">
        <v>1.7688339920948613E-2</v>
      </c>
      <c r="K179" s="138">
        <v>13</v>
      </c>
      <c r="L179" s="138" t="s">
        <v>796</v>
      </c>
    </row>
    <row r="180" spans="1:12">
      <c r="A180" t="s">
        <v>400</v>
      </c>
      <c r="B180" t="s">
        <v>401</v>
      </c>
      <c r="C180" s="147">
        <v>41107</v>
      </c>
      <c r="D180" t="s">
        <v>291</v>
      </c>
      <c r="E180" t="s">
        <v>648</v>
      </c>
      <c r="F180">
        <v>629763.63</v>
      </c>
      <c r="G180">
        <v>6316922.25</v>
      </c>
      <c r="H180" s="149">
        <v>0.161</v>
      </c>
      <c r="I180">
        <v>42.9</v>
      </c>
      <c r="J180" s="149">
        <v>1.7325E-2</v>
      </c>
      <c r="K180" s="138">
        <v>14</v>
      </c>
      <c r="L180" s="138" t="s">
        <v>796</v>
      </c>
    </row>
    <row r="181" spans="1:12">
      <c r="A181" t="s">
        <v>331</v>
      </c>
      <c r="B181" t="s">
        <v>332</v>
      </c>
      <c r="C181" s="147">
        <v>41367</v>
      </c>
      <c r="D181" t="s">
        <v>291</v>
      </c>
      <c r="E181" t="s">
        <v>613</v>
      </c>
      <c r="F181">
        <v>415263</v>
      </c>
      <c r="G181">
        <v>6878911</v>
      </c>
      <c r="H181" s="149">
        <v>0.21099999999999999</v>
      </c>
      <c r="I181">
        <v>14.2</v>
      </c>
      <c r="J181" s="149">
        <v>1.6721541501976283E-2</v>
      </c>
      <c r="K181" s="130">
        <v>12</v>
      </c>
      <c r="L181" s="138" t="s">
        <v>796</v>
      </c>
    </row>
    <row r="182" spans="1:12">
      <c r="A182" t="s">
        <v>371</v>
      </c>
      <c r="B182" t="s">
        <v>372</v>
      </c>
      <c r="C182" s="147">
        <v>41365</v>
      </c>
      <c r="D182" t="s">
        <v>291</v>
      </c>
      <c r="E182" t="s">
        <v>633</v>
      </c>
      <c r="F182">
        <v>350827.52000000002</v>
      </c>
      <c r="G182">
        <v>6647659.79</v>
      </c>
      <c r="H182" s="149">
        <v>0.187</v>
      </c>
      <c r="I182">
        <v>18</v>
      </c>
      <c r="J182" s="149">
        <v>1.5521739130434781E-2</v>
      </c>
      <c r="K182" s="130">
        <v>12</v>
      </c>
      <c r="L182" s="138" t="s">
        <v>796</v>
      </c>
    </row>
    <row r="183" spans="1:12">
      <c r="A183" t="s">
        <v>38</v>
      </c>
      <c r="B183" t="s">
        <v>757</v>
      </c>
      <c r="C183" s="147">
        <v>42171</v>
      </c>
      <c r="D183" t="s">
        <v>4</v>
      </c>
      <c r="E183" t="s">
        <v>477</v>
      </c>
      <c r="F183">
        <v>604737.1</v>
      </c>
      <c r="G183">
        <v>6292432.2400000002</v>
      </c>
      <c r="H183" s="149">
        <v>0.16</v>
      </c>
      <c r="I183">
        <v>23</v>
      </c>
      <c r="J183" s="149">
        <v>1.4071146245059288E-2</v>
      </c>
      <c r="K183" s="138">
        <v>14</v>
      </c>
      <c r="L183" s="138" t="s">
        <v>796</v>
      </c>
    </row>
    <row r="184" spans="1:12">
      <c r="A184" t="s">
        <v>441</v>
      </c>
      <c r="B184" t="s">
        <v>442</v>
      </c>
      <c r="C184" s="147">
        <v>41360</v>
      </c>
      <c r="D184" t="s">
        <v>291</v>
      </c>
      <c r="E184" t="s">
        <v>669</v>
      </c>
      <c r="F184">
        <v>701920</v>
      </c>
      <c r="G184">
        <v>6179025</v>
      </c>
      <c r="H184" s="149">
        <v>0.129</v>
      </c>
      <c r="I184">
        <v>36.299999999999997</v>
      </c>
      <c r="J184" s="149">
        <v>1.3040217391304346E-2</v>
      </c>
      <c r="K184" s="138">
        <v>6</v>
      </c>
      <c r="L184" s="138" t="s">
        <v>796</v>
      </c>
    </row>
    <row r="185" spans="1:12">
      <c r="A185" t="s">
        <v>236</v>
      </c>
      <c r="B185" t="s">
        <v>237</v>
      </c>
      <c r="C185" s="147">
        <v>42327</v>
      </c>
      <c r="D185" t="s">
        <v>227</v>
      </c>
      <c r="E185" t="s">
        <v>568</v>
      </c>
      <c r="F185">
        <v>823419</v>
      </c>
      <c r="G185">
        <v>6587437</v>
      </c>
      <c r="H185" s="149">
        <v>0.13</v>
      </c>
      <c r="I185">
        <v>17.8</v>
      </c>
      <c r="J185" s="149">
        <v>1.0764822134387352E-2</v>
      </c>
      <c r="K185" s="138">
        <v>10</v>
      </c>
      <c r="L185" s="138" t="s">
        <v>796</v>
      </c>
    </row>
    <row r="186" spans="1:12">
      <c r="A186" t="s">
        <v>180</v>
      </c>
      <c r="B186" t="s">
        <v>182</v>
      </c>
      <c r="C186" s="147">
        <v>41914</v>
      </c>
      <c r="D186" t="s">
        <v>165</v>
      </c>
      <c r="E186" t="s">
        <v>545</v>
      </c>
      <c r="F186">
        <v>678557.95</v>
      </c>
      <c r="G186">
        <v>6750732.5099999998</v>
      </c>
      <c r="H186" s="149">
        <v>0.11600000000000001</v>
      </c>
      <c r="I186">
        <v>25.15</v>
      </c>
      <c r="J186" s="149">
        <v>1.044802371541502E-2</v>
      </c>
      <c r="K186" s="138">
        <v>9</v>
      </c>
      <c r="L186" s="138" t="s">
        <v>796</v>
      </c>
    </row>
    <row r="187" spans="1:12">
      <c r="A187" t="s">
        <v>61</v>
      </c>
      <c r="B187" t="s">
        <v>747</v>
      </c>
      <c r="C187" s="147">
        <v>42164</v>
      </c>
      <c r="D187" t="s">
        <v>4</v>
      </c>
      <c r="E187" t="s">
        <v>486</v>
      </c>
      <c r="F187">
        <v>406221.96</v>
      </c>
      <c r="G187">
        <v>6318897.9500000002</v>
      </c>
      <c r="H187" s="149">
        <v>9.5000000000000001E-2</v>
      </c>
      <c r="I187">
        <v>41</v>
      </c>
      <c r="J187" s="149">
        <v>1.0044466403162056E-2</v>
      </c>
      <c r="K187" s="130">
        <v>13</v>
      </c>
      <c r="L187" s="138" t="s">
        <v>796</v>
      </c>
    </row>
    <row r="188" spans="1:12">
      <c r="A188" t="s">
        <v>225</v>
      </c>
      <c r="B188" t="s">
        <v>226</v>
      </c>
      <c r="C188" s="147">
        <v>42328</v>
      </c>
      <c r="D188" t="s">
        <v>227</v>
      </c>
      <c r="E188" t="s">
        <v>565</v>
      </c>
      <c r="F188">
        <v>1018957</v>
      </c>
      <c r="G188">
        <v>6756045.9900000002</v>
      </c>
      <c r="H188" s="149">
        <v>0.11</v>
      </c>
      <c r="I188">
        <v>17</v>
      </c>
      <c r="J188" s="149">
        <v>9.0217391304347819E-3</v>
      </c>
      <c r="K188" s="138">
        <v>18</v>
      </c>
      <c r="L188" s="138" t="s">
        <v>796</v>
      </c>
    </row>
    <row r="189" spans="1:12">
      <c r="A189" t="s">
        <v>349</v>
      </c>
      <c r="B189" t="s">
        <v>350</v>
      </c>
      <c r="C189" s="147">
        <v>41137</v>
      </c>
      <c r="D189" t="s">
        <v>291</v>
      </c>
      <c r="E189" t="s">
        <v>622</v>
      </c>
      <c r="F189">
        <v>722875.1</v>
      </c>
      <c r="G189">
        <v>6533430</v>
      </c>
      <c r="H189" s="149">
        <v>7.2999999999999995E-2</v>
      </c>
      <c r="I189">
        <v>58.97</v>
      </c>
      <c r="J189" s="149">
        <v>9.0146343873517779E-3</v>
      </c>
      <c r="K189" s="138">
        <v>17</v>
      </c>
      <c r="L189" s="138" t="s">
        <v>796</v>
      </c>
    </row>
    <row r="190" spans="1:12">
      <c r="A190" t="s">
        <v>228</v>
      </c>
      <c r="B190" t="s">
        <v>229</v>
      </c>
      <c r="C190" s="147">
        <v>42328</v>
      </c>
      <c r="D190" t="s">
        <v>227</v>
      </c>
      <c r="E190" t="s">
        <v>565</v>
      </c>
      <c r="F190">
        <v>1024026</v>
      </c>
      <c r="G190">
        <v>6760841.9900000002</v>
      </c>
      <c r="H190" s="149">
        <v>0.1</v>
      </c>
      <c r="I190">
        <v>24.2</v>
      </c>
      <c r="J190" s="149">
        <v>8.9130434782608691E-3</v>
      </c>
      <c r="K190" s="138">
        <v>18</v>
      </c>
      <c r="L190" s="138" t="s">
        <v>796</v>
      </c>
    </row>
    <row r="191" spans="1:12">
      <c r="A191" t="s">
        <v>105</v>
      </c>
      <c r="B191" t="s">
        <v>732</v>
      </c>
      <c r="C191" s="147">
        <v>42326</v>
      </c>
      <c r="D191" t="s">
        <v>4</v>
      </c>
      <c r="E191" t="s">
        <v>508</v>
      </c>
      <c r="F191">
        <v>789885.47</v>
      </c>
      <c r="G191">
        <v>6354306.5499999998</v>
      </c>
      <c r="H191" s="149">
        <v>0.11</v>
      </c>
      <c r="I191">
        <v>11.5</v>
      </c>
      <c r="J191" s="149">
        <v>8.4239130434782608E-3</v>
      </c>
      <c r="K191" s="138">
        <v>6</v>
      </c>
      <c r="L191" s="138" t="s">
        <v>796</v>
      </c>
    </row>
    <row r="192" spans="1:12">
      <c r="A192" t="s">
        <v>418</v>
      </c>
      <c r="B192" t="s">
        <v>419</v>
      </c>
      <c r="C192" s="147">
        <v>41108</v>
      </c>
      <c r="D192" t="s">
        <v>291</v>
      </c>
      <c r="E192" t="s">
        <v>658</v>
      </c>
      <c r="F192">
        <v>389539.5</v>
      </c>
      <c r="G192">
        <v>6310858.5</v>
      </c>
      <c r="H192" s="149">
        <v>0.104</v>
      </c>
      <c r="I192">
        <v>8</v>
      </c>
      <c r="J192" s="149">
        <v>7.6047430830039507E-3</v>
      </c>
      <c r="K192" s="138">
        <v>13</v>
      </c>
      <c r="L192" s="138" t="s">
        <v>796</v>
      </c>
    </row>
    <row r="193" spans="1:12">
      <c r="A193" t="s">
        <v>48</v>
      </c>
      <c r="B193" t="s">
        <v>49</v>
      </c>
      <c r="C193" s="147">
        <v>42621</v>
      </c>
      <c r="D193" t="s">
        <v>4</v>
      </c>
      <c r="E193" t="s">
        <v>481</v>
      </c>
      <c r="F193">
        <v>598821.35</v>
      </c>
      <c r="G193">
        <v>6185486.04</v>
      </c>
      <c r="H193" s="149">
        <v>0.09</v>
      </c>
      <c r="J193" s="149" t="s">
        <v>820</v>
      </c>
      <c r="K193" s="138"/>
      <c r="L193" s="138"/>
    </row>
    <row r="194" spans="1:12">
      <c r="A194" t="s">
        <v>46</v>
      </c>
      <c r="B194" t="s">
        <v>47</v>
      </c>
      <c r="C194" s="147">
        <v>42621</v>
      </c>
      <c r="D194" t="s">
        <v>4</v>
      </c>
      <c r="E194" t="s">
        <v>481</v>
      </c>
      <c r="F194">
        <v>603131.5</v>
      </c>
      <c r="G194">
        <v>6181593.7699999996</v>
      </c>
      <c r="H194" s="149">
        <v>0.08</v>
      </c>
      <c r="J194" s="149" t="s">
        <v>820</v>
      </c>
      <c r="K194" s="138"/>
      <c r="L194" s="138"/>
    </row>
    <row r="195" spans="1:12">
      <c r="A195" t="s">
        <v>383</v>
      </c>
      <c r="B195" t="s">
        <v>384</v>
      </c>
      <c r="C195" s="147">
        <v>41368</v>
      </c>
      <c r="D195" t="s">
        <v>291</v>
      </c>
      <c r="E195" t="s">
        <v>639</v>
      </c>
      <c r="F195">
        <v>441555</v>
      </c>
      <c r="G195">
        <v>6746734</v>
      </c>
      <c r="H195" s="149">
        <v>0.188</v>
      </c>
      <c r="J195" s="149" t="s">
        <v>820</v>
      </c>
      <c r="K195" s="130"/>
      <c r="L195" s="138"/>
    </row>
    <row r="196" spans="1:12">
      <c r="A196" t="s">
        <v>367</v>
      </c>
      <c r="B196" t="s">
        <v>368</v>
      </c>
      <c r="C196" s="147">
        <v>41366</v>
      </c>
      <c r="D196" t="s">
        <v>291</v>
      </c>
      <c r="E196" t="s">
        <v>631</v>
      </c>
      <c r="F196">
        <v>364328.9</v>
      </c>
      <c r="G196">
        <v>6690074</v>
      </c>
      <c r="H196" s="149">
        <v>0.17100000000000001</v>
      </c>
      <c r="J196" s="149" t="s">
        <v>820</v>
      </c>
      <c r="K196" s="130"/>
      <c r="L196" s="138"/>
    </row>
    <row r="197" spans="1:12">
      <c r="A197" t="s">
        <v>263</v>
      </c>
      <c r="B197" t="s">
        <v>264</v>
      </c>
      <c r="C197" s="147">
        <v>40087</v>
      </c>
      <c r="D197" t="s">
        <v>253</v>
      </c>
      <c r="E197" t="s">
        <v>561</v>
      </c>
      <c r="F197">
        <v>869567</v>
      </c>
      <c r="G197">
        <v>6519822</v>
      </c>
      <c r="H197" s="149">
        <v>0.203698242657679</v>
      </c>
      <c r="J197" s="149" t="s">
        <v>820</v>
      </c>
      <c r="K197" s="138"/>
      <c r="L197" s="138"/>
    </row>
    <row r="198" spans="1:12">
      <c r="A198" t="s">
        <v>24</v>
      </c>
      <c r="B198" t="s">
        <v>744</v>
      </c>
      <c r="C198" s="147">
        <v>42165</v>
      </c>
      <c r="D198" t="s">
        <v>4</v>
      </c>
      <c r="E198" t="s">
        <v>470</v>
      </c>
      <c r="F198">
        <v>419050.96</v>
      </c>
      <c r="G198">
        <v>6430121.3200000003</v>
      </c>
      <c r="H198" s="149">
        <v>0.16</v>
      </c>
      <c r="J198" s="149" t="s">
        <v>820</v>
      </c>
      <c r="K198" s="130"/>
      <c r="L198" s="138"/>
    </row>
    <row r="199" spans="1:12">
      <c r="A199" t="s">
        <v>50</v>
      </c>
      <c r="B199" t="s">
        <v>51</v>
      </c>
      <c r="C199" s="147">
        <v>42621</v>
      </c>
      <c r="D199" t="s">
        <v>4</v>
      </c>
      <c r="E199" t="s">
        <v>482</v>
      </c>
      <c r="F199">
        <v>604654.86</v>
      </c>
      <c r="G199">
        <v>6180903.7599999998</v>
      </c>
      <c r="H199" s="149">
        <v>0.06</v>
      </c>
      <c r="J199" s="149" t="s">
        <v>820</v>
      </c>
      <c r="K199" s="138"/>
      <c r="L199" s="138"/>
    </row>
    <row r="200" spans="1:12">
      <c r="A200" t="s">
        <v>377</v>
      </c>
      <c r="B200" t="s">
        <v>378</v>
      </c>
      <c r="C200" s="147">
        <v>41366</v>
      </c>
      <c r="D200" t="s">
        <v>291</v>
      </c>
      <c r="E200" t="s">
        <v>636</v>
      </c>
      <c r="F200">
        <v>269139.63</v>
      </c>
      <c r="G200">
        <v>6797553.54</v>
      </c>
      <c r="H200" s="149">
        <v>0.39500000000000002</v>
      </c>
      <c r="J200" s="149" t="s">
        <v>820</v>
      </c>
      <c r="K200" s="130"/>
      <c r="L200" s="139"/>
    </row>
    <row r="201" spans="1:12">
      <c r="A201" t="s">
        <v>369</v>
      </c>
      <c r="B201" t="s">
        <v>370</v>
      </c>
      <c r="C201" s="147">
        <v>41365</v>
      </c>
      <c r="D201" t="s">
        <v>291</v>
      </c>
      <c r="E201" t="s">
        <v>632</v>
      </c>
      <c r="F201">
        <v>392166.1</v>
      </c>
      <c r="G201">
        <v>6661022</v>
      </c>
      <c r="H201" s="149">
        <v>0.16800000000000001</v>
      </c>
      <c r="J201" s="149" t="s">
        <v>820</v>
      </c>
      <c r="K201" s="139"/>
      <c r="L201" s="139"/>
    </row>
    <row r="202" spans="1:12">
      <c r="A202" t="s">
        <v>42</v>
      </c>
      <c r="B202" t="s">
        <v>752</v>
      </c>
      <c r="C202" s="147">
        <v>42171</v>
      </c>
      <c r="D202" t="s">
        <v>4</v>
      </c>
      <c r="E202" t="s">
        <v>479</v>
      </c>
      <c r="F202">
        <v>577572.26</v>
      </c>
      <c r="G202">
        <v>6284171.2999999998</v>
      </c>
      <c r="H202" s="149">
        <v>0.27</v>
      </c>
      <c r="J202" s="149" t="s">
        <v>820</v>
      </c>
      <c r="K202" s="138"/>
      <c r="L202" s="138"/>
    </row>
    <row r="203" spans="1:12">
      <c r="A203" t="s">
        <v>52</v>
      </c>
      <c r="B203" t="s">
        <v>53</v>
      </c>
      <c r="C203" s="147">
        <v>42621</v>
      </c>
      <c r="D203" t="s">
        <v>4</v>
      </c>
      <c r="E203" t="s">
        <v>481</v>
      </c>
      <c r="F203">
        <v>604648.65</v>
      </c>
      <c r="G203">
        <v>6179925.0099999998</v>
      </c>
      <c r="H203" s="149">
        <v>0.12</v>
      </c>
      <c r="J203" s="149" t="s">
        <v>820</v>
      </c>
      <c r="K203" s="138"/>
      <c r="L203" s="138"/>
    </row>
    <row r="204" spans="1:12">
      <c r="A204" t="s">
        <v>16</v>
      </c>
      <c r="B204" t="s">
        <v>781</v>
      </c>
      <c r="C204" s="147">
        <v>42165</v>
      </c>
      <c r="D204" t="s">
        <v>4</v>
      </c>
      <c r="E204" t="s">
        <v>466</v>
      </c>
      <c r="F204">
        <v>447883.45</v>
      </c>
      <c r="G204">
        <v>6518696.1699999999</v>
      </c>
      <c r="H204" s="149">
        <v>5.8000000000000003E-2</v>
      </c>
      <c r="J204" s="149" t="s">
        <v>820</v>
      </c>
      <c r="K204" s="130"/>
      <c r="L204" s="138"/>
    </row>
    <row r="205" spans="1:12">
      <c r="A205" t="s">
        <v>223</v>
      </c>
      <c r="B205" t="s">
        <v>224</v>
      </c>
      <c r="C205" s="147">
        <v>41381</v>
      </c>
      <c r="D205" t="s">
        <v>220</v>
      </c>
      <c r="E205" t="s">
        <v>564</v>
      </c>
      <c r="F205">
        <v>778722</v>
      </c>
      <c r="G205">
        <v>6330924</v>
      </c>
      <c r="H205" s="149">
        <v>4.5716222985307278</v>
      </c>
      <c r="I205">
        <v>87.4</v>
      </c>
      <c r="J205" s="149">
        <v>0.69297120612115959</v>
      </c>
      <c r="K205" s="138"/>
      <c r="L205" s="138"/>
    </row>
    <row r="206" spans="1:12">
      <c r="A206" t="s">
        <v>135</v>
      </c>
      <c r="B206" t="s">
        <v>742</v>
      </c>
      <c r="C206" s="147">
        <v>42326</v>
      </c>
      <c r="D206" t="s">
        <v>4</v>
      </c>
      <c r="E206" t="s">
        <v>523</v>
      </c>
      <c r="F206">
        <v>748045.41</v>
      </c>
      <c r="G206">
        <v>6319241.8899999997</v>
      </c>
      <c r="H206" s="149">
        <v>1.76</v>
      </c>
      <c r="I206">
        <v>72.2</v>
      </c>
      <c r="J206" s="149">
        <v>0.24034782608695648</v>
      </c>
      <c r="K206" s="138"/>
      <c r="L206" s="138"/>
    </row>
    <row r="207" spans="1:12">
      <c r="A207" t="s">
        <v>57</v>
      </c>
      <c r="B207" t="s">
        <v>762</v>
      </c>
      <c r="C207" s="147">
        <v>42172</v>
      </c>
      <c r="D207" t="s">
        <v>4</v>
      </c>
      <c r="E207" t="s">
        <v>484</v>
      </c>
      <c r="F207">
        <v>409963.75</v>
      </c>
      <c r="G207">
        <v>6245762.7199999997</v>
      </c>
      <c r="H207" s="149">
        <v>0.17</v>
      </c>
      <c r="I207">
        <v>69.8</v>
      </c>
      <c r="J207" s="149">
        <v>2.2812252964426877E-2</v>
      </c>
      <c r="K207" s="130"/>
      <c r="L207" s="138"/>
    </row>
    <row r="208" spans="1:12">
      <c r="A208" t="s">
        <v>424</v>
      </c>
      <c r="B208" t="s">
        <v>425</v>
      </c>
      <c r="C208" s="147">
        <v>41138</v>
      </c>
      <c r="D208" t="s">
        <v>291</v>
      </c>
      <c r="E208" t="s">
        <v>661</v>
      </c>
      <c r="F208">
        <v>865948</v>
      </c>
      <c r="G208">
        <v>6641525</v>
      </c>
      <c r="H208" s="149">
        <v>0.16</v>
      </c>
      <c r="I208">
        <v>54.29</v>
      </c>
      <c r="J208" s="149">
        <v>1.9018181818181813E-2</v>
      </c>
      <c r="K208" s="138"/>
      <c r="L208" s="138"/>
    </row>
    <row r="209" spans="1:12">
      <c r="A209" t="s">
        <v>67</v>
      </c>
      <c r="B209" t="s">
        <v>790</v>
      </c>
      <c r="C209" s="147">
        <v>42326</v>
      </c>
      <c r="D209" t="s">
        <v>4</v>
      </c>
      <c r="E209" t="s">
        <v>489</v>
      </c>
      <c r="F209">
        <v>959486.41</v>
      </c>
      <c r="G209">
        <v>6729316.2800000003</v>
      </c>
      <c r="H209" s="149">
        <v>0.13</v>
      </c>
      <c r="I209">
        <v>30.1</v>
      </c>
      <c r="J209" s="149">
        <v>1.2344861660079051E-2</v>
      </c>
      <c r="K209" s="138"/>
      <c r="L209" s="138"/>
    </row>
    <row r="210" spans="1:12">
      <c r="A210" t="s">
        <v>178</v>
      </c>
      <c r="B210" t="s">
        <v>179</v>
      </c>
      <c r="C210" s="147">
        <v>41563</v>
      </c>
      <c r="D210" t="s">
        <v>165</v>
      </c>
      <c r="E210" t="s">
        <v>544</v>
      </c>
      <c r="F210">
        <v>818679.92</v>
      </c>
      <c r="G210">
        <v>6821621.9299999997</v>
      </c>
      <c r="H210" s="149">
        <v>6.2087698874660466E-2</v>
      </c>
      <c r="I210">
        <v>130</v>
      </c>
      <c r="J210" s="149">
        <v>1.2024890295882856E-2</v>
      </c>
      <c r="K210" s="138"/>
      <c r="L210" s="138"/>
    </row>
    <row r="211" spans="1:12">
      <c r="A211" t="s">
        <v>119</v>
      </c>
      <c r="B211" t="s">
        <v>120</v>
      </c>
      <c r="C211" s="147">
        <v>42310</v>
      </c>
      <c r="D211" t="s">
        <v>4</v>
      </c>
      <c r="E211" t="s">
        <v>515</v>
      </c>
      <c r="F211">
        <v>914171.03</v>
      </c>
      <c r="G211">
        <v>6447650.8600000003</v>
      </c>
      <c r="H211" s="149">
        <v>0.09</v>
      </c>
      <c r="I211">
        <v>45</v>
      </c>
      <c r="J211" s="149">
        <v>9.8715415019762828E-3</v>
      </c>
      <c r="K211" s="138"/>
      <c r="L211" s="138"/>
    </row>
    <row r="212" spans="1:12">
      <c r="A212" t="s">
        <v>79</v>
      </c>
      <c r="B212" t="s">
        <v>754</v>
      </c>
      <c r="C212" s="147">
        <v>42327</v>
      </c>
      <c r="D212" t="s">
        <v>4</v>
      </c>
      <c r="E212" t="s">
        <v>495</v>
      </c>
      <c r="F212">
        <v>916062.33</v>
      </c>
      <c r="G212">
        <v>6564950.5899999999</v>
      </c>
      <c r="H212" s="149">
        <v>0.06</v>
      </c>
      <c r="I212">
        <v>70</v>
      </c>
      <c r="J212" s="149">
        <v>8.0632411067193665E-3</v>
      </c>
      <c r="K212" s="138"/>
      <c r="L212" s="138"/>
    </row>
    <row r="213" spans="1:12">
      <c r="A213" t="s">
        <v>75</v>
      </c>
      <c r="B213" t="s">
        <v>748</v>
      </c>
      <c r="C213" s="147">
        <v>42325</v>
      </c>
      <c r="D213" t="s">
        <v>4</v>
      </c>
      <c r="E213" t="s">
        <v>493</v>
      </c>
      <c r="F213">
        <v>842595.15</v>
      </c>
      <c r="G213">
        <v>6575989.4100000001</v>
      </c>
      <c r="H213" s="149">
        <v>0.06</v>
      </c>
      <c r="I213">
        <v>68.2</v>
      </c>
      <c r="J213" s="149">
        <v>7.9565217391304333E-3</v>
      </c>
      <c r="K213" s="138"/>
      <c r="L213" s="138"/>
    </row>
    <row r="214" spans="1:12">
      <c r="A214" t="s">
        <v>107</v>
      </c>
      <c r="B214" t="s">
        <v>768</v>
      </c>
      <c r="C214" s="147">
        <v>42325</v>
      </c>
      <c r="D214" t="s">
        <v>4</v>
      </c>
      <c r="E214" t="s">
        <v>509</v>
      </c>
      <c r="F214">
        <v>844381.2</v>
      </c>
      <c r="G214">
        <v>6318516.4400000004</v>
      </c>
      <c r="H214" s="149">
        <v>0.06</v>
      </c>
      <c r="I214">
        <v>67.8</v>
      </c>
      <c r="J214" s="149">
        <v>7.9328063241106712E-3</v>
      </c>
      <c r="K214" s="138"/>
      <c r="L214" s="138"/>
    </row>
    <row r="215" spans="1:12">
      <c r="A215" t="s">
        <v>99</v>
      </c>
      <c r="B215" t="s">
        <v>772</v>
      </c>
      <c r="C215" s="147">
        <v>42314</v>
      </c>
      <c r="D215" t="s">
        <v>4</v>
      </c>
      <c r="E215" t="s">
        <v>505</v>
      </c>
      <c r="F215">
        <v>845732.59</v>
      </c>
      <c r="G215">
        <v>6437271.0999999996</v>
      </c>
      <c r="H215" s="149">
        <v>0.05</v>
      </c>
      <c r="I215">
        <v>71.400000000000006</v>
      </c>
      <c r="J215" s="149">
        <v>6.7885375494071152E-3</v>
      </c>
      <c r="K215" s="138"/>
      <c r="L215" s="138"/>
    </row>
    <row r="216" spans="1:12">
      <c r="A216" t="s">
        <v>113</v>
      </c>
      <c r="B216" t="s">
        <v>759</v>
      </c>
      <c r="C216" s="147">
        <v>42325</v>
      </c>
      <c r="D216" t="s">
        <v>4</v>
      </c>
      <c r="E216" t="s">
        <v>512</v>
      </c>
      <c r="F216">
        <v>815067.63</v>
      </c>
      <c r="G216">
        <v>6285512.4800000004</v>
      </c>
      <c r="H216" s="149">
        <v>0.04</v>
      </c>
      <c r="I216">
        <v>101.1</v>
      </c>
      <c r="J216" s="149">
        <v>6.6047430830039515E-3</v>
      </c>
      <c r="K216" s="138"/>
      <c r="L216" s="138"/>
    </row>
    <row r="217" spans="1:12">
      <c r="A217" t="s">
        <v>159</v>
      </c>
      <c r="B217" t="s">
        <v>160</v>
      </c>
      <c r="C217" s="147">
        <v>42310</v>
      </c>
      <c r="D217" t="s">
        <v>4</v>
      </c>
      <c r="E217" t="s">
        <v>535</v>
      </c>
      <c r="F217">
        <v>894839.12</v>
      </c>
      <c r="G217">
        <v>6471311.9500000002</v>
      </c>
      <c r="H217" s="149">
        <v>0.04</v>
      </c>
      <c r="I217">
        <v>90.1</v>
      </c>
      <c r="J217" s="149">
        <v>6.1699604743083005E-3</v>
      </c>
      <c r="K217" s="138"/>
      <c r="L217" s="138"/>
    </row>
    <row r="218" spans="1:12">
      <c r="A218" t="s">
        <v>147</v>
      </c>
      <c r="B218" t="s">
        <v>767</v>
      </c>
      <c r="C218" s="147">
        <v>42314</v>
      </c>
      <c r="D218" t="s">
        <v>4</v>
      </c>
      <c r="E218" t="s">
        <v>529</v>
      </c>
      <c r="F218">
        <v>867903.7</v>
      </c>
      <c r="G218">
        <v>6577698.9000000004</v>
      </c>
      <c r="H218" s="149">
        <v>0.04</v>
      </c>
      <c r="I218">
        <v>82.3</v>
      </c>
      <c r="J218" s="149">
        <v>5.8616600790513829E-3</v>
      </c>
      <c r="K218" s="138"/>
      <c r="L218" s="138"/>
    </row>
    <row r="219" spans="1:12">
      <c r="A219" t="s">
        <v>139</v>
      </c>
      <c r="B219" t="s">
        <v>783</v>
      </c>
      <c r="C219" s="147">
        <v>42325</v>
      </c>
      <c r="D219" t="s">
        <v>4</v>
      </c>
      <c r="E219" t="s">
        <v>525</v>
      </c>
      <c r="F219">
        <v>800260.63</v>
      </c>
      <c r="G219">
        <v>6280238.1900000004</v>
      </c>
      <c r="H219" s="149">
        <v>0.03</v>
      </c>
      <c r="I219">
        <v>131.4</v>
      </c>
      <c r="J219" s="149">
        <v>5.8517786561264823E-3</v>
      </c>
      <c r="K219" s="138"/>
      <c r="L219" s="138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185"/>
  <sheetViews>
    <sheetView topLeftCell="E1" workbookViewId="0">
      <selection activeCell="I18" sqref="I18"/>
    </sheetView>
  </sheetViews>
  <sheetFormatPr baseColWidth="10" defaultRowHeight="15"/>
  <cols>
    <col min="1" max="1" width="14.28515625" customWidth="1"/>
    <col min="5" max="5" width="18" customWidth="1"/>
    <col min="6" max="6" width="2.28515625" customWidth="1"/>
    <col min="7" max="7" width="2.5703125" customWidth="1"/>
    <col min="8" max="8" width="17.28515625" customWidth="1"/>
    <col min="9" max="9" width="17.85546875" customWidth="1"/>
    <col min="10" max="10" width="15.5703125" customWidth="1"/>
    <col min="11" max="11" width="5.28515625" customWidth="1"/>
    <col min="12" max="12" width="10.28515625" customWidth="1"/>
  </cols>
  <sheetData>
    <row r="1" spans="1:18">
      <c r="A1" t="s">
        <v>709</v>
      </c>
      <c r="B1" t="s">
        <v>708</v>
      </c>
      <c r="C1" t="s">
        <v>0</v>
      </c>
      <c r="D1" t="s">
        <v>1</v>
      </c>
      <c r="E1" t="s">
        <v>459</v>
      </c>
      <c r="F1" t="s">
        <v>678</v>
      </c>
      <c r="G1" t="s">
        <v>679</v>
      </c>
      <c r="H1" t="s">
        <v>698</v>
      </c>
      <c r="I1" t="s">
        <v>688</v>
      </c>
      <c r="J1" s="149" t="s">
        <v>695</v>
      </c>
      <c r="K1" s="151" t="s">
        <v>794</v>
      </c>
      <c r="L1" s="151" t="s">
        <v>795</v>
      </c>
      <c r="P1" t="s">
        <v>817</v>
      </c>
      <c r="Q1" t="s">
        <v>818</v>
      </c>
      <c r="R1" t="s">
        <v>824</v>
      </c>
    </row>
    <row r="2" spans="1:18">
      <c r="A2" t="s">
        <v>287</v>
      </c>
      <c r="B2" t="s">
        <v>288</v>
      </c>
      <c r="C2" s="147">
        <v>40087</v>
      </c>
      <c r="D2" t="s">
        <v>253</v>
      </c>
      <c r="E2" t="s">
        <v>592</v>
      </c>
      <c r="F2">
        <v>859976</v>
      </c>
      <c r="G2">
        <v>6484614</v>
      </c>
      <c r="H2" s="149">
        <v>0.26748285013269202</v>
      </c>
      <c r="I2">
        <v>60.5</v>
      </c>
      <c r="J2" s="149">
        <v>1.2596121216843377</v>
      </c>
      <c r="K2" s="138">
        <v>5</v>
      </c>
      <c r="L2" s="138" t="s">
        <v>801</v>
      </c>
      <c r="P2" s="149">
        <f t="shared" ref="P2:P37" si="0">(O$5*N$10)/(N$8/(1+Q2/N$12))</f>
        <v>3.6352941176470583</v>
      </c>
      <c r="Q2">
        <v>0</v>
      </c>
      <c r="R2">
        <f t="shared" ref="R2:R37" si="1">N$5</f>
        <v>4</v>
      </c>
    </row>
    <row r="3" spans="1:18" ht="15.75" thickBot="1">
      <c r="A3" t="s">
        <v>95</v>
      </c>
      <c r="B3" t="s">
        <v>756</v>
      </c>
      <c r="C3" s="147">
        <v>42325</v>
      </c>
      <c r="D3" t="s">
        <v>4</v>
      </c>
      <c r="E3" t="s">
        <v>503</v>
      </c>
      <c r="F3">
        <v>855033.97</v>
      </c>
      <c r="G3">
        <v>6499829.6299999999</v>
      </c>
      <c r="H3" s="149">
        <v>0.28000000000000003</v>
      </c>
      <c r="I3">
        <v>77.5</v>
      </c>
      <c r="J3" s="149">
        <v>1.4113747156321093</v>
      </c>
      <c r="K3" s="138">
        <v>5</v>
      </c>
      <c r="L3" s="138" t="s">
        <v>801</v>
      </c>
      <c r="N3" t="s">
        <v>806</v>
      </c>
      <c r="O3" t="s">
        <v>823</v>
      </c>
      <c r="P3" s="149">
        <f t="shared" si="0"/>
        <v>3.8361390965225866</v>
      </c>
      <c r="Q3">
        <f t="shared" ref="Q3:Q37" si="2">Q2+10</f>
        <v>10</v>
      </c>
      <c r="R3">
        <f t="shared" si="1"/>
        <v>4</v>
      </c>
    </row>
    <row r="4" spans="1:18">
      <c r="A4" t="s">
        <v>254</v>
      </c>
      <c r="B4" t="s">
        <v>255</v>
      </c>
      <c r="C4" s="147">
        <v>40087</v>
      </c>
      <c r="D4" t="s">
        <v>253</v>
      </c>
      <c r="E4" t="s">
        <v>578</v>
      </c>
      <c r="F4">
        <v>869164</v>
      </c>
      <c r="G4">
        <v>6563689</v>
      </c>
      <c r="H4" s="149">
        <v>0.34470709410622402</v>
      </c>
      <c r="I4">
        <v>63.5</v>
      </c>
      <c r="J4" s="149">
        <v>1.643436162020899</v>
      </c>
      <c r="K4" s="138">
        <v>15</v>
      </c>
      <c r="L4" s="138" t="s">
        <v>801</v>
      </c>
      <c r="N4" s="159" t="s">
        <v>701</v>
      </c>
      <c r="O4" s="179" t="s">
        <v>822</v>
      </c>
      <c r="P4" s="149">
        <f t="shared" si="0"/>
        <v>4.0369840753981148</v>
      </c>
      <c r="Q4">
        <f t="shared" si="2"/>
        <v>20</v>
      </c>
      <c r="R4">
        <f t="shared" si="1"/>
        <v>4</v>
      </c>
    </row>
    <row r="5" spans="1:18" ht="15.75" thickBot="1">
      <c r="A5" t="s">
        <v>251</v>
      </c>
      <c r="B5" t="s">
        <v>252</v>
      </c>
      <c r="C5" s="147">
        <v>40087</v>
      </c>
      <c r="D5" t="s">
        <v>253</v>
      </c>
      <c r="E5" t="s">
        <v>577</v>
      </c>
      <c r="F5">
        <v>869769</v>
      </c>
      <c r="G5">
        <v>6560119</v>
      </c>
      <c r="H5" s="149">
        <v>0.37033661561577103</v>
      </c>
      <c r="I5">
        <v>69.8</v>
      </c>
      <c r="J5" s="149">
        <v>1.811122974256133</v>
      </c>
      <c r="K5" s="138">
        <v>15</v>
      </c>
      <c r="L5" s="138" t="s">
        <v>801</v>
      </c>
      <c r="N5" s="161">
        <v>4</v>
      </c>
      <c r="O5" s="161">
        <v>1.03</v>
      </c>
      <c r="P5" s="149">
        <f t="shared" si="0"/>
        <v>4.237829054273643</v>
      </c>
      <c r="Q5">
        <f t="shared" si="2"/>
        <v>30</v>
      </c>
      <c r="R5">
        <f t="shared" si="1"/>
        <v>4</v>
      </c>
    </row>
    <row r="6" spans="1:18" ht="15.75" thickBot="1">
      <c r="A6" t="s">
        <v>261</v>
      </c>
      <c r="B6" t="s">
        <v>262</v>
      </c>
      <c r="C6" s="147">
        <v>40087</v>
      </c>
      <c r="D6" t="s">
        <v>253</v>
      </c>
      <c r="E6" t="s">
        <v>581</v>
      </c>
      <c r="F6">
        <v>915573</v>
      </c>
      <c r="G6">
        <v>6477559</v>
      </c>
      <c r="H6" s="149">
        <v>0.493937492856178</v>
      </c>
      <c r="I6">
        <v>61.66</v>
      </c>
      <c r="J6" s="149">
        <v>2.3371895745819984</v>
      </c>
      <c r="K6" s="138">
        <v>5</v>
      </c>
      <c r="L6" s="138" t="s">
        <v>801</v>
      </c>
      <c r="P6" s="149">
        <f t="shared" si="0"/>
        <v>4.4386740331491712</v>
      </c>
      <c r="Q6">
        <f t="shared" si="2"/>
        <v>40</v>
      </c>
      <c r="R6">
        <f t="shared" si="1"/>
        <v>4</v>
      </c>
    </row>
    <row r="7" spans="1:18">
      <c r="A7" t="s">
        <v>121</v>
      </c>
      <c r="B7" t="s">
        <v>122</v>
      </c>
      <c r="C7" s="147">
        <v>42310</v>
      </c>
      <c r="D7" t="s">
        <v>4</v>
      </c>
      <c r="E7" t="s">
        <v>516</v>
      </c>
      <c r="F7">
        <v>894919.44</v>
      </c>
      <c r="G7">
        <v>6461924.0099999998</v>
      </c>
      <c r="H7" s="149">
        <v>0.61</v>
      </c>
      <c r="I7">
        <v>88</v>
      </c>
      <c r="J7" s="149">
        <v>3.1996750081247969</v>
      </c>
      <c r="K7" s="138">
        <v>5</v>
      </c>
      <c r="L7" s="138" t="s">
        <v>801</v>
      </c>
      <c r="N7" s="179" t="s">
        <v>689</v>
      </c>
      <c r="P7" s="149">
        <f t="shared" si="0"/>
        <v>4.6395190120246994</v>
      </c>
      <c r="Q7">
        <f t="shared" si="2"/>
        <v>50</v>
      </c>
      <c r="R7">
        <f t="shared" si="1"/>
        <v>4</v>
      </c>
    </row>
    <row r="8" spans="1:18">
      <c r="A8" t="s">
        <v>208</v>
      </c>
      <c r="B8" t="s">
        <v>209</v>
      </c>
      <c r="C8" s="147">
        <v>41000</v>
      </c>
      <c r="D8" t="s">
        <v>207</v>
      </c>
      <c r="E8" t="s">
        <v>557</v>
      </c>
      <c r="F8">
        <v>891477.04</v>
      </c>
      <c r="G8">
        <v>6544924.4400000004</v>
      </c>
      <c r="H8" s="149">
        <v>0.64700000000000002</v>
      </c>
      <c r="I8">
        <v>77</v>
      </c>
      <c r="J8" s="149">
        <v>3.2549756256093598</v>
      </c>
      <c r="K8" s="138">
        <v>5</v>
      </c>
      <c r="L8" s="138" t="s">
        <v>801</v>
      </c>
      <c r="N8" s="144">
        <v>0.17</v>
      </c>
      <c r="P8" s="149">
        <f t="shared" si="0"/>
        <v>4.8403639909002276</v>
      </c>
      <c r="Q8">
        <f t="shared" si="2"/>
        <v>60</v>
      </c>
      <c r="R8">
        <f t="shared" si="1"/>
        <v>4</v>
      </c>
    </row>
    <row r="9" spans="1:18">
      <c r="A9" t="s">
        <v>131</v>
      </c>
      <c r="B9" t="s">
        <v>739</v>
      </c>
      <c r="C9" s="147">
        <v>42313</v>
      </c>
      <c r="D9" t="s">
        <v>4</v>
      </c>
      <c r="E9" t="s">
        <v>521</v>
      </c>
      <c r="F9">
        <v>924721.53</v>
      </c>
      <c r="G9">
        <v>6299954.8099999996</v>
      </c>
      <c r="H9" s="149">
        <v>0.74</v>
      </c>
      <c r="I9">
        <v>72.599999999999994</v>
      </c>
      <c r="J9" s="149">
        <v>3.6593565160870973</v>
      </c>
      <c r="K9" s="138">
        <v>6</v>
      </c>
      <c r="L9" s="138" t="s">
        <v>801</v>
      </c>
      <c r="N9" s="145" t="s">
        <v>686</v>
      </c>
      <c r="P9" s="149">
        <f t="shared" si="0"/>
        <v>5.0412089697757558</v>
      </c>
      <c r="Q9">
        <f t="shared" si="2"/>
        <v>70</v>
      </c>
      <c r="R9">
        <f t="shared" si="1"/>
        <v>4</v>
      </c>
    </row>
    <row r="10" spans="1:18">
      <c r="A10" t="s">
        <v>398</v>
      </c>
      <c r="B10" t="s">
        <v>399</v>
      </c>
      <c r="C10" s="147">
        <v>41043</v>
      </c>
      <c r="D10" t="s">
        <v>291</v>
      </c>
      <c r="E10" t="s">
        <v>647</v>
      </c>
      <c r="F10">
        <v>659597.22</v>
      </c>
      <c r="G10">
        <v>6360008.5300000003</v>
      </c>
      <c r="H10" s="149">
        <v>0.77800000000000002</v>
      </c>
      <c r="I10">
        <v>61.97</v>
      </c>
      <c r="J10" s="149">
        <v>3.6860057198570031</v>
      </c>
      <c r="K10" s="138">
        <v>3</v>
      </c>
      <c r="L10" s="138" t="s">
        <v>801</v>
      </c>
      <c r="N10" s="169">
        <v>0.6</v>
      </c>
      <c r="P10" s="149">
        <f t="shared" si="0"/>
        <v>5.2420539486512832</v>
      </c>
      <c r="Q10">
        <f t="shared" si="2"/>
        <v>80</v>
      </c>
      <c r="R10">
        <f t="shared" si="1"/>
        <v>4</v>
      </c>
    </row>
    <row r="11" spans="1:18">
      <c r="A11" t="s">
        <v>241</v>
      </c>
      <c r="B11" t="s">
        <v>242</v>
      </c>
      <c r="C11" s="147">
        <v>41068</v>
      </c>
      <c r="D11" t="s">
        <v>291</v>
      </c>
      <c r="E11" t="s">
        <v>571</v>
      </c>
      <c r="F11">
        <v>925025</v>
      </c>
      <c r="G11">
        <v>6514593</v>
      </c>
      <c r="H11" s="149">
        <v>0.71199999999999997</v>
      </c>
      <c r="I11">
        <v>96.9</v>
      </c>
      <c r="J11" s="149">
        <v>3.8582671433214166</v>
      </c>
      <c r="K11" s="138">
        <v>5</v>
      </c>
      <c r="L11" s="138" t="s">
        <v>801</v>
      </c>
      <c r="N11" s="145" t="s">
        <v>692</v>
      </c>
      <c r="P11" s="149">
        <f t="shared" si="0"/>
        <v>5.4428989275268114</v>
      </c>
      <c r="Q11">
        <f t="shared" si="2"/>
        <v>90</v>
      </c>
      <c r="R11">
        <f t="shared" si="1"/>
        <v>4</v>
      </c>
    </row>
    <row r="12" spans="1:18" ht="15.75" thickBot="1">
      <c r="A12" t="s">
        <v>125</v>
      </c>
      <c r="B12" t="s">
        <v>738</v>
      </c>
      <c r="C12" s="147">
        <v>42313</v>
      </c>
      <c r="D12" t="s">
        <v>4</v>
      </c>
      <c r="E12" t="s">
        <v>518</v>
      </c>
      <c r="F12">
        <v>934479.35</v>
      </c>
      <c r="G12">
        <v>6350598.2999999998</v>
      </c>
      <c r="H12" s="149">
        <v>0.93</v>
      </c>
      <c r="I12">
        <v>82.7</v>
      </c>
      <c r="J12" s="149">
        <v>4.7820799480012992</v>
      </c>
      <c r="K12" s="138">
        <v>7</v>
      </c>
      <c r="L12" s="138" t="s">
        <v>801</v>
      </c>
      <c r="N12" s="170">
        <v>181</v>
      </c>
      <c r="P12" s="149">
        <f t="shared" si="0"/>
        <v>5.6437439064023396</v>
      </c>
      <c r="Q12">
        <f t="shared" si="2"/>
        <v>100</v>
      </c>
      <c r="R12">
        <f t="shared" si="1"/>
        <v>4</v>
      </c>
    </row>
    <row r="13" spans="1:18">
      <c r="A13" t="s">
        <v>426</v>
      </c>
      <c r="B13" t="s">
        <v>427</v>
      </c>
      <c r="C13" s="147">
        <v>41138</v>
      </c>
      <c r="D13" t="s">
        <v>291</v>
      </c>
      <c r="E13" t="s">
        <v>662</v>
      </c>
      <c r="F13">
        <v>839108</v>
      </c>
      <c r="G13">
        <v>6629175</v>
      </c>
      <c r="H13" s="149">
        <v>1.016</v>
      </c>
      <c r="I13">
        <v>91.4</v>
      </c>
      <c r="J13" s="149">
        <v>5.3966538836529088</v>
      </c>
      <c r="K13" s="138">
        <v>15</v>
      </c>
      <c r="L13" s="138" t="s">
        <v>801</v>
      </c>
      <c r="P13" s="149">
        <f t="shared" si="0"/>
        <v>5.8445888852778678</v>
      </c>
      <c r="Q13">
        <f t="shared" si="2"/>
        <v>110</v>
      </c>
      <c r="R13">
        <f t="shared" si="1"/>
        <v>4</v>
      </c>
    </row>
    <row r="14" spans="1:18">
      <c r="A14" t="s">
        <v>437</v>
      </c>
      <c r="B14" t="s">
        <v>438</v>
      </c>
      <c r="C14" s="147">
        <v>41177</v>
      </c>
      <c r="D14" t="s">
        <v>291</v>
      </c>
      <c r="E14" t="s">
        <v>667</v>
      </c>
      <c r="F14">
        <v>937563</v>
      </c>
      <c r="G14">
        <v>6330720</v>
      </c>
      <c r="H14" s="149">
        <v>1.714</v>
      </c>
      <c r="I14">
        <v>71.5</v>
      </c>
      <c r="J14" s="149">
        <v>8.4390965225869348</v>
      </c>
      <c r="K14" s="138">
        <v>6</v>
      </c>
      <c r="L14" s="138" t="s">
        <v>801</v>
      </c>
      <c r="P14" s="149">
        <f t="shared" si="0"/>
        <v>6.045433864153396</v>
      </c>
      <c r="Q14">
        <f t="shared" si="2"/>
        <v>120</v>
      </c>
      <c r="R14">
        <f t="shared" si="1"/>
        <v>4</v>
      </c>
    </row>
    <row r="15" spans="1:18">
      <c r="A15" t="s">
        <v>430</v>
      </c>
      <c r="B15" t="s">
        <v>431</v>
      </c>
      <c r="C15" s="147">
        <v>41177</v>
      </c>
      <c r="D15" t="s">
        <v>291</v>
      </c>
      <c r="E15" t="s">
        <v>664</v>
      </c>
      <c r="F15">
        <v>880001</v>
      </c>
      <c r="G15">
        <v>6399472</v>
      </c>
      <c r="H15" s="149">
        <v>2.1579999999999999</v>
      </c>
      <c r="I15">
        <v>65.5</v>
      </c>
      <c r="J15" s="149">
        <v>10.372707182320442</v>
      </c>
      <c r="K15" s="138">
        <v>7</v>
      </c>
      <c r="L15" s="138" t="s">
        <v>801</v>
      </c>
      <c r="P15" s="149">
        <f t="shared" si="0"/>
        <v>6.2462788430289242</v>
      </c>
      <c r="Q15">
        <f t="shared" si="2"/>
        <v>130</v>
      </c>
      <c r="R15">
        <f t="shared" si="1"/>
        <v>4</v>
      </c>
    </row>
    <row r="16" spans="1:18">
      <c r="A16" t="s">
        <v>457</v>
      </c>
      <c r="B16" t="s">
        <v>458</v>
      </c>
      <c r="C16" s="147">
        <v>41177</v>
      </c>
      <c r="D16" t="s">
        <v>291</v>
      </c>
      <c r="E16" t="s">
        <v>677</v>
      </c>
      <c r="F16">
        <v>882069</v>
      </c>
      <c r="G16">
        <v>6348202</v>
      </c>
      <c r="H16" s="149">
        <v>2.3809999999999998</v>
      </c>
      <c r="I16">
        <v>72.5</v>
      </c>
      <c r="J16" s="149">
        <v>11.769584010399738</v>
      </c>
      <c r="K16" s="138">
        <v>7</v>
      </c>
      <c r="L16" s="138" t="s">
        <v>801</v>
      </c>
      <c r="P16" s="149">
        <f t="shared" si="0"/>
        <v>6.4471238219044515</v>
      </c>
      <c r="Q16">
        <f t="shared" si="2"/>
        <v>140</v>
      </c>
      <c r="R16">
        <f t="shared" si="1"/>
        <v>4</v>
      </c>
    </row>
    <row r="17" spans="1:18">
      <c r="A17" t="s">
        <v>157</v>
      </c>
      <c r="B17" t="s">
        <v>740</v>
      </c>
      <c r="C17" s="147">
        <v>42310</v>
      </c>
      <c r="D17" t="s">
        <v>4</v>
      </c>
      <c r="E17" t="s">
        <v>534</v>
      </c>
      <c r="F17">
        <v>897712.76</v>
      </c>
      <c r="G17">
        <v>6480121.96</v>
      </c>
      <c r="H17" s="149">
        <v>2.46</v>
      </c>
      <c r="I17">
        <v>69</v>
      </c>
      <c r="J17" s="149">
        <v>11.992200194995124</v>
      </c>
      <c r="K17" s="138">
        <v>5</v>
      </c>
      <c r="L17" s="138" t="s">
        <v>801</v>
      </c>
      <c r="P17" s="149">
        <f t="shared" si="0"/>
        <v>6.6479688007799798</v>
      </c>
      <c r="Q17">
        <f t="shared" si="2"/>
        <v>150</v>
      </c>
      <c r="R17">
        <f t="shared" si="1"/>
        <v>4</v>
      </c>
    </row>
    <row r="18" spans="1:18">
      <c r="A18" t="s">
        <v>117</v>
      </c>
      <c r="B18" t="s">
        <v>758</v>
      </c>
      <c r="C18" s="147">
        <v>42310</v>
      </c>
      <c r="D18" t="s">
        <v>4</v>
      </c>
      <c r="E18" t="s">
        <v>514</v>
      </c>
      <c r="F18">
        <v>962956.41</v>
      </c>
      <c r="G18">
        <v>6469546.4400000004</v>
      </c>
      <c r="H18" s="149">
        <v>1.87</v>
      </c>
      <c r="I18">
        <v>150</v>
      </c>
      <c r="J18" s="149">
        <v>12.069613259668508</v>
      </c>
      <c r="K18" s="138">
        <v>2</v>
      </c>
      <c r="L18" s="138" t="s">
        <v>801</v>
      </c>
      <c r="P18" s="149">
        <f t="shared" si="0"/>
        <v>6.848813779655508</v>
      </c>
      <c r="Q18">
        <f t="shared" si="2"/>
        <v>160</v>
      </c>
      <c r="R18">
        <f t="shared" si="1"/>
        <v>4</v>
      </c>
    </row>
    <row r="19" spans="1:18">
      <c r="A19" t="s">
        <v>168</v>
      </c>
      <c r="B19" t="s">
        <v>169</v>
      </c>
      <c r="C19" s="147">
        <v>41912</v>
      </c>
      <c r="D19" t="s">
        <v>165</v>
      </c>
      <c r="E19" t="s">
        <v>539</v>
      </c>
      <c r="F19">
        <v>820438.48</v>
      </c>
      <c r="G19">
        <v>6821519.7599999998</v>
      </c>
      <c r="H19" s="149">
        <v>0.29499999999999998</v>
      </c>
      <c r="I19">
        <v>88</v>
      </c>
      <c r="J19" s="149">
        <v>1.5473838154046149</v>
      </c>
      <c r="K19" s="138">
        <v>10</v>
      </c>
      <c r="L19" s="138" t="s">
        <v>798</v>
      </c>
      <c r="P19" s="149">
        <f t="shared" si="0"/>
        <v>7.0496587585310362</v>
      </c>
      <c r="Q19">
        <f t="shared" si="2"/>
        <v>170</v>
      </c>
      <c r="R19">
        <f t="shared" si="1"/>
        <v>4</v>
      </c>
    </row>
    <row r="20" spans="1:18">
      <c r="A20" t="s">
        <v>172</v>
      </c>
      <c r="B20" t="s">
        <v>173</v>
      </c>
      <c r="C20" s="147">
        <v>41913</v>
      </c>
      <c r="D20" t="s">
        <v>165</v>
      </c>
      <c r="E20" t="s">
        <v>541</v>
      </c>
      <c r="F20">
        <v>853980.31</v>
      </c>
      <c r="G20">
        <v>6795901.7300000004</v>
      </c>
      <c r="H20" s="149">
        <v>0.30299999999999999</v>
      </c>
      <c r="I20">
        <v>82</v>
      </c>
      <c r="J20" s="149">
        <v>1.553896652583685</v>
      </c>
      <c r="K20" s="138">
        <v>10</v>
      </c>
      <c r="L20" s="138" t="s">
        <v>798</v>
      </c>
      <c r="P20" s="149">
        <f t="shared" si="0"/>
        <v>7.2505037374065644</v>
      </c>
      <c r="Q20">
        <f t="shared" si="2"/>
        <v>180</v>
      </c>
      <c r="R20">
        <f t="shared" si="1"/>
        <v>4</v>
      </c>
    </row>
    <row r="21" spans="1:18">
      <c r="A21" t="s">
        <v>141</v>
      </c>
      <c r="B21" t="s">
        <v>731</v>
      </c>
      <c r="C21" s="147">
        <v>42515</v>
      </c>
      <c r="D21" t="s">
        <v>4</v>
      </c>
      <c r="E21" t="s">
        <v>526</v>
      </c>
      <c r="F21">
        <v>878390.89</v>
      </c>
      <c r="G21">
        <v>6259411.3200000003</v>
      </c>
      <c r="H21" s="149">
        <v>0.32</v>
      </c>
      <c r="I21">
        <v>85.3</v>
      </c>
      <c r="J21" s="149">
        <v>1.6616704582385438</v>
      </c>
      <c r="K21" s="138">
        <v>6</v>
      </c>
      <c r="L21" s="138" t="s">
        <v>798</v>
      </c>
      <c r="P21" s="149">
        <f t="shared" si="0"/>
        <v>7.4513487162820926</v>
      </c>
      <c r="Q21">
        <f t="shared" si="2"/>
        <v>190</v>
      </c>
      <c r="R21">
        <f t="shared" si="1"/>
        <v>4</v>
      </c>
    </row>
    <row r="22" spans="1:18">
      <c r="A22" t="s">
        <v>77</v>
      </c>
      <c r="B22" t="s">
        <v>749</v>
      </c>
      <c r="C22" s="147">
        <v>42516</v>
      </c>
      <c r="D22" t="s">
        <v>4</v>
      </c>
      <c r="E22" t="s">
        <v>494</v>
      </c>
      <c r="F22">
        <v>842306.74</v>
      </c>
      <c r="G22">
        <v>6523577.5599999996</v>
      </c>
      <c r="H22" s="149">
        <v>0.33</v>
      </c>
      <c r="I22">
        <v>79</v>
      </c>
      <c r="J22" s="149">
        <v>1.6730581735456611</v>
      </c>
      <c r="K22" s="138">
        <v>5</v>
      </c>
      <c r="L22" s="138" t="s">
        <v>798</v>
      </c>
      <c r="P22" s="149">
        <f t="shared" si="0"/>
        <v>7.6521936951576199</v>
      </c>
      <c r="Q22">
        <f t="shared" si="2"/>
        <v>200</v>
      </c>
      <c r="R22">
        <f t="shared" si="1"/>
        <v>4</v>
      </c>
    </row>
    <row r="23" spans="1:18">
      <c r="A23" t="s">
        <v>428</v>
      </c>
      <c r="B23" t="s">
        <v>429</v>
      </c>
      <c r="C23" s="147">
        <v>41138</v>
      </c>
      <c r="D23" t="s">
        <v>291</v>
      </c>
      <c r="E23" t="s">
        <v>663</v>
      </c>
      <c r="F23">
        <v>869134</v>
      </c>
      <c r="G23">
        <v>6575436</v>
      </c>
      <c r="H23" s="149">
        <v>0.371</v>
      </c>
      <c r="I23">
        <v>80</v>
      </c>
      <c r="J23" s="149">
        <v>1.8881572960675981</v>
      </c>
      <c r="K23" s="138">
        <v>15</v>
      </c>
      <c r="L23" s="138" t="s">
        <v>798</v>
      </c>
      <c r="P23" s="149">
        <f t="shared" si="0"/>
        <v>7.8530386740331481</v>
      </c>
      <c r="Q23">
        <f t="shared" si="2"/>
        <v>210</v>
      </c>
      <c r="R23">
        <f t="shared" si="1"/>
        <v>4</v>
      </c>
    </row>
    <row r="24" spans="1:18">
      <c r="A24" t="s">
        <v>9</v>
      </c>
      <c r="B24" t="s">
        <v>733</v>
      </c>
      <c r="C24" s="147">
        <v>42291</v>
      </c>
      <c r="D24" t="s">
        <v>4</v>
      </c>
      <c r="E24" t="s">
        <v>463</v>
      </c>
      <c r="F24">
        <v>622202.51</v>
      </c>
      <c r="G24">
        <v>7037533.7800000003</v>
      </c>
      <c r="H24" s="149">
        <v>0.34</v>
      </c>
      <c r="I24">
        <v>110</v>
      </c>
      <c r="J24" s="149">
        <v>1.9292817679558012</v>
      </c>
      <c r="K24" s="138">
        <v>9</v>
      </c>
      <c r="L24" s="138" t="s">
        <v>798</v>
      </c>
      <c r="P24" s="149">
        <f t="shared" si="0"/>
        <v>8.0538836529086755</v>
      </c>
      <c r="Q24">
        <f t="shared" si="2"/>
        <v>220</v>
      </c>
      <c r="R24">
        <f t="shared" si="1"/>
        <v>4</v>
      </c>
    </row>
    <row r="25" spans="1:18">
      <c r="A25" t="s">
        <v>166</v>
      </c>
      <c r="B25" t="s">
        <v>167</v>
      </c>
      <c r="C25" s="147">
        <v>41912</v>
      </c>
      <c r="D25" t="s">
        <v>165</v>
      </c>
      <c r="E25" t="s">
        <v>538</v>
      </c>
      <c r="F25">
        <v>839784.82</v>
      </c>
      <c r="G25">
        <v>6767709.2999999998</v>
      </c>
      <c r="H25" s="149">
        <v>0.36399999999999999</v>
      </c>
      <c r="I25">
        <v>110</v>
      </c>
      <c r="J25" s="149">
        <v>2.0654663633409163</v>
      </c>
      <c r="K25" s="138">
        <v>10</v>
      </c>
      <c r="L25" s="138" t="s">
        <v>798</v>
      </c>
      <c r="P25" s="149">
        <f t="shared" si="0"/>
        <v>8.2547286317842055</v>
      </c>
      <c r="Q25">
        <f t="shared" si="2"/>
        <v>230</v>
      </c>
      <c r="R25">
        <f t="shared" si="1"/>
        <v>4</v>
      </c>
    </row>
    <row r="26" spans="1:18">
      <c r="A26" t="s">
        <v>91</v>
      </c>
      <c r="B26" t="s">
        <v>728</v>
      </c>
      <c r="C26" s="147">
        <v>42327</v>
      </c>
      <c r="D26" t="s">
        <v>4</v>
      </c>
      <c r="E26" t="s">
        <v>501</v>
      </c>
      <c r="F26">
        <v>908417.4</v>
      </c>
      <c r="G26">
        <v>6588795.4400000004</v>
      </c>
      <c r="H26" s="149">
        <v>0.44</v>
      </c>
      <c r="I26">
        <v>66.7</v>
      </c>
      <c r="J26" s="149">
        <v>2.1252128696782582</v>
      </c>
      <c r="K26" s="138">
        <v>5</v>
      </c>
      <c r="L26" s="138" t="s">
        <v>798</v>
      </c>
      <c r="P26" s="149">
        <f t="shared" si="0"/>
        <v>8.4555736106597319</v>
      </c>
      <c r="Q26">
        <f t="shared" si="2"/>
        <v>240</v>
      </c>
      <c r="R26">
        <f t="shared" si="1"/>
        <v>4</v>
      </c>
    </row>
    <row r="27" spans="1:18">
      <c r="A27" t="s">
        <v>249</v>
      </c>
      <c r="B27" t="s">
        <v>250</v>
      </c>
      <c r="C27" s="147">
        <v>42187</v>
      </c>
      <c r="D27" t="s">
        <v>227</v>
      </c>
      <c r="E27" t="s">
        <v>575</v>
      </c>
      <c r="F27">
        <v>960468</v>
      </c>
      <c r="G27">
        <v>6735678.9900000002</v>
      </c>
      <c r="H27" s="149">
        <v>0.59</v>
      </c>
      <c r="I27">
        <v>25.3</v>
      </c>
      <c r="J27" s="149">
        <v>2.3734221644458886</v>
      </c>
      <c r="K27" s="138">
        <v>10</v>
      </c>
      <c r="L27" s="138" t="s">
        <v>798</v>
      </c>
      <c r="P27" s="149">
        <f t="shared" si="0"/>
        <v>8.6564185895352601</v>
      </c>
      <c r="Q27">
        <f t="shared" si="2"/>
        <v>250</v>
      </c>
      <c r="R27">
        <f t="shared" si="1"/>
        <v>4</v>
      </c>
    </row>
    <row r="28" spans="1:18">
      <c r="A28" t="s">
        <v>7</v>
      </c>
      <c r="B28" t="s">
        <v>793</v>
      </c>
      <c r="C28" s="147">
        <v>42291</v>
      </c>
      <c r="D28" t="s">
        <v>4</v>
      </c>
      <c r="E28" t="s">
        <v>462</v>
      </c>
      <c r="F28">
        <v>673463.36</v>
      </c>
      <c r="G28">
        <v>7091737.9100000001</v>
      </c>
      <c r="H28" s="149">
        <v>0.44</v>
      </c>
      <c r="I28">
        <v>100</v>
      </c>
      <c r="J28" s="149">
        <v>2.4109197270068248</v>
      </c>
      <c r="K28" s="138">
        <v>20</v>
      </c>
      <c r="L28" s="138" t="s">
        <v>798</v>
      </c>
      <c r="P28" s="149">
        <f t="shared" si="0"/>
        <v>8.8572635684107901</v>
      </c>
      <c r="Q28">
        <f t="shared" si="2"/>
        <v>260</v>
      </c>
      <c r="R28">
        <f t="shared" si="1"/>
        <v>4</v>
      </c>
    </row>
    <row r="29" spans="1:18">
      <c r="A29" t="s">
        <v>103</v>
      </c>
      <c r="B29" t="s">
        <v>104</v>
      </c>
      <c r="C29" s="147">
        <v>42325</v>
      </c>
      <c r="D29" t="s">
        <v>4</v>
      </c>
      <c r="E29" t="s">
        <v>507</v>
      </c>
      <c r="F29">
        <v>842961.15</v>
      </c>
      <c r="G29">
        <v>6336034.1600000001</v>
      </c>
      <c r="H29" s="149">
        <v>0.44</v>
      </c>
      <c r="I29">
        <v>112.5</v>
      </c>
      <c r="J29" s="149">
        <v>2.5181670458238541</v>
      </c>
      <c r="K29" s="138">
        <v>6</v>
      </c>
      <c r="L29" s="138" t="s">
        <v>798</v>
      </c>
      <c r="P29" s="149">
        <f t="shared" si="0"/>
        <v>9.0581085472863165</v>
      </c>
      <c r="Q29">
        <f t="shared" si="2"/>
        <v>270</v>
      </c>
      <c r="R29">
        <f t="shared" si="1"/>
        <v>4</v>
      </c>
    </row>
    <row r="30" spans="1:18">
      <c r="A30" t="s">
        <v>238</v>
      </c>
      <c r="B30" t="s">
        <v>239</v>
      </c>
      <c r="C30" s="147">
        <v>42327</v>
      </c>
      <c r="D30" t="s">
        <v>227</v>
      </c>
      <c r="E30" t="s">
        <v>569</v>
      </c>
      <c r="F30">
        <v>820086</v>
      </c>
      <c r="G30">
        <v>6606769</v>
      </c>
      <c r="H30" s="149">
        <v>0.48</v>
      </c>
      <c r="I30">
        <v>97.8</v>
      </c>
      <c r="J30" s="149">
        <v>2.6095027624309388</v>
      </c>
      <c r="K30" s="138">
        <v>10</v>
      </c>
      <c r="L30" s="138" t="s">
        <v>798</v>
      </c>
      <c r="P30" s="149">
        <f t="shared" si="0"/>
        <v>9.2589535261618447</v>
      </c>
      <c r="Q30">
        <f t="shared" si="2"/>
        <v>280</v>
      </c>
      <c r="R30">
        <f t="shared" si="1"/>
        <v>4</v>
      </c>
    </row>
    <row r="31" spans="1:18">
      <c r="A31" t="s">
        <v>176</v>
      </c>
      <c r="B31" t="s">
        <v>177</v>
      </c>
      <c r="C31" s="147">
        <v>41913</v>
      </c>
      <c r="D31" t="s">
        <v>165</v>
      </c>
      <c r="E31" t="s">
        <v>543</v>
      </c>
      <c r="F31">
        <v>836317.15</v>
      </c>
      <c r="G31">
        <v>6821621.9299999997</v>
      </c>
      <c r="H31" s="149">
        <v>0.498</v>
      </c>
      <c r="I31">
        <v>90</v>
      </c>
      <c r="J31" s="149">
        <v>2.6316152096197598</v>
      </c>
      <c r="K31" s="138">
        <v>10</v>
      </c>
      <c r="L31" s="138" t="s">
        <v>798</v>
      </c>
      <c r="P31" s="149">
        <f t="shared" si="0"/>
        <v>9.459798505037373</v>
      </c>
      <c r="Q31">
        <f t="shared" si="2"/>
        <v>290</v>
      </c>
      <c r="R31">
        <f t="shared" si="1"/>
        <v>4</v>
      </c>
    </row>
    <row r="32" spans="1:18">
      <c r="A32" t="s">
        <v>325</v>
      </c>
      <c r="B32" t="s">
        <v>326</v>
      </c>
      <c r="C32" s="147">
        <v>41156</v>
      </c>
      <c r="D32" t="s">
        <v>291</v>
      </c>
      <c r="E32" t="s">
        <v>610</v>
      </c>
      <c r="F32">
        <v>564990</v>
      </c>
      <c r="G32">
        <v>6888284</v>
      </c>
      <c r="H32" s="149">
        <v>0.53200000000000003</v>
      </c>
      <c r="I32">
        <v>80</v>
      </c>
      <c r="J32" s="149">
        <v>2.7075463113422162</v>
      </c>
      <c r="K32" s="138">
        <v>9</v>
      </c>
      <c r="L32" s="138" t="s">
        <v>798</v>
      </c>
      <c r="P32" s="149">
        <f t="shared" si="0"/>
        <v>9.6606434839129012</v>
      </c>
      <c r="Q32">
        <f t="shared" si="2"/>
        <v>300</v>
      </c>
      <c r="R32">
        <f t="shared" si="1"/>
        <v>4</v>
      </c>
    </row>
    <row r="33" spans="1:18">
      <c r="A33" t="s">
        <v>155</v>
      </c>
      <c r="B33" t="s">
        <v>792</v>
      </c>
      <c r="C33" s="147">
        <v>42314</v>
      </c>
      <c r="D33" t="s">
        <v>4</v>
      </c>
      <c r="E33" t="s">
        <v>533</v>
      </c>
      <c r="F33">
        <v>837258.41</v>
      </c>
      <c r="G33">
        <v>6408158.9900000002</v>
      </c>
      <c r="H33" s="149">
        <v>0.61</v>
      </c>
      <c r="I33">
        <v>58.8</v>
      </c>
      <c r="J33" s="149">
        <v>2.8523496912577184</v>
      </c>
      <c r="K33" s="138">
        <v>6</v>
      </c>
      <c r="L33" s="138" t="s">
        <v>798</v>
      </c>
      <c r="P33" s="149">
        <f t="shared" si="0"/>
        <v>9.8614884627884294</v>
      </c>
      <c r="Q33">
        <f t="shared" si="2"/>
        <v>310</v>
      </c>
      <c r="R33">
        <f t="shared" si="1"/>
        <v>4</v>
      </c>
    </row>
    <row r="34" spans="1:18">
      <c r="A34" t="s">
        <v>81</v>
      </c>
      <c r="B34" t="s">
        <v>786</v>
      </c>
      <c r="C34" s="147">
        <v>42314</v>
      </c>
      <c r="D34" t="s">
        <v>4</v>
      </c>
      <c r="E34" t="s">
        <v>496</v>
      </c>
      <c r="F34">
        <v>943398.24</v>
      </c>
      <c r="G34">
        <v>6551660.1299999999</v>
      </c>
      <c r="H34" s="149">
        <v>0.56999999999999995</v>
      </c>
      <c r="I34">
        <v>76.400000000000006</v>
      </c>
      <c r="J34" s="149">
        <v>2.8609294767630806</v>
      </c>
      <c r="K34" s="138">
        <v>5</v>
      </c>
      <c r="L34" s="138" t="s">
        <v>798</v>
      </c>
      <c r="P34" s="149">
        <f t="shared" si="0"/>
        <v>10.062333441663958</v>
      </c>
      <c r="Q34">
        <f t="shared" si="2"/>
        <v>320</v>
      </c>
      <c r="R34">
        <f t="shared" si="1"/>
        <v>4</v>
      </c>
    </row>
    <row r="35" spans="1:18">
      <c r="A35" t="s">
        <v>247</v>
      </c>
      <c r="B35" t="s">
        <v>248</v>
      </c>
      <c r="C35" s="147">
        <v>42184</v>
      </c>
      <c r="D35" t="s">
        <v>227</v>
      </c>
      <c r="E35" t="s">
        <v>574</v>
      </c>
      <c r="F35">
        <v>912411.86</v>
      </c>
      <c r="G35">
        <v>6531006.7000000002</v>
      </c>
      <c r="H35" s="149">
        <v>0.56999999999999995</v>
      </c>
      <c r="I35">
        <v>79.5</v>
      </c>
      <c r="J35" s="149">
        <v>2.8953851153721151</v>
      </c>
      <c r="K35" s="138">
        <v>5</v>
      </c>
      <c r="L35" s="138" t="s">
        <v>798</v>
      </c>
      <c r="P35" s="149">
        <f t="shared" si="0"/>
        <v>10.263178420539486</v>
      </c>
      <c r="Q35">
        <f t="shared" si="2"/>
        <v>330</v>
      </c>
      <c r="R35">
        <f t="shared" si="1"/>
        <v>4</v>
      </c>
    </row>
    <row r="36" spans="1:18">
      <c r="A36" t="s">
        <v>215</v>
      </c>
      <c r="B36" t="s">
        <v>216</v>
      </c>
      <c r="C36" s="147">
        <v>41801</v>
      </c>
      <c r="D36" t="s">
        <v>214</v>
      </c>
      <c r="E36" t="s">
        <v>560</v>
      </c>
      <c r="F36">
        <v>867965.39</v>
      </c>
      <c r="G36">
        <v>6515181.3200000003</v>
      </c>
      <c r="H36" s="149">
        <v>0.49868873417838905</v>
      </c>
      <c r="I36">
        <v>117.7</v>
      </c>
      <c r="J36" s="149">
        <v>2.9046147201641492</v>
      </c>
      <c r="K36" s="138">
        <v>5</v>
      </c>
      <c r="L36" s="138" t="s">
        <v>798</v>
      </c>
      <c r="P36" s="149">
        <f t="shared" si="0"/>
        <v>10.464023399415014</v>
      </c>
      <c r="Q36">
        <f t="shared" si="2"/>
        <v>340</v>
      </c>
      <c r="R36">
        <f t="shared" si="1"/>
        <v>4</v>
      </c>
    </row>
    <row r="37" spans="1:18">
      <c r="A37" t="s">
        <v>265</v>
      </c>
      <c r="B37" t="s">
        <v>266</v>
      </c>
      <c r="C37" s="147">
        <v>40087</v>
      </c>
      <c r="D37" t="s">
        <v>253</v>
      </c>
      <c r="E37" t="s">
        <v>582</v>
      </c>
      <c r="F37">
        <v>897067</v>
      </c>
      <c r="G37">
        <v>6566834</v>
      </c>
      <c r="H37" s="149">
        <v>0.59437415435176699</v>
      </c>
      <c r="I37">
        <v>70</v>
      </c>
      <c r="J37" s="149">
        <v>2.9090915711854439</v>
      </c>
      <c r="K37" s="138">
        <v>5</v>
      </c>
      <c r="L37" s="138" t="s">
        <v>798</v>
      </c>
      <c r="P37" s="149">
        <f t="shared" si="0"/>
        <v>10.66486837829054</v>
      </c>
      <c r="Q37">
        <f t="shared" si="2"/>
        <v>350</v>
      </c>
      <c r="R37">
        <f t="shared" si="1"/>
        <v>4</v>
      </c>
    </row>
    <row r="38" spans="1:18">
      <c r="A38" t="s">
        <v>319</v>
      </c>
      <c r="B38" t="s">
        <v>320</v>
      </c>
      <c r="C38" s="147">
        <v>41169</v>
      </c>
      <c r="D38" t="s">
        <v>291</v>
      </c>
      <c r="E38" t="s">
        <v>607</v>
      </c>
      <c r="F38">
        <v>758250</v>
      </c>
      <c r="G38">
        <v>6887129</v>
      </c>
      <c r="H38" s="149">
        <v>0.58699999999999997</v>
      </c>
      <c r="I38">
        <v>80.2</v>
      </c>
      <c r="J38" s="149">
        <v>2.9897510562235938</v>
      </c>
      <c r="K38" s="138">
        <v>9</v>
      </c>
      <c r="L38" s="138" t="s">
        <v>798</v>
      </c>
    </row>
    <row r="39" spans="1:18">
      <c r="A39" t="s">
        <v>73</v>
      </c>
      <c r="B39" t="s">
        <v>761</v>
      </c>
      <c r="C39" s="147">
        <v>42326</v>
      </c>
      <c r="D39" t="s">
        <v>4</v>
      </c>
      <c r="E39" t="s">
        <v>492</v>
      </c>
      <c r="F39">
        <v>919956.84</v>
      </c>
      <c r="G39">
        <v>6679085.9699999997</v>
      </c>
      <c r="H39" s="149">
        <v>0.61</v>
      </c>
      <c r="I39">
        <v>70.7</v>
      </c>
      <c r="J39" s="149">
        <v>2.9938966525836852</v>
      </c>
      <c r="K39" s="138">
        <v>5</v>
      </c>
      <c r="L39" s="138" t="s">
        <v>798</v>
      </c>
    </row>
    <row r="40" spans="1:18">
      <c r="A40" t="s">
        <v>267</v>
      </c>
      <c r="B40" t="s">
        <v>268</v>
      </c>
      <c r="C40" s="147">
        <v>40087</v>
      </c>
      <c r="D40" t="s">
        <v>253</v>
      </c>
      <c r="E40" t="s">
        <v>583</v>
      </c>
      <c r="F40">
        <v>871773</v>
      </c>
      <c r="G40">
        <v>6526506</v>
      </c>
      <c r="H40" s="149">
        <v>0.60020792263968903</v>
      </c>
      <c r="I40">
        <v>77.8</v>
      </c>
      <c r="J40" s="149">
        <v>3.028933579053978</v>
      </c>
      <c r="K40" s="138">
        <v>5</v>
      </c>
      <c r="L40" s="138" t="s">
        <v>798</v>
      </c>
    </row>
    <row r="41" spans="1:18">
      <c r="A41" t="s">
        <v>71</v>
      </c>
      <c r="B41" t="s">
        <v>760</v>
      </c>
      <c r="C41" s="147">
        <v>42516</v>
      </c>
      <c r="D41" t="s">
        <v>4</v>
      </c>
      <c r="E41" t="s">
        <v>491</v>
      </c>
      <c r="F41">
        <v>976317.78</v>
      </c>
      <c r="G41">
        <v>6667178.6600000001</v>
      </c>
      <c r="H41" s="149">
        <v>0.63</v>
      </c>
      <c r="I41">
        <v>73.900000000000006</v>
      </c>
      <c r="J41" s="149">
        <v>3.131368215794605</v>
      </c>
      <c r="K41" s="138">
        <v>5</v>
      </c>
      <c r="L41" s="138" t="s">
        <v>798</v>
      </c>
    </row>
    <row r="42" spans="1:18">
      <c r="A42" t="s">
        <v>69</v>
      </c>
      <c r="B42" t="s">
        <v>791</v>
      </c>
      <c r="C42" s="147">
        <v>42326</v>
      </c>
      <c r="D42" t="s">
        <v>4</v>
      </c>
      <c r="E42" t="s">
        <v>490</v>
      </c>
      <c r="F42">
        <v>892715.39</v>
      </c>
      <c r="G42">
        <v>6690611.71</v>
      </c>
      <c r="H42" s="149">
        <v>0.69</v>
      </c>
      <c r="I42">
        <v>60.5</v>
      </c>
      <c r="J42" s="149">
        <v>3.2493012674683128</v>
      </c>
      <c r="K42" s="138">
        <v>15</v>
      </c>
      <c r="L42" s="138" t="s">
        <v>798</v>
      </c>
    </row>
    <row r="43" spans="1:18">
      <c r="A43" t="s">
        <v>317</v>
      </c>
      <c r="B43" t="s">
        <v>318</v>
      </c>
      <c r="C43" s="147">
        <v>41170</v>
      </c>
      <c r="D43" t="s">
        <v>291</v>
      </c>
      <c r="E43" t="s">
        <v>606</v>
      </c>
      <c r="F43">
        <v>790859</v>
      </c>
      <c r="G43">
        <v>6878119</v>
      </c>
      <c r="H43" s="149">
        <v>0.64200000000000002</v>
      </c>
      <c r="I43">
        <v>79.8</v>
      </c>
      <c r="J43" s="149">
        <v>3.2648735781605454</v>
      </c>
      <c r="K43" s="138">
        <v>9</v>
      </c>
      <c r="L43" s="138" t="s">
        <v>798</v>
      </c>
    </row>
    <row r="44" spans="1:18">
      <c r="A44" t="s">
        <v>11</v>
      </c>
      <c r="B44" t="s">
        <v>785</v>
      </c>
      <c r="C44" s="147">
        <v>42291</v>
      </c>
      <c r="D44" t="s">
        <v>4</v>
      </c>
      <c r="E44" t="s">
        <v>464</v>
      </c>
      <c r="F44">
        <v>629584.68999999994</v>
      </c>
      <c r="G44">
        <v>6961717.04</v>
      </c>
      <c r="H44" s="149">
        <v>0.6</v>
      </c>
      <c r="I44">
        <v>113.33</v>
      </c>
      <c r="J44" s="149">
        <v>3.4435749106272335</v>
      </c>
      <c r="K44" s="138">
        <v>9</v>
      </c>
      <c r="L44" s="138" t="s">
        <v>798</v>
      </c>
    </row>
    <row r="45" spans="1:18">
      <c r="A45" t="s">
        <v>145</v>
      </c>
      <c r="B45" t="s">
        <v>146</v>
      </c>
      <c r="C45" s="147">
        <v>42486</v>
      </c>
      <c r="D45" t="s">
        <v>4</v>
      </c>
      <c r="E45" t="s">
        <v>528</v>
      </c>
      <c r="F45">
        <v>916383.44</v>
      </c>
      <c r="G45">
        <v>6564994.3300000001</v>
      </c>
      <c r="H45" s="149">
        <v>0.76</v>
      </c>
      <c r="I45">
        <v>51.8</v>
      </c>
      <c r="J45" s="149">
        <v>3.450009749756255</v>
      </c>
      <c r="K45" s="138">
        <v>5</v>
      </c>
      <c r="L45" s="138" t="s">
        <v>798</v>
      </c>
    </row>
    <row r="46" spans="1:18">
      <c r="A46" t="s">
        <v>289</v>
      </c>
      <c r="B46" t="s">
        <v>290</v>
      </c>
      <c r="C46" s="147">
        <v>41169</v>
      </c>
      <c r="D46" t="s">
        <v>291</v>
      </c>
      <c r="E46" t="s">
        <v>593</v>
      </c>
      <c r="F46">
        <v>665071.1</v>
      </c>
      <c r="G46">
        <v>6981743.5999999996</v>
      </c>
      <c r="H46" s="149">
        <v>0.59499999999999997</v>
      </c>
      <c r="I46">
        <v>116.5</v>
      </c>
      <c r="J46" s="149">
        <v>3.4516574585635356</v>
      </c>
      <c r="K46" s="138">
        <v>9</v>
      </c>
      <c r="L46" s="138" t="s">
        <v>798</v>
      </c>
    </row>
    <row r="47" spans="1:18">
      <c r="A47" t="s">
        <v>153</v>
      </c>
      <c r="B47" t="s">
        <v>751</v>
      </c>
      <c r="C47" s="147">
        <v>42325</v>
      </c>
      <c r="D47" t="s">
        <v>4</v>
      </c>
      <c r="E47" t="s">
        <v>532</v>
      </c>
      <c r="F47">
        <v>837552.49</v>
      </c>
      <c r="G47">
        <v>6567344.5</v>
      </c>
      <c r="H47" s="149">
        <v>0.69</v>
      </c>
      <c r="I47">
        <v>76.8</v>
      </c>
      <c r="J47" s="149">
        <v>3.468612284692882</v>
      </c>
      <c r="K47" s="138">
        <v>15</v>
      </c>
      <c r="L47" s="138" t="s">
        <v>798</v>
      </c>
    </row>
    <row r="48" spans="1:18">
      <c r="A48" t="s">
        <v>422</v>
      </c>
      <c r="B48" t="s">
        <v>423</v>
      </c>
      <c r="C48" s="147">
        <v>41122</v>
      </c>
      <c r="D48" t="s">
        <v>291</v>
      </c>
      <c r="E48" t="s">
        <v>660</v>
      </c>
      <c r="F48">
        <v>860089</v>
      </c>
      <c r="G48">
        <v>6687250</v>
      </c>
      <c r="H48" s="149">
        <v>0.628</v>
      </c>
      <c r="I48">
        <v>102.42</v>
      </c>
      <c r="J48" s="149">
        <v>3.4706745531361709</v>
      </c>
      <c r="K48" s="138">
        <v>15</v>
      </c>
      <c r="L48" s="138" t="s">
        <v>798</v>
      </c>
    </row>
    <row r="49" spans="1:12">
      <c r="A49" t="s">
        <v>217</v>
      </c>
      <c r="B49" t="s">
        <v>218</v>
      </c>
      <c r="C49" s="147">
        <v>41801</v>
      </c>
      <c r="D49" t="s">
        <v>214</v>
      </c>
      <c r="E49" t="s">
        <v>561</v>
      </c>
      <c r="F49">
        <v>869892</v>
      </c>
      <c r="G49">
        <v>6521561</v>
      </c>
      <c r="H49" s="149">
        <v>0.62</v>
      </c>
      <c r="I49">
        <v>115.9</v>
      </c>
      <c r="J49" s="149">
        <v>3.5894312642183945</v>
      </c>
      <c r="K49" s="138">
        <v>5</v>
      </c>
      <c r="L49" s="138" t="s">
        <v>798</v>
      </c>
    </row>
    <row r="50" spans="1:12">
      <c r="A50" t="s">
        <v>163</v>
      </c>
      <c r="B50" t="s">
        <v>164</v>
      </c>
      <c r="C50" s="147">
        <v>41912</v>
      </c>
      <c r="D50" t="s">
        <v>165</v>
      </c>
      <c r="E50" t="s">
        <v>537</v>
      </c>
      <c r="F50">
        <v>817631.93</v>
      </c>
      <c r="G50">
        <v>6738179.0700000003</v>
      </c>
      <c r="H50" s="149">
        <v>0.69099999999999995</v>
      </c>
      <c r="I50">
        <v>88</v>
      </c>
      <c r="J50" s="149">
        <v>3.6245498862528436</v>
      </c>
      <c r="K50" s="138">
        <v>10</v>
      </c>
      <c r="L50" s="138" t="s">
        <v>798</v>
      </c>
    </row>
    <row r="51" spans="1:12">
      <c r="A51" t="s">
        <v>161</v>
      </c>
      <c r="B51" t="s">
        <v>780</v>
      </c>
      <c r="C51" s="147">
        <v>42314</v>
      </c>
      <c r="D51" t="s">
        <v>4</v>
      </c>
      <c r="E51" t="s">
        <v>536</v>
      </c>
      <c r="F51">
        <v>940144.97</v>
      </c>
      <c r="G51">
        <v>6539144.9400000004</v>
      </c>
      <c r="H51" s="149">
        <v>0.82</v>
      </c>
      <c r="I51">
        <v>46.5</v>
      </c>
      <c r="J51" s="149">
        <v>3.6376340591485201</v>
      </c>
      <c r="K51" s="138">
        <v>5</v>
      </c>
      <c r="L51" s="138" t="s">
        <v>798</v>
      </c>
    </row>
    <row r="52" spans="1:12">
      <c r="A52" t="s">
        <v>283</v>
      </c>
      <c r="B52" t="s">
        <v>284</v>
      </c>
      <c r="C52" s="147">
        <v>40087</v>
      </c>
      <c r="D52" t="s">
        <v>253</v>
      </c>
      <c r="E52" t="s">
        <v>590</v>
      </c>
      <c r="F52">
        <v>896133</v>
      </c>
      <c r="G52">
        <v>6540654</v>
      </c>
      <c r="H52" s="149">
        <v>0.68485119816859297</v>
      </c>
      <c r="I52">
        <v>93</v>
      </c>
      <c r="J52" s="149">
        <v>3.6590684751029139</v>
      </c>
      <c r="K52" s="138">
        <v>5</v>
      </c>
      <c r="L52" s="138" t="s">
        <v>798</v>
      </c>
    </row>
    <row r="53" spans="1:12">
      <c r="A53" t="s">
        <v>447</v>
      </c>
      <c r="B53" t="s">
        <v>448</v>
      </c>
      <c r="C53" s="147">
        <v>41177</v>
      </c>
      <c r="D53" t="s">
        <v>291</v>
      </c>
      <c r="E53" t="s">
        <v>672</v>
      </c>
      <c r="F53">
        <v>896064</v>
      </c>
      <c r="G53">
        <v>6267461</v>
      </c>
      <c r="H53" s="149">
        <v>0.67400000000000004</v>
      </c>
      <c r="I53">
        <v>99.63</v>
      </c>
      <c r="J53" s="149">
        <v>3.6882278843028917</v>
      </c>
      <c r="K53" s="138">
        <v>6</v>
      </c>
      <c r="L53" s="138" t="s">
        <v>798</v>
      </c>
    </row>
    <row r="54" spans="1:12">
      <c r="A54" t="s">
        <v>449</v>
      </c>
      <c r="B54" t="s">
        <v>450</v>
      </c>
      <c r="C54" s="147">
        <v>41241</v>
      </c>
      <c r="D54" t="s">
        <v>291</v>
      </c>
      <c r="E54" t="s">
        <v>673</v>
      </c>
      <c r="F54">
        <v>947397</v>
      </c>
      <c r="G54">
        <v>6748490</v>
      </c>
      <c r="H54" s="149">
        <v>0.82299999999999995</v>
      </c>
      <c r="I54">
        <v>57.6</v>
      </c>
      <c r="J54" s="149">
        <v>3.8290763730906718</v>
      </c>
      <c r="K54" s="138">
        <v>10</v>
      </c>
      <c r="L54" s="138" t="s">
        <v>798</v>
      </c>
    </row>
    <row r="55" spans="1:12">
      <c r="A55" t="s">
        <v>187</v>
      </c>
      <c r="B55" t="s">
        <v>188</v>
      </c>
      <c r="C55" s="147">
        <v>41200</v>
      </c>
      <c r="D55" t="s">
        <v>165</v>
      </c>
      <c r="E55" t="s">
        <v>548</v>
      </c>
      <c r="F55">
        <v>871434.1</v>
      </c>
      <c r="G55">
        <v>6843696.1600000001</v>
      </c>
      <c r="H55" s="149">
        <v>0.69599999999999995</v>
      </c>
      <c r="I55">
        <v>103.2</v>
      </c>
      <c r="J55" s="149">
        <v>3.8570659733506654</v>
      </c>
      <c r="K55" s="138">
        <v>10</v>
      </c>
      <c r="L55" s="138" t="s">
        <v>798</v>
      </c>
    </row>
    <row r="56" spans="1:12">
      <c r="A56" t="s">
        <v>279</v>
      </c>
      <c r="B56" t="s">
        <v>280</v>
      </c>
      <c r="C56" s="147">
        <v>40087</v>
      </c>
      <c r="D56" t="s">
        <v>253</v>
      </c>
      <c r="E56" t="s">
        <v>588</v>
      </c>
      <c r="F56">
        <v>912113</v>
      </c>
      <c r="G56">
        <v>6458377</v>
      </c>
      <c r="H56" s="149">
        <v>0.88546312659947701</v>
      </c>
      <c r="I56">
        <v>53.33</v>
      </c>
      <c r="J56" s="149">
        <v>4.0459650527667614</v>
      </c>
      <c r="K56" s="138">
        <v>5</v>
      </c>
      <c r="L56" s="138" t="s">
        <v>798</v>
      </c>
    </row>
    <row r="57" spans="1:12">
      <c r="A57" t="s">
        <v>149</v>
      </c>
      <c r="B57" t="s">
        <v>764</v>
      </c>
      <c r="C57" s="147">
        <v>42324</v>
      </c>
      <c r="D57" t="s">
        <v>4</v>
      </c>
      <c r="E57" t="s">
        <v>530</v>
      </c>
      <c r="F57">
        <v>1047477.53</v>
      </c>
      <c r="G57">
        <v>6303606.9699999997</v>
      </c>
      <c r="H57" s="149">
        <v>0.84</v>
      </c>
      <c r="I57">
        <v>71.099999999999994</v>
      </c>
      <c r="J57" s="149">
        <v>4.1292947676308085</v>
      </c>
      <c r="K57" s="138">
        <v>6</v>
      </c>
      <c r="L57" s="138" t="s">
        <v>798</v>
      </c>
    </row>
    <row r="58" spans="1:12">
      <c r="A58" t="s">
        <v>123</v>
      </c>
      <c r="B58" t="s">
        <v>789</v>
      </c>
      <c r="C58" s="147">
        <v>42314</v>
      </c>
      <c r="D58" t="s">
        <v>4</v>
      </c>
      <c r="E58" t="s">
        <v>517</v>
      </c>
      <c r="F58">
        <v>852443.77</v>
      </c>
      <c r="G58">
        <v>6437329.79</v>
      </c>
      <c r="H58" s="149">
        <v>0.84</v>
      </c>
      <c r="I58">
        <v>73.400000000000006</v>
      </c>
      <c r="J58" s="149">
        <v>4.1669678258043543</v>
      </c>
      <c r="K58" s="138">
        <v>6</v>
      </c>
      <c r="L58" s="138" t="s">
        <v>798</v>
      </c>
    </row>
    <row r="59" spans="1:12">
      <c r="A59" t="s">
        <v>185</v>
      </c>
      <c r="B59" t="s">
        <v>186</v>
      </c>
      <c r="C59" s="147">
        <v>41199</v>
      </c>
      <c r="D59" t="s">
        <v>165</v>
      </c>
      <c r="E59" t="s">
        <v>547</v>
      </c>
      <c r="F59">
        <v>872019.44</v>
      </c>
      <c r="G59">
        <v>6792444.1299999999</v>
      </c>
      <c r="H59" s="149">
        <v>0.8</v>
      </c>
      <c r="I59">
        <v>95.29</v>
      </c>
      <c r="J59" s="149">
        <v>4.31001624959376</v>
      </c>
      <c r="K59" s="138">
        <v>10</v>
      </c>
      <c r="L59" s="138" t="s">
        <v>798</v>
      </c>
    </row>
    <row r="60" spans="1:12">
      <c r="A60" t="s">
        <v>410</v>
      </c>
      <c r="B60" t="s">
        <v>411</v>
      </c>
      <c r="C60" s="147">
        <v>41107</v>
      </c>
      <c r="D60" t="s">
        <v>291</v>
      </c>
      <c r="E60" t="s">
        <v>654</v>
      </c>
      <c r="F60">
        <v>557215.88</v>
      </c>
      <c r="G60">
        <v>6224434.1699999999</v>
      </c>
      <c r="H60" s="149">
        <v>0.89800000000000002</v>
      </c>
      <c r="I60">
        <v>66.63</v>
      </c>
      <c r="J60" s="149">
        <v>4.3361405264868367</v>
      </c>
      <c r="K60" s="138">
        <v>1</v>
      </c>
      <c r="L60" s="138" t="s">
        <v>798</v>
      </c>
    </row>
    <row r="61" spans="1:12">
      <c r="A61" t="s">
        <v>115</v>
      </c>
      <c r="B61" t="s">
        <v>116</v>
      </c>
      <c r="C61" s="147">
        <v>42310</v>
      </c>
      <c r="D61" t="s">
        <v>4</v>
      </c>
      <c r="E61" t="s">
        <v>513</v>
      </c>
      <c r="F61">
        <v>954911.41</v>
      </c>
      <c r="G61">
        <v>6503611.1399999997</v>
      </c>
      <c r="H61" s="149">
        <v>0.98</v>
      </c>
      <c r="I61">
        <v>55.4</v>
      </c>
      <c r="J61" s="149">
        <v>4.5174910627234315</v>
      </c>
      <c r="K61" s="138">
        <v>5</v>
      </c>
      <c r="L61" s="138" t="s">
        <v>798</v>
      </c>
    </row>
    <row r="62" spans="1:12">
      <c r="A62" t="s">
        <v>307</v>
      </c>
      <c r="B62" t="s">
        <v>308</v>
      </c>
      <c r="C62" s="147">
        <v>41239</v>
      </c>
      <c r="D62" t="s">
        <v>291</v>
      </c>
      <c r="E62" t="s">
        <v>601</v>
      </c>
      <c r="F62">
        <v>892257.54</v>
      </c>
      <c r="G62">
        <v>6843657.1900000004</v>
      </c>
      <c r="H62" s="149">
        <v>0.85099999999999998</v>
      </c>
      <c r="I62">
        <v>98.44</v>
      </c>
      <c r="J62" s="149">
        <v>4.6370511537211563</v>
      </c>
      <c r="K62" s="138">
        <v>10</v>
      </c>
      <c r="L62" s="138" t="s">
        <v>798</v>
      </c>
    </row>
    <row r="63" spans="1:12">
      <c r="A63" t="s">
        <v>13</v>
      </c>
      <c r="B63" t="s">
        <v>755</v>
      </c>
      <c r="C63" s="147">
        <v>42165</v>
      </c>
      <c r="D63" t="s">
        <v>4</v>
      </c>
      <c r="E63" t="s">
        <v>465</v>
      </c>
      <c r="F63">
        <v>429841.39</v>
      </c>
      <c r="G63">
        <v>6489327.4900000002</v>
      </c>
      <c r="H63" s="149">
        <v>0.75</v>
      </c>
      <c r="I63">
        <v>140</v>
      </c>
      <c r="J63" s="149">
        <v>4.6945076373090666</v>
      </c>
      <c r="K63" s="130">
        <v>9</v>
      </c>
      <c r="L63" s="138" t="s">
        <v>798</v>
      </c>
    </row>
    <row r="64" spans="1:12">
      <c r="A64" t="s">
        <v>65</v>
      </c>
      <c r="B64" t="s">
        <v>750</v>
      </c>
      <c r="C64" s="147">
        <v>42326</v>
      </c>
      <c r="D64" t="s">
        <v>4</v>
      </c>
      <c r="E64" t="s">
        <v>488</v>
      </c>
      <c r="F64">
        <v>923180.98</v>
      </c>
      <c r="G64">
        <v>6733241.9199999999</v>
      </c>
      <c r="H64" s="149">
        <v>1</v>
      </c>
      <c r="I64">
        <v>60</v>
      </c>
      <c r="J64" s="149">
        <v>4.6993825154371143</v>
      </c>
      <c r="K64" s="138">
        <v>15</v>
      </c>
      <c r="L64" s="138" t="s">
        <v>798</v>
      </c>
    </row>
    <row r="65" spans="1:12">
      <c r="A65" t="s">
        <v>323</v>
      </c>
      <c r="B65" t="s">
        <v>324</v>
      </c>
      <c r="C65" s="147">
        <v>41169</v>
      </c>
      <c r="D65" t="s">
        <v>291</v>
      </c>
      <c r="E65" t="s">
        <v>609</v>
      </c>
      <c r="F65">
        <v>734852</v>
      </c>
      <c r="G65">
        <v>6919445.9900000002</v>
      </c>
      <c r="H65" s="149">
        <v>0.86099999999999999</v>
      </c>
      <c r="I65">
        <v>114.7</v>
      </c>
      <c r="J65" s="149">
        <v>4.9645310367240807</v>
      </c>
      <c r="K65" s="138">
        <v>9</v>
      </c>
      <c r="L65" s="138" t="s">
        <v>798</v>
      </c>
    </row>
    <row r="66" spans="1:12">
      <c r="A66" t="s">
        <v>183</v>
      </c>
      <c r="B66" t="s">
        <v>184</v>
      </c>
      <c r="C66" s="147">
        <v>41198</v>
      </c>
      <c r="D66" t="s">
        <v>165</v>
      </c>
      <c r="E66" t="s">
        <v>546</v>
      </c>
      <c r="F66">
        <v>692714.92</v>
      </c>
      <c r="G66">
        <v>6838698.1699999999</v>
      </c>
      <c r="H66" s="149">
        <v>0.83599999999999997</v>
      </c>
      <c r="I66">
        <v>123.9</v>
      </c>
      <c r="J66" s="149">
        <v>4.9703555411114708</v>
      </c>
      <c r="K66" s="138">
        <v>9</v>
      </c>
      <c r="L66" s="138" t="s">
        <v>798</v>
      </c>
    </row>
    <row r="67" spans="1:12">
      <c r="A67" t="s">
        <v>305</v>
      </c>
      <c r="B67" t="s">
        <v>306</v>
      </c>
      <c r="C67" s="147">
        <v>41240</v>
      </c>
      <c r="D67" t="s">
        <v>291</v>
      </c>
      <c r="E67" t="s">
        <v>600</v>
      </c>
      <c r="F67">
        <v>979432.11</v>
      </c>
      <c r="G67">
        <v>6908069.0599999996</v>
      </c>
      <c r="H67" s="149">
        <v>0.92600000000000005</v>
      </c>
      <c r="I67">
        <v>100</v>
      </c>
      <c r="J67" s="149">
        <v>5.0738901527461806</v>
      </c>
      <c r="K67" s="138">
        <v>10</v>
      </c>
      <c r="L67" s="138" t="s">
        <v>798</v>
      </c>
    </row>
    <row r="68" spans="1:12">
      <c r="A68" t="s">
        <v>347</v>
      </c>
      <c r="B68" t="s">
        <v>348</v>
      </c>
      <c r="C68" s="147">
        <v>41122</v>
      </c>
      <c r="D68" t="s">
        <v>291</v>
      </c>
      <c r="E68" t="s">
        <v>621</v>
      </c>
      <c r="F68">
        <v>718939</v>
      </c>
      <c r="G68">
        <v>6681860</v>
      </c>
      <c r="H68" s="149">
        <v>0.99299999999999999</v>
      </c>
      <c r="I68">
        <v>83.7</v>
      </c>
      <c r="J68" s="149">
        <v>5.1253903152421181</v>
      </c>
      <c r="K68" s="138">
        <v>10</v>
      </c>
      <c r="L68" s="138" t="s">
        <v>798</v>
      </c>
    </row>
    <row r="69" spans="1:12">
      <c r="A69" t="s">
        <v>174</v>
      </c>
      <c r="B69" t="s">
        <v>175</v>
      </c>
      <c r="C69" s="147">
        <v>41199</v>
      </c>
      <c r="D69" t="s">
        <v>165</v>
      </c>
      <c r="E69" t="s">
        <v>542</v>
      </c>
      <c r="F69">
        <v>819116.04</v>
      </c>
      <c r="G69">
        <v>6795901.7300000004</v>
      </c>
      <c r="H69" s="149">
        <v>0.93799999999999994</v>
      </c>
      <c r="I69">
        <v>116.66</v>
      </c>
      <c r="J69" s="149">
        <v>5.4443629509262257</v>
      </c>
      <c r="K69" s="138">
        <v>10</v>
      </c>
      <c r="L69" s="138" t="s">
        <v>798</v>
      </c>
    </row>
    <row r="70" spans="1:12">
      <c r="A70" t="s">
        <v>303</v>
      </c>
      <c r="B70" t="s">
        <v>304</v>
      </c>
      <c r="C70" s="147">
        <v>41240</v>
      </c>
      <c r="D70" t="s">
        <v>291</v>
      </c>
      <c r="E70" t="s">
        <v>599</v>
      </c>
      <c r="F70">
        <v>932564.02</v>
      </c>
      <c r="G70">
        <v>6903674.46</v>
      </c>
      <c r="H70" s="149">
        <v>0.77800000000000002</v>
      </c>
      <c r="I70">
        <v>180</v>
      </c>
      <c r="J70" s="149">
        <v>5.4765940851478714</v>
      </c>
      <c r="K70" s="138">
        <v>10</v>
      </c>
      <c r="L70" s="138" t="s">
        <v>798</v>
      </c>
    </row>
    <row r="71" spans="1:12">
      <c r="A71" t="s">
        <v>129</v>
      </c>
      <c r="B71" t="s">
        <v>729</v>
      </c>
      <c r="C71" s="147">
        <v>42313</v>
      </c>
      <c r="D71" t="s">
        <v>4</v>
      </c>
      <c r="E71" t="s">
        <v>520</v>
      </c>
      <c r="F71">
        <v>951793.19</v>
      </c>
      <c r="G71">
        <v>6331712.75</v>
      </c>
      <c r="H71" s="149">
        <v>1.05</v>
      </c>
      <c r="I71">
        <v>90.6</v>
      </c>
      <c r="J71" s="149">
        <v>5.5608709782255445</v>
      </c>
      <c r="K71" s="138">
        <v>6</v>
      </c>
      <c r="L71" s="138" t="s">
        <v>798</v>
      </c>
    </row>
    <row r="72" spans="1:12">
      <c r="A72" t="s">
        <v>453</v>
      </c>
      <c r="B72" t="s">
        <v>454</v>
      </c>
      <c r="C72" s="147">
        <v>41241</v>
      </c>
      <c r="D72" t="s">
        <v>291</v>
      </c>
      <c r="E72" t="s">
        <v>675</v>
      </c>
      <c r="F72">
        <v>884079</v>
      </c>
      <c r="G72">
        <v>6747955</v>
      </c>
      <c r="H72" s="149">
        <v>1.044</v>
      </c>
      <c r="I72">
        <v>100.1</v>
      </c>
      <c r="J72" s="149">
        <v>5.7224907377315555</v>
      </c>
      <c r="K72" s="138">
        <v>10</v>
      </c>
      <c r="L72" s="138" t="s">
        <v>798</v>
      </c>
    </row>
    <row r="73" spans="1:12">
      <c r="A73" t="s">
        <v>439</v>
      </c>
      <c r="B73" t="s">
        <v>440</v>
      </c>
      <c r="C73" s="147">
        <v>41360</v>
      </c>
      <c r="D73" t="s">
        <v>291</v>
      </c>
      <c r="E73" t="s">
        <v>668</v>
      </c>
      <c r="F73">
        <v>699338</v>
      </c>
      <c r="G73">
        <v>6170903</v>
      </c>
      <c r="H73" s="149">
        <v>1.1559999999999999</v>
      </c>
      <c r="I73">
        <v>93.9</v>
      </c>
      <c r="J73" s="149">
        <v>6.1966408839778993</v>
      </c>
      <c r="K73" s="138">
        <v>6</v>
      </c>
      <c r="L73" s="138" t="s">
        <v>798</v>
      </c>
    </row>
    <row r="74" spans="1:12">
      <c r="A74" t="s">
        <v>143</v>
      </c>
      <c r="B74" t="s">
        <v>734</v>
      </c>
      <c r="C74" s="147">
        <v>42326</v>
      </c>
      <c r="D74" t="s">
        <v>4</v>
      </c>
      <c r="E74" t="s">
        <v>527</v>
      </c>
      <c r="F74">
        <v>894505.5</v>
      </c>
      <c r="G74">
        <v>6658531.21</v>
      </c>
      <c r="H74" s="149">
        <v>1.17</v>
      </c>
      <c r="I74">
        <v>95</v>
      </c>
      <c r="J74" s="149">
        <v>6.2967825804354893</v>
      </c>
      <c r="K74" s="138">
        <v>15</v>
      </c>
      <c r="L74" s="138" t="s">
        <v>798</v>
      </c>
    </row>
    <row r="75" spans="1:12">
      <c r="A75" t="s">
        <v>299</v>
      </c>
      <c r="B75" t="s">
        <v>300</v>
      </c>
      <c r="C75" s="147">
        <v>41239</v>
      </c>
      <c r="D75" t="s">
        <v>291</v>
      </c>
      <c r="E75" t="s">
        <v>597</v>
      </c>
      <c r="F75">
        <v>929200.52</v>
      </c>
      <c r="G75">
        <v>6835115.5199999996</v>
      </c>
      <c r="H75" s="149">
        <v>1.0920000000000001</v>
      </c>
      <c r="I75">
        <v>130.25</v>
      </c>
      <c r="J75" s="149">
        <v>6.6275918102047449</v>
      </c>
      <c r="K75" s="138">
        <v>10</v>
      </c>
      <c r="L75" s="138" t="s">
        <v>798</v>
      </c>
    </row>
    <row r="76" spans="1:12">
      <c r="A76" t="s">
        <v>434</v>
      </c>
      <c r="B76" t="s">
        <v>435</v>
      </c>
      <c r="C76" s="147">
        <v>41177</v>
      </c>
      <c r="D76" t="s">
        <v>291</v>
      </c>
      <c r="E76" t="s">
        <v>666</v>
      </c>
      <c r="F76">
        <v>861242</v>
      </c>
      <c r="G76">
        <v>6328780</v>
      </c>
      <c r="H76" s="149">
        <v>1.288</v>
      </c>
      <c r="I76">
        <v>157</v>
      </c>
      <c r="J76" s="149">
        <v>8.4889957751056215</v>
      </c>
      <c r="K76" s="138">
        <v>6</v>
      </c>
      <c r="L76" s="138" t="s">
        <v>798</v>
      </c>
    </row>
    <row r="77" spans="1:12">
      <c r="A77" t="s">
        <v>361</v>
      </c>
      <c r="B77" t="s">
        <v>362</v>
      </c>
      <c r="C77" s="147">
        <v>41368</v>
      </c>
      <c r="D77" t="s">
        <v>291</v>
      </c>
      <c r="E77" t="s">
        <v>628</v>
      </c>
      <c r="F77">
        <v>486718.6</v>
      </c>
      <c r="G77">
        <v>6760810</v>
      </c>
      <c r="H77" s="149">
        <v>1.6910000000000001</v>
      </c>
      <c r="I77">
        <v>85.5</v>
      </c>
      <c r="J77" s="149">
        <v>8.7874845628859273</v>
      </c>
      <c r="K77" s="130">
        <v>9</v>
      </c>
      <c r="L77" s="138" t="s">
        <v>798</v>
      </c>
    </row>
    <row r="78" spans="1:12">
      <c r="A78" t="s">
        <v>445</v>
      </c>
      <c r="B78" t="s">
        <v>446</v>
      </c>
      <c r="C78" s="147">
        <v>41360</v>
      </c>
      <c r="D78" t="s">
        <v>291</v>
      </c>
      <c r="E78" t="s">
        <v>671</v>
      </c>
      <c r="F78">
        <v>772548</v>
      </c>
      <c r="G78">
        <v>6275019</v>
      </c>
      <c r="H78" s="149">
        <v>1.9730000000000001</v>
      </c>
      <c r="I78">
        <v>91.2</v>
      </c>
      <c r="J78" s="149">
        <v>10.472224894377639</v>
      </c>
      <c r="K78" s="138">
        <v>6</v>
      </c>
      <c r="L78" s="138" t="s">
        <v>798</v>
      </c>
    </row>
    <row r="79" spans="1:12">
      <c r="A79" t="s">
        <v>301</v>
      </c>
      <c r="B79" t="s">
        <v>302</v>
      </c>
      <c r="C79" s="147">
        <v>41239</v>
      </c>
      <c r="D79" t="s">
        <v>291</v>
      </c>
      <c r="E79" t="s">
        <v>598</v>
      </c>
      <c r="F79">
        <v>932758.16</v>
      </c>
      <c r="G79">
        <v>6854239.7400000002</v>
      </c>
      <c r="H79" s="149">
        <v>1.236</v>
      </c>
      <c r="I79">
        <v>330</v>
      </c>
      <c r="J79" s="149">
        <v>12.315814104647382</v>
      </c>
      <c r="K79" s="138">
        <v>10</v>
      </c>
      <c r="L79" s="138" t="s">
        <v>798</v>
      </c>
    </row>
    <row r="80" spans="1:12">
      <c r="A80" t="s">
        <v>109</v>
      </c>
      <c r="B80" t="s">
        <v>727</v>
      </c>
      <c r="C80" s="147">
        <v>42515</v>
      </c>
      <c r="D80" t="s">
        <v>4</v>
      </c>
      <c r="E80" t="s">
        <v>510</v>
      </c>
      <c r="F80">
        <v>790700.37</v>
      </c>
      <c r="G80">
        <v>6337317.6299999999</v>
      </c>
      <c r="H80" s="149">
        <v>1.53</v>
      </c>
      <c r="I80">
        <v>286.33</v>
      </c>
      <c r="J80" s="149">
        <v>13.942441988950273</v>
      </c>
      <c r="K80" s="138">
        <v>6</v>
      </c>
      <c r="L80" s="138" t="s">
        <v>798</v>
      </c>
    </row>
    <row r="81" spans="1:12">
      <c r="A81" t="s">
        <v>89</v>
      </c>
      <c r="B81" t="s">
        <v>776</v>
      </c>
      <c r="C81" s="147">
        <v>42314</v>
      </c>
      <c r="D81" t="s">
        <v>4</v>
      </c>
      <c r="E81" t="s">
        <v>500</v>
      </c>
      <c r="F81">
        <v>882021.34</v>
      </c>
      <c r="G81">
        <v>6534207.4699999997</v>
      </c>
      <c r="H81" s="149">
        <v>0.22</v>
      </c>
      <c r="I81">
        <v>51.9</v>
      </c>
      <c r="J81" s="149">
        <v>0.99911602209944761</v>
      </c>
      <c r="K81" s="138">
        <v>5</v>
      </c>
      <c r="L81" s="138" t="s">
        <v>797</v>
      </c>
    </row>
    <row r="82" spans="1:12">
      <c r="A82" t="s">
        <v>97</v>
      </c>
      <c r="B82" t="s">
        <v>777</v>
      </c>
      <c r="C82" s="147">
        <v>42314</v>
      </c>
      <c r="D82" t="s">
        <v>4</v>
      </c>
      <c r="E82" t="s">
        <v>504</v>
      </c>
      <c r="F82">
        <v>842195.18</v>
      </c>
      <c r="G82">
        <v>6455497.0099999998</v>
      </c>
      <c r="H82" s="149">
        <v>0.36</v>
      </c>
      <c r="I82">
        <v>39.700000000000003</v>
      </c>
      <c r="J82" s="149">
        <v>1.5492752681182971</v>
      </c>
      <c r="K82" s="138">
        <v>5</v>
      </c>
      <c r="L82" s="138" t="s">
        <v>797</v>
      </c>
    </row>
    <row r="83" spans="1:12">
      <c r="A83" t="s">
        <v>22</v>
      </c>
      <c r="B83" t="s">
        <v>736</v>
      </c>
      <c r="C83" s="147">
        <v>42271</v>
      </c>
      <c r="D83" t="s">
        <v>4</v>
      </c>
      <c r="E83" t="s">
        <v>469</v>
      </c>
      <c r="F83">
        <v>452996.64</v>
      </c>
      <c r="G83">
        <v>6442604.0499999998</v>
      </c>
      <c r="H83" s="149">
        <v>0.34</v>
      </c>
      <c r="I83">
        <v>90.78</v>
      </c>
      <c r="J83" s="149">
        <v>1.8018563535911603</v>
      </c>
      <c r="K83" s="130">
        <v>14</v>
      </c>
      <c r="L83" s="138" t="s">
        <v>797</v>
      </c>
    </row>
    <row r="84" spans="1:12">
      <c r="A84" t="s">
        <v>18</v>
      </c>
      <c r="B84" t="s">
        <v>784</v>
      </c>
      <c r="C84" s="147">
        <v>42271</v>
      </c>
      <c r="D84" t="s">
        <v>4</v>
      </c>
      <c r="E84" t="s">
        <v>467</v>
      </c>
      <c r="F84">
        <v>483083.06</v>
      </c>
      <c r="G84">
        <v>6502504.3499999996</v>
      </c>
      <c r="H84" s="149">
        <v>0.34</v>
      </c>
      <c r="I84">
        <v>126.3</v>
      </c>
      <c r="J84" s="149">
        <v>2.0373480662983425</v>
      </c>
      <c r="K84" s="130">
        <v>11</v>
      </c>
      <c r="L84" s="138" t="s">
        <v>797</v>
      </c>
    </row>
    <row r="85" spans="1:12">
      <c r="A85" t="s">
        <v>83</v>
      </c>
      <c r="B85" t="s">
        <v>773</v>
      </c>
      <c r="C85" s="147">
        <v>42327</v>
      </c>
      <c r="D85" t="s">
        <v>4</v>
      </c>
      <c r="E85" t="s">
        <v>497</v>
      </c>
      <c r="F85">
        <v>916441.71</v>
      </c>
      <c r="G85">
        <v>6520643.2400000002</v>
      </c>
      <c r="H85" s="149">
        <v>0.49</v>
      </c>
      <c r="I85">
        <v>53.4</v>
      </c>
      <c r="J85" s="149">
        <v>2.2396360090997725</v>
      </c>
      <c r="K85" s="138">
        <v>5</v>
      </c>
      <c r="L85" s="138" t="s">
        <v>797</v>
      </c>
    </row>
    <row r="86" spans="1:12">
      <c r="A86" t="s">
        <v>387</v>
      </c>
      <c r="B86" t="s">
        <v>388</v>
      </c>
      <c r="C86" s="147">
        <v>41044</v>
      </c>
      <c r="D86" t="s">
        <v>291</v>
      </c>
      <c r="E86" t="s">
        <v>641</v>
      </c>
      <c r="F86">
        <v>510934.84</v>
      </c>
      <c r="G86">
        <v>6455394.8300000001</v>
      </c>
      <c r="H86" s="149">
        <v>0.54100000000000004</v>
      </c>
      <c r="I86">
        <v>55.5</v>
      </c>
      <c r="J86" s="149">
        <v>2.4948943776405588</v>
      </c>
      <c r="K86" s="138">
        <v>14</v>
      </c>
      <c r="L86" s="138" t="s">
        <v>797</v>
      </c>
    </row>
    <row r="87" spans="1:12">
      <c r="A87" t="s">
        <v>20</v>
      </c>
      <c r="B87" t="s">
        <v>746</v>
      </c>
      <c r="C87" s="147">
        <v>42270</v>
      </c>
      <c r="D87" t="s">
        <v>4</v>
      </c>
      <c r="E87" t="s">
        <v>468</v>
      </c>
      <c r="F87">
        <v>488328.5</v>
      </c>
      <c r="G87">
        <v>6553074.3899999997</v>
      </c>
      <c r="H87" s="149">
        <v>0.49</v>
      </c>
      <c r="I87">
        <v>106.1</v>
      </c>
      <c r="J87" s="149">
        <v>2.743171920701982</v>
      </c>
      <c r="K87" s="130">
        <v>9</v>
      </c>
      <c r="L87" s="138" t="s">
        <v>797</v>
      </c>
    </row>
    <row r="88" spans="1:12">
      <c r="A88" t="s">
        <v>321</v>
      </c>
      <c r="B88" t="s">
        <v>322</v>
      </c>
      <c r="C88" s="147">
        <v>41156</v>
      </c>
      <c r="D88" t="s">
        <v>291</v>
      </c>
      <c r="E88" t="s">
        <v>608</v>
      </c>
      <c r="F88">
        <v>629586</v>
      </c>
      <c r="G88">
        <v>6871185</v>
      </c>
      <c r="H88" s="149">
        <v>0.52300000000000002</v>
      </c>
      <c r="I88">
        <v>92.2</v>
      </c>
      <c r="J88" s="149">
        <v>2.7861605459863501</v>
      </c>
      <c r="K88" s="138">
        <v>9</v>
      </c>
      <c r="L88" s="138" t="s">
        <v>797</v>
      </c>
    </row>
    <row r="89" spans="1:12">
      <c r="A89" t="s">
        <v>203</v>
      </c>
      <c r="B89" t="s">
        <v>204</v>
      </c>
      <c r="C89" s="147">
        <v>41913</v>
      </c>
      <c r="D89" t="s">
        <v>165</v>
      </c>
      <c r="E89" t="s">
        <v>555</v>
      </c>
      <c r="F89">
        <v>594460.53</v>
      </c>
      <c r="G89">
        <v>6858345.5800000001</v>
      </c>
      <c r="H89" s="149">
        <v>0.55800000000000005</v>
      </c>
      <c r="I89">
        <v>80</v>
      </c>
      <c r="J89" s="149">
        <v>2.8398700032499189</v>
      </c>
      <c r="K89" s="138">
        <v>9</v>
      </c>
      <c r="L89" s="138" t="s">
        <v>797</v>
      </c>
    </row>
    <row r="90" spans="1:12">
      <c r="A90" t="s">
        <v>101</v>
      </c>
      <c r="B90" t="s">
        <v>774</v>
      </c>
      <c r="C90" s="147">
        <v>42314</v>
      </c>
      <c r="D90" t="s">
        <v>4</v>
      </c>
      <c r="E90" t="s">
        <v>506</v>
      </c>
      <c r="F90">
        <v>831255.74</v>
      </c>
      <c r="G90">
        <v>6364276.3899999997</v>
      </c>
      <c r="H90" s="149">
        <v>0.62</v>
      </c>
      <c r="I90">
        <v>61.5</v>
      </c>
      <c r="J90" s="149">
        <v>2.9317517062073448</v>
      </c>
      <c r="K90" s="138">
        <v>6</v>
      </c>
      <c r="L90" s="138" t="s">
        <v>797</v>
      </c>
    </row>
    <row r="91" spans="1:12">
      <c r="A91" t="s">
        <v>151</v>
      </c>
      <c r="B91" t="s">
        <v>152</v>
      </c>
      <c r="C91" s="147">
        <v>42325</v>
      </c>
      <c r="D91" t="s">
        <v>4</v>
      </c>
      <c r="E91" t="s">
        <v>531</v>
      </c>
      <c r="F91">
        <v>847799.19</v>
      </c>
      <c r="G91">
        <v>6326505.3099999996</v>
      </c>
      <c r="H91" s="149">
        <v>0.63</v>
      </c>
      <c r="I91">
        <v>87.1</v>
      </c>
      <c r="J91" s="149">
        <v>3.2935261618459535</v>
      </c>
      <c r="K91" s="138">
        <v>6</v>
      </c>
      <c r="L91" s="138" t="s">
        <v>797</v>
      </c>
    </row>
    <row r="92" spans="1:12">
      <c r="A92" t="s">
        <v>269</v>
      </c>
      <c r="B92" t="s">
        <v>770</v>
      </c>
      <c r="C92" s="147">
        <v>40087</v>
      </c>
      <c r="D92" t="s">
        <v>253</v>
      </c>
      <c r="E92" t="s">
        <v>584</v>
      </c>
      <c r="F92">
        <v>838861</v>
      </c>
      <c r="G92">
        <v>6499536</v>
      </c>
      <c r="H92" s="149">
        <v>0.691275029039915</v>
      </c>
      <c r="I92">
        <v>71.25</v>
      </c>
      <c r="J92" s="149">
        <v>3.4002104532073818</v>
      </c>
      <c r="K92" s="138">
        <v>5</v>
      </c>
      <c r="L92" s="138" t="s">
        <v>797</v>
      </c>
    </row>
    <row r="93" spans="1:12">
      <c r="A93" t="s">
        <v>191</v>
      </c>
      <c r="B93" t="s">
        <v>192</v>
      </c>
      <c r="C93" s="147">
        <v>41200</v>
      </c>
      <c r="D93" t="s">
        <v>165</v>
      </c>
      <c r="E93" t="s">
        <v>550</v>
      </c>
      <c r="F93">
        <v>837823.19</v>
      </c>
      <c r="G93">
        <v>6888339.1100000003</v>
      </c>
      <c r="H93" s="149">
        <v>0.63100000000000001</v>
      </c>
      <c r="I93">
        <v>112.79</v>
      </c>
      <c r="J93" s="149">
        <v>3.6148486837829052</v>
      </c>
      <c r="K93" s="138">
        <v>9</v>
      </c>
      <c r="L93" s="138" t="s">
        <v>797</v>
      </c>
    </row>
    <row r="94" spans="1:12">
      <c r="A94" t="s">
        <v>385</v>
      </c>
      <c r="B94" t="s">
        <v>386</v>
      </c>
      <c r="C94" s="147">
        <v>41086</v>
      </c>
      <c r="D94" t="s">
        <v>291</v>
      </c>
      <c r="E94" t="s">
        <v>640</v>
      </c>
      <c r="F94">
        <v>427348.5</v>
      </c>
      <c r="G94">
        <v>6449524.5899999999</v>
      </c>
      <c r="H94" s="149">
        <v>0.70799999999999996</v>
      </c>
      <c r="I94">
        <v>86</v>
      </c>
      <c r="J94" s="149">
        <v>3.6861098472538174</v>
      </c>
      <c r="K94" s="130">
        <v>14</v>
      </c>
      <c r="L94" s="138" t="s">
        <v>797</v>
      </c>
    </row>
    <row r="95" spans="1:12">
      <c r="A95" t="s">
        <v>353</v>
      </c>
      <c r="B95" t="s">
        <v>354</v>
      </c>
      <c r="C95" s="147">
        <v>41122</v>
      </c>
      <c r="D95" t="s">
        <v>291</v>
      </c>
      <c r="E95" t="s">
        <v>624</v>
      </c>
      <c r="F95">
        <v>694744.1</v>
      </c>
      <c r="G95">
        <v>6669900</v>
      </c>
      <c r="H95" s="149">
        <v>0.69599999999999995</v>
      </c>
      <c r="I95">
        <v>100.36</v>
      </c>
      <c r="J95" s="149">
        <v>3.8185224569385756</v>
      </c>
      <c r="K95" s="138">
        <v>9</v>
      </c>
      <c r="L95" s="138" t="s">
        <v>797</v>
      </c>
    </row>
    <row r="96" spans="1:12">
      <c r="A96" t="s">
        <v>40</v>
      </c>
      <c r="B96" t="s">
        <v>406</v>
      </c>
      <c r="C96" s="147">
        <v>41044</v>
      </c>
      <c r="D96" t="s">
        <v>291</v>
      </c>
      <c r="E96" t="s">
        <v>651</v>
      </c>
      <c r="F96">
        <v>569550.91</v>
      </c>
      <c r="G96">
        <v>6295940.4500000002</v>
      </c>
      <c r="H96" s="149">
        <v>0.77200000000000002</v>
      </c>
      <c r="I96">
        <v>74</v>
      </c>
      <c r="J96" s="149">
        <v>3.8386740331491711</v>
      </c>
      <c r="K96" s="138">
        <v>14</v>
      </c>
      <c r="L96" s="138" t="s">
        <v>797</v>
      </c>
    </row>
    <row r="97" spans="1:12">
      <c r="A97" t="s">
        <v>327</v>
      </c>
      <c r="B97" t="s">
        <v>328</v>
      </c>
      <c r="C97" s="147">
        <v>41156</v>
      </c>
      <c r="D97" t="s">
        <v>291</v>
      </c>
      <c r="E97" t="s">
        <v>611</v>
      </c>
      <c r="F97">
        <v>532911</v>
      </c>
      <c r="G97">
        <v>6862280</v>
      </c>
      <c r="H97" s="149">
        <v>0.72199999999999998</v>
      </c>
      <c r="I97">
        <v>92</v>
      </c>
      <c r="J97" s="149">
        <v>3.8434709132271689</v>
      </c>
      <c r="K97" s="138">
        <v>9</v>
      </c>
      <c r="L97" s="138" t="s">
        <v>797</v>
      </c>
    </row>
    <row r="98" spans="1:12">
      <c r="A98" t="s">
        <v>197</v>
      </c>
      <c r="B98" t="s">
        <v>198</v>
      </c>
      <c r="C98" s="147">
        <v>41913</v>
      </c>
      <c r="D98" t="s">
        <v>165</v>
      </c>
      <c r="E98" t="s">
        <v>553</v>
      </c>
      <c r="F98">
        <v>616359</v>
      </c>
      <c r="G98">
        <v>6857613</v>
      </c>
      <c r="H98" s="149">
        <v>0.66200000000000003</v>
      </c>
      <c r="I98">
        <v>122.3</v>
      </c>
      <c r="J98" s="149">
        <v>3.9152018199545005</v>
      </c>
      <c r="K98" s="138">
        <v>9</v>
      </c>
      <c r="L98" s="138" t="s">
        <v>797</v>
      </c>
    </row>
    <row r="99" spans="1:12">
      <c r="A99" t="s">
        <v>201</v>
      </c>
      <c r="B99" t="s">
        <v>202</v>
      </c>
      <c r="C99" s="147">
        <v>41199</v>
      </c>
      <c r="D99" t="s">
        <v>165</v>
      </c>
      <c r="E99" t="s">
        <v>554</v>
      </c>
      <c r="F99">
        <v>608148.56000000006</v>
      </c>
      <c r="G99">
        <v>6932017.3399999999</v>
      </c>
      <c r="H99" s="149">
        <v>0.65200000000000002</v>
      </c>
      <c r="I99">
        <v>140</v>
      </c>
      <c r="J99" s="149">
        <v>4.0810919727006825</v>
      </c>
      <c r="K99" s="138">
        <v>9</v>
      </c>
      <c r="L99" s="138" t="s">
        <v>797</v>
      </c>
    </row>
    <row r="100" spans="1:12">
      <c r="A100" t="s">
        <v>443</v>
      </c>
      <c r="B100" t="s">
        <v>444</v>
      </c>
      <c r="C100" s="147">
        <v>41109</v>
      </c>
      <c r="D100" t="s">
        <v>291</v>
      </c>
      <c r="E100" t="s">
        <v>670</v>
      </c>
      <c r="F100">
        <v>617123</v>
      </c>
      <c r="G100">
        <v>6244433</v>
      </c>
      <c r="H100" s="149">
        <v>0.79300000000000004</v>
      </c>
      <c r="I100">
        <v>95.1</v>
      </c>
      <c r="J100" s="149">
        <v>4.2693656158596029</v>
      </c>
      <c r="K100" s="138">
        <v>14</v>
      </c>
      <c r="L100" s="138" t="s">
        <v>797</v>
      </c>
    </row>
    <row r="101" spans="1:12">
      <c r="A101" t="s">
        <v>170</v>
      </c>
      <c r="B101" t="s">
        <v>171</v>
      </c>
      <c r="C101" s="147">
        <v>41198</v>
      </c>
      <c r="D101" t="s">
        <v>165</v>
      </c>
      <c r="E101" t="s">
        <v>540</v>
      </c>
      <c r="F101">
        <v>717792.87</v>
      </c>
      <c r="G101">
        <v>6821519.7599999998</v>
      </c>
      <c r="H101" s="149">
        <v>0.70499999999999996</v>
      </c>
      <c r="I101">
        <v>137.19999999999999</v>
      </c>
      <c r="J101" s="149">
        <v>4.3743451413714656</v>
      </c>
      <c r="K101" s="138">
        <v>9</v>
      </c>
      <c r="L101" s="138" t="s">
        <v>797</v>
      </c>
    </row>
    <row r="102" spans="1:12">
      <c r="A102" t="s">
        <v>404</v>
      </c>
      <c r="B102" t="s">
        <v>405</v>
      </c>
      <c r="C102" s="147">
        <v>41087</v>
      </c>
      <c r="D102" t="s">
        <v>291</v>
      </c>
      <c r="E102" t="s">
        <v>650</v>
      </c>
      <c r="F102">
        <v>549220.07999999996</v>
      </c>
      <c r="G102">
        <v>6321073.0599999996</v>
      </c>
      <c r="H102" s="149">
        <v>0.88600000000000001</v>
      </c>
      <c r="I102">
        <v>72.599999999999994</v>
      </c>
      <c r="J102" s="149">
        <v>4.381337666558335</v>
      </c>
      <c r="K102" s="138">
        <v>14</v>
      </c>
      <c r="L102" s="138" t="s">
        <v>797</v>
      </c>
    </row>
    <row r="103" spans="1:12">
      <c r="A103" t="s">
        <v>193</v>
      </c>
      <c r="B103" t="s">
        <v>194</v>
      </c>
      <c r="C103" s="147">
        <v>41200</v>
      </c>
      <c r="D103" t="s">
        <v>165</v>
      </c>
      <c r="E103" t="s">
        <v>551</v>
      </c>
      <c r="F103">
        <v>781816.31</v>
      </c>
      <c r="G103">
        <v>6901312.0599999996</v>
      </c>
      <c r="H103" s="149">
        <v>0.82099999999999995</v>
      </c>
      <c r="I103">
        <v>95.1</v>
      </c>
      <c r="J103" s="149">
        <v>4.4201124471888198</v>
      </c>
      <c r="K103" s="138">
        <v>9</v>
      </c>
      <c r="L103" s="138" t="s">
        <v>797</v>
      </c>
    </row>
    <row r="104" spans="1:12">
      <c r="A104" t="s">
        <v>111</v>
      </c>
      <c r="B104" t="s">
        <v>765</v>
      </c>
      <c r="C104" s="147">
        <v>42325</v>
      </c>
      <c r="D104" t="s">
        <v>4</v>
      </c>
      <c r="E104" t="s">
        <v>511</v>
      </c>
      <c r="F104">
        <v>817224.68</v>
      </c>
      <c r="G104">
        <v>6286216.5199999996</v>
      </c>
      <c r="H104" s="149">
        <v>0.93</v>
      </c>
      <c r="I104">
        <v>63.9</v>
      </c>
      <c r="J104" s="149">
        <v>4.4411504712382186</v>
      </c>
      <c r="K104" s="138">
        <v>6</v>
      </c>
      <c r="L104" s="138" t="s">
        <v>797</v>
      </c>
    </row>
    <row r="105" spans="1:12">
      <c r="A105" t="s">
        <v>5</v>
      </c>
      <c r="B105" t="s">
        <v>735</v>
      </c>
      <c r="C105" s="147">
        <v>42290</v>
      </c>
      <c r="D105" t="s">
        <v>4</v>
      </c>
      <c r="E105" t="s">
        <v>461</v>
      </c>
      <c r="F105">
        <v>695879.68000000005</v>
      </c>
      <c r="G105">
        <v>7041227.75</v>
      </c>
      <c r="H105" s="149">
        <v>0.77</v>
      </c>
      <c r="I105">
        <v>121</v>
      </c>
      <c r="J105" s="149">
        <v>4.53441663958401</v>
      </c>
      <c r="K105" s="138">
        <v>20</v>
      </c>
      <c r="L105" s="138" t="s">
        <v>797</v>
      </c>
    </row>
    <row r="106" spans="1:12">
      <c r="A106" t="s">
        <v>2</v>
      </c>
      <c r="B106" t="s">
        <v>753</v>
      </c>
      <c r="C106" s="147">
        <v>42290</v>
      </c>
      <c r="D106" t="s">
        <v>4</v>
      </c>
      <c r="E106" t="s">
        <v>460</v>
      </c>
      <c r="F106">
        <v>738811.34</v>
      </c>
      <c r="G106">
        <v>7002574.4800000004</v>
      </c>
      <c r="H106" s="149">
        <v>0.77</v>
      </c>
      <c r="I106">
        <v>130.86000000000001</v>
      </c>
      <c r="J106" s="149">
        <v>4.682460838479038</v>
      </c>
      <c r="K106" s="138">
        <v>9</v>
      </c>
      <c r="L106" s="138" t="s">
        <v>797</v>
      </c>
    </row>
    <row r="107" spans="1:12">
      <c r="A107" t="s">
        <v>396</v>
      </c>
      <c r="B107" t="s">
        <v>397</v>
      </c>
      <c r="C107" s="147">
        <v>41087</v>
      </c>
      <c r="D107" t="s">
        <v>291</v>
      </c>
      <c r="E107" t="s">
        <v>646</v>
      </c>
      <c r="F107">
        <v>527865.69999999995</v>
      </c>
      <c r="G107">
        <v>6329248.4900000002</v>
      </c>
      <c r="H107" s="149">
        <v>0.95199999999999996</v>
      </c>
      <c r="I107">
        <v>73.8</v>
      </c>
      <c r="J107" s="149">
        <v>4.7299889502762422</v>
      </c>
      <c r="K107" s="138">
        <v>14</v>
      </c>
      <c r="L107" s="138" t="s">
        <v>797</v>
      </c>
    </row>
    <row r="108" spans="1:12">
      <c r="A108" t="s">
        <v>44</v>
      </c>
      <c r="B108" t="s">
        <v>726</v>
      </c>
      <c r="C108" s="147">
        <v>42172</v>
      </c>
      <c r="D108" t="s">
        <v>4</v>
      </c>
      <c r="E108" t="s">
        <v>480</v>
      </c>
      <c r="F108">
        <v>567681.71</v>
      </c>
      <c r="G108">
        <v>6290109.1500000004</v>
      </c>
      <c r="H108" s="149">
        <v>1.02</v>
      </c>
      <c r="I108">
        <v>62</v>
      </c>
      <c r="J108" s="149">
        <v>4.8331491712707173</v>
      </c>
      <c r="K108" s="138">
        <v>14</v>
      </c>
      <c r="L108" s="138" t="s">
        <v>797</v>
      </c>
    </row>
    <row r="109" spans="1:12">
      <c r="A109" t="s">
        <v>85</v>
      </c>
      <c r="B109" t="s">
        <v>775</v>
      </c>
      <c r="C109" s="147">
        <v>42327</v>
      </c>
      <c r="D109" t="s">
        <v>4</v>
      </c>
      <c r="E109" t="s">
        <v>498</v>
      </c>
      <c r="F109">
        <v>917721.43</v>
      </c>
      <c r="G109">
        <v>6532071.9500000002</v>
      </c>
      <c r="H109" s="149">
        <v>1.1299999999999999</v>
      </c>
      <c r="I109">
        <v>41.5</v>
      </c>
      <c r="J109" s="149">
        <v>4.9026649333766645</v>
      </c>
      <c r="K109" s="138">
        <v>5</v>
      </c>
      <c r="L109" s="138" t="s">
        <v>797</v>
      </c>
    </row>
    <row r="110" spans="1:12">
      <c r="A110" t="s">
        <v>195</v>
      </c>
      <c r="B110" t="s">
        <v>196</v>
      </c>
      <c r="C110" s="147">
        <v>41200</v>
      </c>
      <c r="D110" t="s">
        <v>165</v>
      </c>
      <c r="E110" t="s">
        <v>552</v>
      </c>
      <c r="F110">
        <v>677226.08</v>
      </c>
      <c r="G110">
        <v>6889334.1299999999</v>
      </c>
      <c r="H110" s="149">
        <v>0.81799999999999995</v>
      </c>
      <c r="I110">
        <v>130.5</v>
      </c>
      <c r="J110" s="149">
        <v>4.968612284692882</v>
      </c>
      <c r="K110" s="138">
        <v>9</v>
      </c>
      <c r="L110" s="138" t="s">
        <v>797</v>
      </c>
    </row>
    <row r="111" spans="1:12">
      <c r="A111" t="s">
        <v>359</v>
      </c>
      <c r="B111" t="s">
        <v>360</v>
      </c>
      <c r="C111" s="147">
        <v>41122</v>
      </c>
      <c r="D111" t="s">
        <v>291</v>
      </c>
      <c r="E111" t="s">
        <v>627</v>
      </c>
      <c r="F111">
        <v>660697.51</v>
      </c>
      <c r="G111">
        <v>6700369.6600000001</v>
      </c>
      <c r="H111" s="149">
        <v>1.448</v>
      </c>
      <c r="I111">
        <v>7.3</v>
      </c>
      <c r="J111" s="149">
        <v>5.3167058823529398</v>
      </c>
      <c r="K111" s="138">
        <v>9</v>
      </c>
      <c r="L111" s="138" t="s">
        <v>797</v>
      </c>
    </row>
    <row r="112" spans="1:12">
      <c r="A112" t="s">
        <v>199</v>
      </c>
      <c r="B112" t="s">
        <v>200</v>
      </c>
      <c r="C112" s="147">
        <v>41199</v>
      </c>
      <c r="D112" t="s">
        <v>165</v>
      </c>
      <c r="E112" t="s">
        <v>554</v>
      </c>
      <c r="F112">
        <v>603720.43999999994</v>
      </c>
      <c r="G112">
        <v>6936994.4299999997</v>
      </c>
      <c r="H112" s="149">
        <v>1.179</v>
      </c>
      <c r="I112">
        <v>52</v>
      </c>
      <c r="J112" s="149">
        <v>5.3566525836854071</v>
      </c>
      <c r="K112" s="138">
        <v>9</v>
      </c>
      <c r="L112" s="138" t="s">
        <v>797</v>
      </c>
    </row>
    <row r="113" spans="1:12">
      <c r="A113" t="s">
        <v>34</v>
      </c>
      <c r="B113" t="s">
        <v>743</v>
      </c>
      <c r="C113" s="147">
        <v>42164</v>
      </c>
      <c r="D113" t="s">
        <v>4</v>
      </c>
      <c r="E113" t="s">
        <v>475</v>
      </c>
      <c r="F113">
        <v>486844.59</v>
      </c>
      <c r="G113">
        <v>6342357.7800000003</v>
      </c>
      <c r="H113" s="149">
        <v>1.33</v>
      </c>
      <c r="I113">
        <v>41.1</v>
      </c>
      <c r="J113" s="149">
        <v>5.7600194995125129</v>
      </c>
      <c r="K113" s="130">
        <v>14</v>
      </c>
      <c r="L113" s="138" t="s">
        <v>797</v>
      </c>
    </row>
    <row r="114" spans="1:12">
      <c r="A114" t="s">
        <v>87</v>
      </c>
      <c r="B114" t="s">
        <v>769</v>
      </c>
      <c r="C114" s="147">
        <v>42325</v>
      </c>
      <c r="D114" t="s">
        <v>4</v>
      </c>
      <c r="E114" t="s">
        <v>499</v>
      </c>
      <c r="F114">
        <v>903878.15</v>
      </c>
      <c r="G114">
        <v>6506129.2599999998</v>
      </c>
      <c r="H114" s="149">
        <v>1.28</v>
      </c>
      <c r="I114">
        <v>50</v>
      </c>
      <c r="J114" s="149">
        <v>5.7656158596035096</v>
      </c>
      <c r="K114" s="138">
        <v>5</v>
      </c>
      <c r="L114" s="138" t="s">
        <v>797</v>
      </c>
    </row>
    <row r="115" spans="1:12">
      <c r="A115" t="s">
        <v>393</v>
      </c>
      <c r="B115" t="s">
        <v>394</v>
      </c>
      <c r="C115" s="147">
        <v>41087</v>
      </c>
      <c r="D115" t="s">
        <v>291</v>
      </c>
      <c r="E115" t="s">
        <v>644</v>
      </c>
      <c r="F115">
        <v>492143.4</v>
      </c>
      <c r="G115">
        <v>6374724.75</v>
      </c>
      <c r="H115" s="149">
        <v>1.155</v>
      </c>
      <c r="I115">
        <v>85.4</v>
      </c>
      <c r="J115" s="149">
        <v>5.9998440038999021</v>
      </c>
      <c r="K115" s="138">
        <v>14</v>
      </c>
      <c r="L115" s="138" t="s">
        <v>797</v>
      </c>
    </row>
    <row r="116" spans="1:12">
      <c r="A116" t="s">
        <v>32</v>
      </c>
      <c r="B116" t="s">
        <v>741</v>
      </c>
      <c r="C116" s="147">
        <v>42164</v>
      </c>
      <c r="D116" t="s">
        <v>4</v>
      </c>
      <c r="E116" t="s">
        <v>474</v>
      </c>
      <c r="F116">
        <v>464841.1</v>
      </c>
      <c r="G116">
        <v>6323918.5999999996</v>
      </c>
      <c r="H116" s="149">
        <v>1.21</v>
      </c>
      <c r="I116">
        <v>80</v>
      </c>
      <c r="J116" s="149">
        <v>6.1581410464738378</v>
      </c>
      <c r="K116" s="130">
        <v>14</v>
      </c>
      <c r="L116" s="138" t="s">
        <v>797</v>
      </c>
    </row>
    <row r="117" spans="1:12">
      <c r="A117" t="s">
        <v>26</v>
      </c>
      <c r="B117" t="s">
        <v>782</v>
      </c>
      <c r="C117" s="147">
        <v>42165</v>
      </c>
      <c r="D117" t="s">
        <v>4</v>
      </c>
      <c r="E117" t="s">
        <v>471</v>
      </c>
      <c r="F117">
        <v>479122.9</v>
      </c>
      <c r="G117">
        <v>6378723.2599999998</v>
      </c>
      <c r="H117" s="149">
        <v>1.1399999999999999</v>
      </c>
      <c r="I117">
        <v>105</v>
      </c>
      <c r="J117" s="149">
        <v>6.3576210594735123</v>
      </c>
      <c r="K117" s="130">
        <v>14</v>
      </c>
      <c r="L117" s="138" t="s">
        <v>797</v>
      </c>
    </row>
    <row r="118" spans="1:12">
      <c r="A118" t="s">
        <v>93</v>
      </c>
      <c r="B118" t="s">
        <v>771</v>
      </c>
      <c r="C118" s="147">
        <v>42325</v>
      </c>
      <c r="D118" t="s">
        <v>4</v>
      </c>
      <c r="E118" t="s">
        <v>502</v>
      </c>
      <c r="F118">
        <v>862358.56</v>
      </c>
      <c r="G118">
        <v>6525799.3700000001</v>
      </c>
      <c r="H118" s="149">
        <v>1.44</v>
      </c>
      <c r="I118">
        <v>56.6</v>
      </c>
      <c r="J118" s="149">
        <v>6.671641208969775</v>
      </c>
      <c r="K118" s="138">
        <v>5</v>
      </c>
      <c r="L118" s="138" t="s">
        <v>797</v>
      </c>
    </row>
    <row r="119" spans="1:12">
      <c r="A119" t="s">
        <v>189</v>
      </c>
      <c r="B119" t="s">
        <v>190</v>
      </c>
      <c r="C119" s="147">
        <v>41200</v>
      </c>
      <c r="D119" t="s">
        <v>165</v>
      </c>
      <c r="E119" t="s">
        <v>549</v>
      </c>
      <c r="F119">
        <v>676075.21</v>
      </c>
      <c r="G119">
        <v>6873406.2800000003</v>
      </c>
      <c r="H119" s="149">
        <v>0.97</v>
      </c>
      <c r="I119">
        <v>194.3</v>
      </c>
      <c r="J119" s="149">
        <v>7.0986220344491384</v>
      </c>
      <c r="K119" s="138">
        <v>9</v>
      </c>
      <c r="L119" s="138" t="s">
        <v>797</v>
      </c>
    </row>
    <row r="120" spans="1:12">
      <c r="A120" t="s">
        <v>297</v>
      </c>
      <c r="B120" t="s">
        <v>298</v>
      </c>
      <c r="C120" s="147">
        <v>41240</v>
      </c>
      <c r="D120" t="s">
        <v>291</v>
      </c>
      <c r="E120" t="s">
        <v>596</v>
      </c>
      <c r="F120">
        <v>1048030.1</v>
      </c>
      <c r="G120">
        <v>6848205.3799999999</v>
      </c>
      <c r="H120" s="149">
        <v>1.9470000000000001</v>
      </c>
      <c r="I120">
        <v>139.9</v>
      </c>
      <c r="J120" s="149">
        <v>12.183145271368215</v>
      </c>
      <c r="K120" s="138">
        <v>18</v>
      </c>
      <c r="L120" s="138" t="s">
        <v>797</v>
      </c>
    </row>
    <row r="121" spans="1:12">
      <c r="A121" t="s">
        <v>245</v>
      </c>
      <c r="B121" t="s">
        <v>723</v>
      </c>
      <c r="C121" s="147">
        <v>42185</v>
      </c>
      <c r="D121" t="s">
        <v>227</v>
      </c>
      <c r="E121" t="s">
        <v>573</v>
      </c>
      <c r="F121">
        <v>817646</v>
      </c>
      <c r="G121">
        <v>6437780</v>
      </c>
      <c r="H121" s="149">
        <v>0.35</v>
      </c>
      <c r="I121">
        <v>3.33</v>
      </c>
      <c r="J121" s="149">
        <v>1.2580207994800128</v>
      </c>
      <c r="K121" s="138">
        <v>8</v>
      </c>
      <c r="L121" s="138" t="s">
        <v>799</v>
      </c>
    </row>
    <row r="122" spans="1:12">
      <c r="A122" t="s">
        <v>133</v>
      </c>
      <c r="B122" t="s">
        <v>134</v>
      </c>
      <c r="C122" s="147">
        <v>42515</v>
      </c>
      <c r="D122" t="s">
        <v>4</v>
      </c>
      <c r="E122" t="s">
        <v>522</v>
      </c>
      <c r="F122">
        <v>634529.38</v>
      </c>
      <c r="G122">
        <v>6191111.2999999998</v>
      </c>
      <c r="H122" s="149">
        <v>0.41</v>
      </c>
      <c r="I122">
        <v>56.4</v>
      </c>
      <c r="J122" s="149">
        <v>1.8979655508612281</v>
      </c>
      <c r="K122" s="138">
        <v>1</v>
      </c>
      <c r="L122" s="138" t="s">
        <v>799</v>
      </c>
    </row>
    <row r="123" spans="1:12">
      <c r="A123" t="s">
        <v>230</v>
      </c>
      <c r="B123" t="s">
        <v>231</v>
      </c>
      <c r="C123" s="147">
        <v>42185</v>
      </c>
      <c r="D123" t="s">
        <v>227</v>
      </c>
      <c r="E123" t="s">
        <v>566</v>
      </c>
      <c r="F123">
        <v>1022148</v>
      </c>
      <c r="G123">
        <v>6806414.9900000002</v>
      </c>
      <c r="H123" s="149">
        <v>0.8</v>
      </c>
      <c r="I123">
        <v>17.5</v>
      </c>
      <c r="J123" s="149">
        <v>3.0965225869353263</v>
      </c>
      <c r="K123" s="138">
        <v>4</v>
      </c>
      <c r="L123" s="138" t="s">
        <v>799</v>
      </c>
    </row>
    <row r="124" spans="1:12">
      <c r="A124" t="s">
        <v>416</v>
      </c>
      <c r="B124" t="s">
        <v>417</v>
      </c>
      <c r="C124" s="147">
        <v>41108</v>
      </c>
      <c r="D124" t="s">
        <v>291</v>
      </c>
      <c r="E124" t="s">
        <v>657</v>
      </c>
      <c r="F124">
        <v>453435.77</v>
      </c>
      <c r="G124">
        <v>6185820.7199999997</v>
      </c>
      <c r="H124" s="149">
        <v>1.159</v>
      </c>
      <c r="I124">
        <v>30.1</v>
      </c>
      <c r="J124" s="149">
        <v>4.7708462788430284</v>
      </c>
      <c r="K124" s="130">
        <v>1</v>
      </c>
      <c r="L124" s="138" t="s">
        <v>799</v>
      </c>
    </row>
    <row r="125" spans="1:12">
      <c r="A125" t="s">
        <v>30</v>
      </c>
      <c r="B125" t="s">
        <v>730</v>
      </c>
      <c r="C125" s="147">
        <v>42270</v>
      </c>
      <c r="D125" t="s">
        <v>4</v>
      </c>
      <c r="E125" t="s">
        <v>473</v>
      </c>
      <c r="F125">
        <v>683487.44</v>
      </c>
      <c r="G125">
        <v>6381143.6600000001</v>
      </c>
      <c r="H125" s="149">
        <v>1.61</v>
      </c>
      <c r="I125">
        <v>5.9</v>
      </c>
      <c r="J125" s="149">
        <v>5.8675788105297357</v>
      </c>
      <c r="K125" s="138">
        <v>3</v>
      </c>
      <c r="L125" s="138" t="s">
        <v>799</v>
      </c>
    </row>
    <row r="126" spans="1:12">
      <c r="A126" t="s">
        <v>210</v>
      </c>
      <c r="B126" t="s">
        <v>211</v>
      </c>
      <c r="C126" s="147">
        <v>40087</v>
      </c>
      <c r="D126" t="s">
        <v>253</v>
      </c>
      <c r="E126" t="s">
        <v>558</v>
      </c>
      <c r="F126">
        <v>820194.67</v>
      </c>
      <c r="G126">
        <v>6480468.1900000004</v>
      </c>
      <c r="H126" s="149">
        <v>0.431260662748711</v>
      </c>
      <c r="I126">
        <v>3.63</v>
      </c>
      <c r="J126" s="149">
        <v>1.5526224796222523</v>
      </c>
      <c r="K126" s="138">
        <v>3</v>
      </c>
      <c r="L126" s="138" t="s">
        <v>800</v>
      </c>
    </row>
    <row r="127" spans="1:12">
      <c r="A127" t="s">
        <v>205</v>
      </c>
      <c r="B127" t="s">
        <v>240</v>
      </c>
      <c r="C127" s="147">
        <v>42326</v>
      </c>
      <c r="D127" t="s">
        <v>227</v>
      </c>
      <c r="E127" t="s">
        <v>570</v>
      </c>
      <c r="F127">
        <v>813458</v>
      </c>
      <c r="G127">
        <v>6559366</v>
      </c>
      <c r="H127" s="149">
        <v>0.43</v>
      </c>
      <c r="I127">
        <v>10.6</v>
      </c>
      <c r="J127" s="149">
        <v>1.6065258368540785</v>
      </c>
      <c r="K127" s="138">
        <v>3</v>
      </c>
      <c r="L127" s="138" t="s">
        <v>800</v>
      </c>
    </row>
    <row r="128" spans="1:12">
      <c r="A128" t="s">
        <v>277</v>
      </c>
      <c r="B128" t="s">
        <v>278</v>
      </c>
      <c r="C128" s="147">
        <v>40087</v>
      </c>
      <c r="D128" t="s">
        <v>253</v>
      </c>
      <c r="E128" t="s">
        <v>587</v>
      </c>
      <c r="F128">
        <v>839966</v>
      </c>
      <c r="G128">
        <v>6441598</v>
      </c>
      <c r="H128" s="149">
        <v>0.47895222522088199</v>
      </c>
      <c r="I128">
        <v>7.5</v>
      </c>
      <c r="J128" s="149">
        <v>1.7604646302399005</v>
      </c>
      <c r="K128" s="138">
        <v>8</v>
      </c>
      <c r="L128" s="138" t="s">
        <v>800</v>
      </c>
    </row>
    <row r="129" spans="1:12">
      <c r="A129" t="s">
        <v>256</v>
      </c>
      <c r="B129" t="s">
        <v>257</v>
      </c>
      <c r="C129" s="147">
        <v>40087</v>
      </c>
      <c r="D129" t="s">
        <v>253</v>
      </c>
      <c r="E129" t="s">
        <v>579</v>
      </c>
      <c r="F129">
        <v>824332</v>
      </c>
      <c r="G129">
        <v>6527692</v>
      </c>
      <c r="H129" s="149">
        <v>0.45431667175874102</v>
      </c>
      <c r="I129">
        <v>30</v>
      </c>
      <c r="J129" s="149">
        <v>1.8692392149709656</v>
      </c>
      <c r="K129" s="138">
        <v>3</v>
      </c>
      <c r="L129" s="138" t="s">
        <v>800</v>
      </c>
    </row>
    <row r="130" spans="1:12">
      <c r="A130" t="s">
        <v>335</v>
      </c>
      <c r="B130" t="s">
        <v>336</v>
      </c>
      <c r="C130" s="147">
        <v>41067</v>
      </c>
      <c r="D130" t="s">
        <v>291</v>
      </c>
      <c r="E130" t="s">
        <v>615</v>
      </c>
      <c r="F130">
        <v>787624.38</v>
      </c>
      <c r="G130">
        <v>6466874.9800000004</v>
      </c>
      <c r="H130" s="149">
        <v>0.54300000000000004</v>
      </c>
      <c r="I130">
        <v>12</v>
      </c>
      <c r="J130" s="149">
        <v>2.0435294117647063</v>
      </c>
      <c r="K130" s="138">
        <v>3</v>
      </c>
      <c r="L130" s="138" t="s">
        <v>800</v>
      </c>
    </row>
    <row r="131" spans="1:12">
      <c r="A131" t="s">
        <v>339</v>
      </c>
      <c r="B131" t="s">
        <v>340</v>
      </c>
      <c r="C131" s="147">
        <v>41067</v>
      </c>
      <c r="D131" t="s">
        <v>291</v>
      </c>
      <c r="E131" t="s">
        <v>617</v>
      </c>
      <c r="F131">
        <v>799176.5</v>
      </c>
      <c r="G131">
        <v>6496720</v>
      </c>
      <c r="H131" s="149">
        <v>0.53800000000000003</v>
      </c>
      <c r="I131">
        <v>18</v>
      </c>
      <c r="J131" s="149">
        <v>2.0876568085797853</v>
      </c>
      <c r="K131" s="138">
        <v>17</v>
      </c>
      <c r="L131" s="138" t="s">
        <v>800</v>
      </c>
    </row>
    <row r="132" spans="1:12">
      <c r="A132" t="s">
        <v>455</v>
      </c>
      <c r="B132" t="s">
        <v>456</v>
      </c>
      <c r="C132" s="147">
        <v>41178</v>
      </c>
      <c r="D132" t="s">
        <v>291</v>
      </c>
      <c r="E132" t="s">
        <v>676</v>
      </c>
      <c r="F132">
        <v>798544</v>
      </c>
      <c r="G132">
        <v>6376728</v>
      </c>
      <c r="H132" s="149">
        <v>0.68600000000000005</v>
      </c>
      <c r="I132">
        <v>7.9</v>
      </c>
      <c r="J132" s="149">
        <v>2.5268521286967824</v>
      </c>
      <c r="K132" s="138">
        <v>8</v>
      </c>
      <c r="L132" s="138" t="s">
        <v>800</v>
      </c>
    </row>
    <row r="133" spans="1:12">
      <c r="A133" t="s">
        <v>432</v>
      </c>
      <c r="B133" t="s">
        <v>433</v>
      </c>
      <c r="C133" s="147">
        <v>41178</v>
      </c>
      <c r="D133" t="s">
        <v>291</v>
      </c>
      <c r="E133" t="s">
        <v>665</v>
      </c>
      <c r="F133">
        <v>776630</v>
      </c>
      <c r="G133">
        <v>6358800</v>
      </c>
      <c r="H133" s="149">
        <v>0.73899999999999999</v>
      </c>
      <c r="I133">
        <v>4.3</v>
      </c>
      <c r="J133" s="149">
        <v>2.6701988950276241</v>
      </c>
      <c r="K133" s="138">
        <v>8</v>
      </c>
      <c r="L133" s="138" t="s">
        <v>800</v>
      </c>
    </row>
    <row r="134" spans="1:12">
      <c r="A134" t="s">
        <v>389</v>
      </c>
      <c r="B134" t="s">
        <v>390</v>
      </c>
      <c r="C134" s="147">
        <v>41086</v>
      </c>
      <c r="D134" t="s">
        <v>291</v>
      </c>
      <c r="E134" t="s">
        <v>642</v>
      </c>
      <c r="F134">
        <v>567693.37</v>
      </c>
      <c r="G134">
        <v>6482460.3499999996</v>
      </c>
      <c r="H134" s="149">
        <v>0.72399999999999998</v>
      </c>
      <c r="I134">
        <v>11.35</v>
      </c>
      <c r="J134" s="149">
        <v>2.7155294117647055</v>
      </c>
      <c r="K134" s="138">
        <v>21</v>
      </c>
      <c r="L134" s="138" t="s">
        <v>800</v>
      </c>
    </row>
    <row r="135" spans="1:12">
      <c r="A135" t="s">
        <v>343</v>
      </c>
      <c r="B135" t="s">
        <v>344</v>
      </c>
      <c r="C135" s="147">
        <v>41123</v>
      </c>
      <c r="D135" t="s">
        <v>291</v>
      </c>
      <c r="E135" t="s">
        <v>619</v>
      </c>
      <c r="F135">
        <v>784705.1</v>
      </c>
      <c r="G135">
        <v>6561350</v>
      </c>
      <c r="H135" s="149">
        <v>0.71499999999999997</v>
      </c>
      <c r="I135">
        <v>18.100000000000001</v>
      </c>
      <c r="J135" s="149">
        <v>2.7758823529411765</v>
      </c>
      <c r="K135" s="138">
        <v>17</v>
      </c>
      <c r="L135" s="138" t="s">
        <v>800</v>
      </c>
    </row>
    <row r="136" spans="1:12">
      <c r="A136" t="s">
        <v>243</v>
      </c>
      <c r="B136" t="s">
        <v>244</v>
      </c>
      <c r="C136" s="147">
        <v>42185</v>
      </c>
      <c r="D136" t="s">
        <v>227</v>
      </c>
      <c r="E136" t="s">
        <v>572</v>
      </c>
      <c r="F136">
        <v>817898</v>
      </c>
      <c r="G136">
        <v>6453856</v>
      </c>
      <c r="H136" s="149">
        <v>0.91</v>
      </c>
      <c r="I136">
        <v>3.2</v>
      </c>
      <c r="J136" s="149">
        <v>3.2685472863178422</v>
      </c>
      <c r="K136" s="138">
        <v>3</v>
      </c>
      <c r="L136" s="138" t="s">
        <v>800</v>
      </c>
    </row>
    <row r="137" spans="1:12">
      <c r="A137" t="s">
        <v>345</v>
      </c>
      <c r="B137" t="s">
        <v>346</v>
      </c>
      <c r="C137" s="147">
        <v>41123</v>
      </c>
      <c r="D137" t="s">
        <v>291</v>
      </c>
      <c r="E137" t="s">
        <v>620</v>
      </c>
      <c r="F137">
        <v>782782.1</v>
      </c>
      <c r="G137">
        <v>6597430</v>
      </c>
      <c r="H137" s="149">
        <v>0.81200000000000006</v>
      </c>
      <c r="I137">
        <v>46.85</v>
      </c>
      <c r="J137" s="149">
        <v>3.6076867078323036</v>
      </c>
      <c r="K137" s="138">
        <v>17</v>
      </c>
      <c r="L137" s="138" t="s">
        <v>800</v>
      </c>
    </row>
    <row r="138" spans="1:12">
      <c r="A138" t="s">
        <v>272</v>
      </c>
      <c r="B138" t="s">
        <v>273</v>
      </c>
      <c r="C138" s="147">
        <v>40087</v>
      </c>
      <c r="D138" t="s">
        <v>253</v>
      </c>
      <c r="E138" t="s">
        <v>585</v>
      </c>
      <c r="F138">
        <v>840264</v>
      </c>
      <c r="G138">
        <v>6457878</v>
      </c>
      <c r="H138" s="149">
        <v>1.2737952257234799</v>
      </c>
      <c r="I138">
        <v>18</v>
      </c>
      <c r="J138" s="149">
        <v>4.9428388024499021</v>
      </c>
      <c r="K138" s="138">
        <v>3</v>
      </c>
      <c r="L138" s="138" t="s">
        <v>800</v>
      </c>
    </row>
    <row r="139" spans="1:12">
      <c r="A139" t="s">
        <v>221</v>
      </c>
      <c r="B139" t="s">
        <v>222</v>
      </c>
      <c r="C139" s="147">
        <v>41381</v>
      </c>
      <c r="D139" t="s">
        <v>220</v>
      </c>
      <c r="E139" t="s">
        <v>563</v>
      </c>
      <c r="F139">
        <v>837314</v>
      </c>
      <c r="G139">
        <v>6500197</v>
      </c>
      <c r="H139" s="149">
        <v>1.2729605027119433</v>
      </c>
      <c r="I139">
        <v>40.200000000000003</v>
      </c>
      <c r="J139" s="149">
        <v>5.4906505661335432</v>
      </c>
      <c r="K139" s="138">
        <v>3</v>
      </c>
      <c r="L139" s="138" t="s">
        <v>800</v>
      </c>
    </row>
    <row r="140" spans="1:12">
      <c r="A140" t="s">
        <v>232</v>
      </c>
      <c r="B140" t="s">
        <v>233</v>
      </c>
      <c r="C140" s="147">
        <v>42328</v>
      </c>
      <c r="D140" t="s">
        <v>227</v>
      </c>
      <c r="E140" t="s">
        <v>567</v>
      </c>
      <c r="F140">
        <v>960839</v>
      </c>
      <c r="G140">
        <v>6730350</v>
      </c>
      <c r="H140" s="149">
        <v>2.12</v>
      </c>
      <c r="I140">
        <v>44</v>
      </c>
      <c r="J140" s="149">
        <v>9.3012674683132932</v>
      </c>
      <c r="K140" s="138">
        <v>10</v>
      </c>
      <c r="L140" s="138" t="s">
        <v>800</v>
      </c>
    </row>
    <row r="141" spans="1:12">
      <c r="A141" t="s">
        <v>28</v>
      </c>
      <c r="B141" t="s">
        <v>779</v>
      </c>
      <c r="C141" s="147">
        <v>42171</v>
      </c>
      <c r="D141" t="s">
        <v>4</v>
      </c>
      <c r="E141" t="s">
        <v>472</v>
      </c>
      <c r="F141">
        <v>637362.29</v>
      </c>
      <c r="G141">
        <v>6385544.8399999999</v>
      </c>
      <c r="H141" s="149">
        <v>4.18</v>
      </c>
      <c r="I141">
        <v>60</v>
      </c>
      <c r="J141" s="149">
        <v>19.643418914527135</v>
      </c>
      <c r="K141" s="138">
        <v>3</v>
      </c>
      <c r="L141" s="138" t="s">
        <v>800</v>
      </c>
    </row>
    <row r="142" spans="1:12">
      <c r="A142" t="s">
        <v>105</v>
      </c>
      <c r="B142" t="s">
        <v>732</v>
      </c>
      <c r="C142" s="147">
        <v>42326</v>
      </c>
      <c r="D142" t="s">
        <v>4</v>
      </c>
      <c r="E142" t="s">
        <v>508</v>
      </c>
      <c r="F142">
        <v>789885.47</v>
      </c>
      <c r="G142">
        <v>6354306.5499999998</v>
      </c>
      <c r="H142" s="149">
        <v>0.56000000000000005</v>
      </c>
      <c r="I142">
        <v>11.5</v>
      </c>
      <c r="J142" s="149">
        <v>2.1020474488137797</v>
      </c>
      <c r="K142" s="138">
        <v>6</v>
      </c>
      <c r="L142" s="138" t="s">
        <v>796</v>
      </c>
    </row>
    <row r="143" spans="1:12">
      <c r="A143" t="s">
        <v>418</v>
      </c>
      <c r="B143" t="s">
        <v>419</v>
      </c>
      <c r="C143" s="147">
        <v>41108</v>
      </c>
      <c r="D143" t="s">
        <v>291</v>
      </c>
      <c r="E143" t="s">
        <v>658</v>
      </c>
      <c r="F143">
        <v>389539.5</v>
      </c>
      <c r="G143">
        <v>6310858.5</v>
      </c>
      <c r="H143" s="149">
        <v>0.59899999999999998</v>
      </c>
      <c r="I143">
        <v>8</v>
      </c>
      <c r="J143" s="149">
        <v>2.2075593110172242</v>
      </c>
      <c r="K143" s="138">
        <v>13</v>
      </c>
      <c r="L143" s="138" t="s">
        <v>796</v>
      </c>
    </row>
    <row r="144" spans="1:12">
      <c r="A144" t="s">
        <v>180</v>
      </c>
      <c r="B144" t="s">
        <v>182</v>
      </c>
      <c r="C144" s="147">
        <v>41914</v>
      </c>
      <c r="D144" t="s">
        <v>165</v>
      </c>
      <c r="E144" t="s">
        <v>545</v>
      </c>
      <c r="F144">
        <v>678557.95</v>
      </c>
      <c r="G144">
        <v>6750732.5099999998</v>
      </c>
      <c r="H144" s="149">
        <v>0.55900000000000005</v>
      </c>
      <c r="I144">
        <v>25.15</v>
      </c>
      <c r="J144" s="149">
        <v>2.2470818979525511</v>
      </c>
      <c r="K144" s="138">
        <v>9</v>
      </c>
      <c r="L144" s="138" t="s">
        <v>796</v>
      </c>
    </row>
    <row r="145" spans="1:12">
      <c r="A145" t="s">
        <v>137</v>
      </c>
      <c r="B145" t="s">
        <v>787</v>
      </c>
      <c r="C145" s="147">
        <v>42326</v>
      </c>
      <c r="D145" t="s">
        <v>4</v>
      </c>
      <c r="E145" t="s">
        <v>524</v>
      </c>
      <c r="F145">
        <v>756446.44</v>
      </c>
      <c r="G145">
        <v>6305296.3700000001</v>
      </c>
      <c r="H145" s="149">
        <v>0.5</v>
      </c>
      <c r="I145">
        <v>50.1</v>
      </c>
      <c r="J145" s="149">
        <v>2.2531686707832304</v>
      </c>
      <c r="K145" s="138">
        <v>6</v>
      </c>
      <c r="L145" s="138" t="s">
        <v>796</v>
      </c>
    </row>
    <row r="146" spans="1:12">
      <c r="A146" t="s">
        <v>212</v>
      </c>
      <c r="B146" t="s">
        <v>213</v>
      </c>
      <c r="C146" s="147">
        <v>41569</v>
      </c>
      <c r="D146" t="s">
        <v>214</v>
      </c>
      <c r="E146" t="s">
        <v>559</v>
      </c>
      <c r="F146">
        <v>832172.72</v>
      </c>
      <c r="G146">
        <v>6569109.1600000001</v>
      </c>
      <c r="H146" s="149">
        <v>0.6</v>
      </c>
      <c r="I146">
        <v>19.5</v>
      </c>
      <c r="J146" s="149">
        <v>2.3457913552161194</v>
      </c>
      <c r="K146" s="138">
        <v>15</v>
      </c>
      <c r="L146" s="138" t="s">
        <v>796</v>
      </c>
    </row>
    <row r="147" spans="1:12">
      <c r="A147" t="s">
        <v>54</v>
      </c>
      <c r="B147" t="s">
        <v>745</v>
      </c>
      <c r="C147" s="147">
        <v>42164</v>
      </c>
      <c r="D147" t="s">
        <v>4</v>
      </c>
      <c r="E147" t="s">
        <v>483</v>
      </c>
      <c r="F147">
        <v>398305.98</v>
      </c>
      <c r="G147">
        <v>6382146.1299999999</v>
      </c>
      <c r="H147" s="149">
        <v>0.67</v>
      </c>
      <c r="I147">
        <v>9.85</v>
      </c>
      <c r="J147" s="149">
        <v>2.4933929151771204</v>
      </c>
      <c r="K147" s="138">
        <v>13</v>
      </c>
      <c r="L147" s="138" t="s">
        <v>796</v>
      </c>
    </row>
    <row r="148" spans="1:12">
      <c r="A148" t="s">
        <v>349</v>
      </c>
      <c r="B148" t="s">
        <v>350</v>
      </c>
      <c r="C148" s="147">
        <v>41137</v>
      </c>
      <c r="D148" t="s">
        <v>291</v>
      </c>
      <c r="E148" t="s">
        <v>622</v>
      </c>
      <c r="F148">
        <v>722875.1</v>
      </c>
      <c r="G148">
        <v>6533430</v>
      </c>
      <c r="H148" s="149">
        <v>0.56100000000000005</v>
      </c>
      <c r="I148">
        <v>58.97</v>
      </c>
      <c r="J148" s="149">
        <v>2.6250861878453038</v>
      </c>
      <c r="K148" s="138">
        <v>17</v>
      </c>
      <c r="L148" s="138" t="s">
        <v>796</v>
      </c>
    </row>
    <row r="149" spans="1:12">
      <c r="A149" t="s">
        <v>59</v>
      </c>
      <c r="B149" t="s">
        <v>766</v>
      </c>
      <c r="C149" s="147">
        <v>42164</v>
      </c>
      <c r="D149" t="s">
        <v>4</v>
      </c>
      <c r="E149" t="s">
        <v>485</v>
      </c>
      <c r="F149">
        <v>392078.12</v>
      </c>
      <c r="G149">
        <v>6310392.3200000003</v>
      </c>
      <c r="H149" s="149">
        <v>0.72</v>
      </c>
      <c r="I149">
        <v>21.3</v>
      </c>
      <c r="J149" s="149">
        <v>2.8402209944751378</v>
      </c>
      <c r="K149" s="138">
        <v>13</v>
      </c>
      <c r="L149" s="138" t="s">
        <v>796</v>
      </c>
    </row>
    <row r="150" spans="1:12">
      <c r="A150" t="s">
        <v>412</v>
      </c>
      <c r="B150" t="s">
        <v>413</v>
      </c>
      <c r="C150" s="147">
        <v>41108</v>
      </c>
      <c r="D150" t="s">
        <v>291</v>
      </c>
      <c r="E150" t="s">
        <v>655</v>
      </c>
      <c r="F150">
        <v>406382.88</v>
      </c>
      <c r="G150">
        <v>6262814</v>
      </c>
      <c r="H150" s="149">
        <v>0.65900000000000003</v>
      </c>
      <c r="I150">
        <v>42.9</v>
      </c>
      <c r="J150" s="149">
        <v>2.8771550211244721</v>
      </c>
      <c r="K150" s="130">
        <v>14</v>
      </c>
      <c r="L150" s="138" t="s">
        <v>796</v>
      </c>
    </row>
    <row r="151" spans="1:12">
      <c r="A151" t="s">
        <v>38</v>
      </c>
      <c r="B151" t="s">
        <v>757</v>
      </c>
      <c r="C151" s="147">
        <v>42171</v>
      </c>
      <c r="D151" t="s">
        <v>4</v>
      </c>
      <c r="E151" t="s">
        <v>477</v>
      </c>
      <c r="F151">
        <v>604737.1</v>
      </c>
      <c r="G151">
        <v>6292432.2400000002</v>
      </c>
      <c r="H151" s="149">
        <v>0.87</v>
      </c>
      <c r="I151">
        <v>23</v>
      </c>
      <c r="J151" s="149">
        <v>3.4607734806629833</v>
      </c>
      <c r="K151" s="138">
        <v>14</v>
      </c>
      <c r="L151" s="138" t="s">
        <v>796</v>
      </c>
    </row>
    <row r="152" spans="1:12">
      <c r="A152" t="s">
        <v>61</v>
      </c>
      <c r="B152" t="s">
        <v>747</v>
      </c>
      <c r="C152" s="147">
        <v>42164</v>
      </c>
      <c r="D152" t="s">
        <v>4</v>
      </c>
      <c r="E152" t="s">
        <v>486</v>
      </c>
      <c r="F152">
        <v>406221.96</v>
      </c>
      <c r="G152">
        <v>6318897.9500000002</v>
      </c>
      <c r="H152" s="149">
        <v>0.85</v>
      </c>
      <c r="I152">
        <v>41</v>
      </c>
      <c r="J152" s="149">
        <v>3.6795580110497239</v>
      </c>
      <c r="K152" s="130">
        <v>13</v>
      </c>
      <c r="L152" s="138" t="s">
        <v>796</v>
      </c>
    </row>
    <row r="153" spans="1:12">
      <c r="A153" t="s">
        <v>355</v>
      </c>
      <c r="B153" t="s">
        <v>356</v>
      </c>
      <c r="C153" s="147">
        <v>41157</v>
      </c>
      <c r="D153" t="s">
        <v>291</v>
      </c>
      <c r="E153" t="s">
        <v>625</v>
      </c>
      <c r="F153">
        <v>634433.9</v>
      </c>
      <c r="G153">
        <v>6752518</v>
      </c>
      <c r="H153" s="149">
        <v>0.89600000000000002</v>
      </c>
      <c r="I153">
        <v>30.8</v>
      </c>
      <c r="J153" s="149">
        <v>3.7004770880727982</v>
      </c>
      <c r="K153" s="138">
        <v>20</v>
      </c>
      <c r="L153" s="138" t="s">
        <v>796</v>
      </c>
    </row>
    <row r="154" spans="1:12">
      <c r="A154" t="s">
        <v>228</v>
      </c>
      <c r="B154" t="s">
        <v>229</v>
      </c>
      <c r="C154" s="147">
        <v>42328</v>
      </c>
      <c r="D154" t="s">
        <v>227</v>
      </c>
      <c r="E154" t="s">
        <v>565</v>
      </c>
      <c r="F154">
        <v>1024026</v>
      </c>
      <c r="G154">
        <v>6760841.9900000002</v>
      </c>
      <c r="H154" s="149">
        <v>1.01</v>
      </c>
      <c r="I154">
        <v>24.2</v>
      </c>
      <c r="J154" s="149">
        <v>4.0413129671758199</v>
      </c>
      <c r="K154" s="138">
        <v>18</v>
      </c>
      <c r="L154" s="138" t="s">
        <v>796</v>
      </c>
    </row>
    <row r="155" spans="1:12">
      <c r="A155" t="s">
        <v>408</v>
      </c>
      <c r="B155" t="s">
        <v>409</v>
      </c>
      <c r="C155" s="147">
        <v>41044</v>
      </c>
      <c r="D155" t="s">
        <v>291</v>
      </c>
      <c r="E155" t="s">
        <v>653</v>
      </c>
      <c r="F155">
        <v>486212.14</v>
      </c>
      <c r="G155">
        <v>6358047.3700000001</v>
      </c>
      <c r="H155" s="149">
        <v>0.96599999999999997</v>
      </c>
      <c r="I155">
        <v>36.5</v>
      </c>
      <c r="J155" s="149">
        <v>4.0969450763730908</v>
      </c>
      <c r="K155" s="130">
        <v>14</v>
      </c>
      <c r="L155" s="138" t="s">
        <v>796</v>
      </c>
    </row>
    <row r="156" spans="1:12">
      <c r="A156" t="s">
        <v>236</v>
      </c>
      <c r="B156" t="s">
        <v>237</v>
      </c>
      <c r="C156" s="147">
        <v>42327</v>
      </c>
      <c r="D156" t="s">
        <v>227</v>
      </c>
      <c r="E156" t="s">
        <v>568</v>
      </c>
      <c r="F156">
        <v>823419</v>
      </c>
      <c r="G156">
        <v>6587437</v>
      </c>
      <c r="H156" s="149">
        <v>1.06</v>
      </c>
      <c r="I156">
        <v>17.8</v>
      </c>
      <c r="J156" s="149">
        <v>4.1090932726681828</v>
      </c>
      <c r="K156" s="138">
        <v>10</v>
      </c>
      <c r="L156" s="138" t="s">
        <v>796</v>
      </c>
    </row>
    <row r="157" spans="1:12">
      <c r="A157" t="s">
        <v>225</v>
      </c>
      <c r="B157" t="s">
        <v>226</v>
      </c>
      <c r="C157" s="147">
        <v>42328</v>
      </c>
      <c r="D157" t="s">
        <v>227</v>
      </c>
      <c r="E157" t="s">
        <v>565</v>
      </c>
      <c r="F157">
        <v>1018957</v>
      </c>
      <c r="G157">
        <v>6756045.9900000002</v>
      </c>
      <c r="H157" s="149">
        <v>1.35</v>
      </c>
      <c r="I157">
        <v>17</v>
      </c>
      <c r="J157" s="149">
        <v>5.2122196945076373</v>
      </c>
      <c r="K157" s="138">
        <v>18</v>
      </c>
      <c r="L157" s="138" t="s">
        <v>796</v>
      </c>
    </row>
    <row r="158" spans="1:12">
      <c r="A158" t="s">
        <v>371</v>
      </c>
      <c r="B158" t="s">
        <v>372</v>
      </c>
      <c r="C158" s="147">
        <v>41365</v>
      </c>
      <c r="D158" t="s">
        <v>291</v>
      </c>
      <c r="E158" t="s">
        <v>633</v>
      </c>
      <c r="F158">
        <v>350827.52000000002</v>
      </c>
      <c r="G158">
        <v>6647659.79</v>
      </c>
      <c r="H158" s="149">
        <v>1.5580000000000001</v>
      </c>
      <c r="I158">
        <v>18</v>
      </c>
      <c r="J158" s="149">
        <v>6.0456678583035419</v>
      </c>
      <c r="K158" s="130">
        <v>12</v>
      </c>
      <c r="L158" s="138" t="s">
        <v>796</v>
      </c>
    </row>
    <row r="159" spans="1:12">
      <c r="A159" t="s">
        <v>363</v>
      </c>
      <c r="B159" t="s">
        <v>364</v>
      </c>
      <c r="C159" s="147">
        <v>41368</v>
      </c>
      <c r="D159" t="s">
        <v>291</v>
      </c>
      <c r="E159" t="s">
        <v>629</v>
      </c>
      <c r="F159">
        <v>423939.6</v>
      </c>
      <c r="G159">
        <v>6776832</v>
      </c>
      <c r="H159" s="149">
        <v>1.484</v>
      </c>
      <c r="I159">
        <v>40</v>
      </c>
      <c r="J159" s="149">
        <v>6.3951381215469603</v>
      </c>
      <c r="K159" s="130">
        <v>12</v>
      </c>
      <c r="L159" s="138" t="s">
        <v>796</v>
      </c>
    </row>
    <row r="160" spans="1:12">
      <c r="A160" t="s">
        <v>293</v>
      </c>
      <c r="B160" t="s">
        <v>294</v>
      </c>
      <c r="C160" s="147">
        <v>41240</v>
      </c>
      <c r="D160" t="s">
        <v>291</v>
      </c>
      <c r="E160" t="s">
        <v>594</v>
      </c>
      <c r="F160">
        <v>1017040.27</v>
      </c>
      <c r="G160">
        <v>6746858.1900000004</v>
      </c>
      <c r="H160" s="149">
        <v>1.629</v>
      </c>
      <c r="I160">
        <v>21</v>
      </c>
      <c r="J160" s="149">
        <v>6.4164705882352937</v>
      </c>
      <c r="K160" s="138">
        <v>18</v>
      </c>
      <c r="L160" s="138" t="s">
        <v>796</v>
      </c>
    </row>
    <row r="161" spans="1:12">
      <c r="A161" t="s">
        <v>331</v>
      </c>
      <c r="B161" t="s">
        <v>332</v>
      </c>
      <c r="C161" s="147">
        <v>41367</v>
      </c>
      <c r="D161" t="s">
        <v>291</v>
      </c>
      <c r="E161" t="s">
        <v>613</v>
      </c>
      <c r="F161">
        <v>415263</v>
      </c>
      <c r="G161">
        <v>6878911</v>
      </c>
      <c r="H161" s="149">
        <v>1.8620000000000001</v>
      </c>
      <c r="I161">
        <v>14.2</v>
      </c>
      <c r="J161" s="149">
        <v>7.0873396165095865</v>
      </c>
      <c r="K161" s="130">
        <v>12</v>
      </c>
      <c r="L161" s="138" t="s">
        <v>796</v>
      </c>
    </row>
    <row r="162" spans="1:12">
      <c r="A162" t="s">
        <v>375</v>
      </c>
      <c r="B162" t="s">
        <v>376</v>
      </c>
      <c r="C162" s="147">
        <v>41367</v>
      </c>
      <c r="D162" t="s">
        <v>291</v>
      </c>
      <c r="E162" t="s">
        <v>635</v>
      </c>
      <c r="F162">
        <v>268937.11</v>
      </c>
      <c r="G162">
        <v>6832115.9800000004</v>
      </c>
      <c r="H162" s="149">
        <v>1.865</v>
      </c>
      <c r="I162">
        <v>13.9</v>
      </c>
      <c r="J162" s="149">
        <v>7.087848553786154</v>
      </c>
      <c r="K162" s="130">
        <v>12</v>
      </c>
      <c r="L162" s="138" t="s">
        <v>796</v>
      </c>
    </row>
    <row r="163" spans="1:12">
      <c r="A163" t="s">
        <v>441</v>
      </c>
      <c r="B163" t="s">
        <v>442</v>
      </c>
      <c r="C163" s="147">
        <v>41360</v>
      </c>
      <c r="D163" t="s">
        <v>291</v>
      </c>
      <c r="E163" t="s">
        <v>669</v>
      </c>
      <c r="F163">
        <v>701920</v>
      </c>
      <c r="G163">
        <v>6179025</v>
      </c>
      <c r="H163" s="149">
        <v>1.748</v>
      </c>
      <c r="I163">
        <v>36.299999999999997</v>
      </c>
      <c r="J163" s="149">
        <v>7.4067026324341896</v>
      </c>
      <c r="K163" s="138">
        <v>6</v>
      </c>
      <c r="L163" s="138" t="s">
        <v>796</v>
      </c>
    </row>
    <row r="164" spans="1:12">
      <c r="A164" t="s">
        <v>414</v>
      </c>
      <c r="B164" t="s">
        <v>415</v>
      </c>
      <c r="C164" s="147">
        <v>41108</v>
      </c>
      <c r="D164" t="s">
        <v>291</v>
      </c>
      <c r="E164" t="s">
        <v>656</v>
      </c>
      <c r="F164">
        <v>444054.88</v>
      </c>
      <c r="G164">
        <v>6227685.25</v>
      </c>
      <c r="H164" s="149">
        <v>1.7829999999999999</v>
      </c>
      <c r="I164">
        <v>34</v>
      </c>
      <c r="J164" s="149">
        <v>7.4750406239843992</v>
      </c>
      <c r="K164" s="130">
        <v>14</v>
      </c>
      <c r="L164" s="138" t="s">
        <v>796</v>
      </c>
    </row>
    <row r="165" spans="1:12">
      <c r="A165" t="s">
        <v>365</v>
      </c>
      <c r="B165" t="s">
        <v>366</v>
      </c>
      <c r="C165" s="147">
        <v>41365</v>
      </c>
      <c r="D165" t="s">
        <v>291</v>
      </c>
      <c r="E165" t="s">
        <v>630</v>
      </c>
      <c r="F165">
        <v>425754.2</v>
      </c>
      <c r="G165">
        <v>6696966</v>
      </c>
      <c r="H165" s="149">
        <v>1.843</v>
      </c>
      <c r="I165">
        <v>54.2</v>
      </c>
      <c r="J165" s="149">
        <v>8.4525238869028279</v>
      </c>
      <c r="K165" s="130">
        <v>12</v>
      </c>
      <c r="L165" s="138" t="s">
        <v>796</v>
      </c>
    </row>
    <row r="166" spans="1:12">
      <c r="A166" t="s">
        <v>379</v>
      </c>
      <c r="B166" t="s">
        <v>380</v>
      </c>
      <c r="C166" s="147">
        <v>41366</v>
      </c>
      <c r="D166" t="s">
        <v>291</v>
      </c>
      <c r="E166" t="s">
        <v>637</v>
      </c>
      <c r="F166">
        <v>315429.7</v>
      </c>
      <c r="G166">
        <v>6777126</v>
      </c>
      <c r="H166" s="149">
        <v>2.35</v>
      </c>
      <c r="I166">
        <v>4.5</v>
      </c>
      <c r="J166" s="149">
        <v>8.5003249918752033</v>
      </c>
      <c r="K166" s="130">
        <v>12</v>
      </c>
      <c r="L166" s="138" t="s">
        <v>796</v>
      </c>
    </row>
    <row r="167" spans="1:12">
      <c r="A167" t="s">
        <v>333</v>
      </c>
      <c r="B167" t="s">
        <v>334</v>
      </c>
      <c r="C167" s="147">
        <v>41367</v>
      </c>
      <c r="D167" t="s">
        <v>291</v>
      </c>
      <c r="E167" t="s">
        <v>614</v>
      </c>
      <c r="F167">
        <v>399261</v>
      </c>
      <c r="G167">
        <v>6835758</v>
      </c>
      <c r="H167" s="149">
        <v>2.5139999999999998</v>
      </c>
      <c r="I167">
        <v>13</v>
      </c>
      <c r="J167" s="149">
        <v>9.5102242443938874</v>
      </c>
      <c r="K167" s="130">
        <v>12</v>
      </c>
      <c r="L167" s="138" t="s">
        <v>796</v>
      </c>
    </row>
    <row r="168" spans="1:12">
      <c r="A168" t="s">
        <v>337</v>
      </c>
      <c r="B168" t="s">
        <v>338</v>
      </c>
      <c r="C168" s="147">
        <v>41067</v>
      </c>
      <c r="D168" t="s">
        <v>291</v>
      </c>
      <c r="E168" t="s">
        <v>616</v>
      </c>
      <c r="F168">
        <v>797573.6</v>
      </c>
      <c r="G168">
        <v>6492480</v>
      </c>
      <c r="H168" s="149">
        <v>2.1619999999999999</v>
      </c>
      <c r="I168">
        <v>56.33</v>
      </c>
      <c r="J168" s="149">
        <v>10.005345336366588</v>
      </c>
      <c r="K168" s="138">
        <v>17</v>
      </c>
      <c r="L168" s="138" t="s">
        <v>796</v>
      </c>
    </row>
    <row r="169" spans="1:12">
      <c r="A169" t="s">
        <v>373</v>
      </c>
      <c r="B169" t="s">
        <v>374</v>
      </c>
      <c r="C169" s="147">
        <v>41366</v>
      </c>
      <c r="D169" t="s">
        <v>291</v>
      </c>
      <c r="E169" t="s">
        <v>634</v>
      </c>
      <c r="F169">
        <v>304456.40000000002</v>
      </c>
      <c r="G169">
        <v>6807992</v>
      </c>
      <c r="H169" s="149">
        <v>2.8639999999999999</v>
      </c>
      <c r="I169">
        <v>13.5</v>
      </c>
      <c r="J169" s="149">
        <v>10.862164445888853</v>
      </c>
      <c r="K169" s="130">
        <v>12</v>
      </c>
      <c r="L169" s="139" t="s">
        <v>796</v>
      </c>
    </row>
    <row r="170" spans="1:12">
      <c r="A170" t="s">
        <v>381</v>
      </c>
      <c r="B170" t="s">
        <v>382</v>
      </c>
      <c r="C170" s="147">
        <v>41366</v>
      </c>
      <c r="D170" t="s">
        <v>291</v>
      </c>
      <c r="E170" t="s">
        <v>638</v>
      </c>
      <c r="F170">
        <v>344193</v>
      </c>
      <c r="G170">
        <v>6777680</v>
      </c>
      <c r="H170" s="149">
        <v>2.7210000000000001</v>
      </c>
      <c r="I170">
        <v>34</v>
      </c>
      <c r="J170" s="149">
        <v>11.407507312317192</v>
      </c>
      <c r="K170" s="130">
        <v>12</v>
      </c>
      <c r="L170" s="138" t="s">
        <v>796</v>
      </c>
    </row>
    <row r="171" spans="1:12">
      <c r="A171" t="s">
        <v>329</v>
      </c>
      <c r="B171" t="s">
        <v>330</v>
      </c>
      <c r="C171" s="147">
        <v>41368</v>
      </c>
      <c r="D171" t="s">
        <v>291</v>
      </c>
      <c r="E171" t="s">
        <v>612</v>
      </c>
      <c r="F171">
        <v>444091</v>
      </c>
      <c r="G171">
        <v>6867577</v>
      </c>
      <c r="H171" s="149">
        <v>4.415</v>
      </c>
      <c r="I171">
        <v>14</v>
      </c>
      <c r="J171" s="149">
        <v>16.78761780955476</v>
      </c>
      <c r="K171" s="130">
        <v>12</v>
      </c>
      <c r="L171" s="138" t="s">
        <v>796</v>
      </c>
    </row>
    <row r="172" spans="1:12">
      <c r="A172" t="s">
        <v>147</v>
      </c>
      <c r="B172" t="s">
        <v>767</v>
      </c>
      <c r="C172" s="147">
        <v>42314</v>
      </c>
      <c r="D172" t="s">
        <v>4</v>
      </c>
      <c r="E172" t="s">
        <v>529</v>
      </c>
      <c r="F172">
        <v>867903.7</v>
      </c>
      <c r="G172">
        <v>6577698.9000000004</v>
      </c>
      <c r="H172" s="149">
        <v>0.21</v>
      </c>
      <c r="I172">
        <v>82.3</v>
      </c>
      <c r="J172" s="149">
        <v>1.0781865453363664</v>
      </c>
      <c r="K172" s="138"/>
      <c r="L172" s="138"/>
    </row>
    <row r="173" spans="1:12">
      <c r="A173" t="s">
        <v>57</v>
      </c>
      <c r="B173" t="s">
        <v>762</v>
      </c>
      <c r="C173" s="147">
        <v>42172</v>
      </c>
      <c r="D173" t="s">
        <v>4</v>
      </c>
      <c r="E173" t="s">
        <v>484</v>
      </c>
      <c r="F173">
        <v>409963.75</v>
      </c>
      <c r="G173">
        <v>6245762.7199999997</v>
      </c>
      <c r="H173" s="149">
        <v>0.37</v>
      </c>
      <c r="I173">
        <v>69.8</v>
      </c>
      <c r="J173" s="149">
        <v>1.8094767630809228</v>
      </c>
      <c r="K173" s="130"/>
      <c r="L173" s="138"/>
    </row>
    <row r="174" spans="1:12">
      <c r="A174" t="s">
        <v>159</v>
      </c>
      <c r="B174" t="s">
        <v>160</v>
      </c>
      <c r="C174" s="147">
        <v>42310</v>
      </c>
      <c r="D174" t="s">
        <v>4</v>
      </c>
      <c r="E174" t="s">
        <v>535</v>
      </c>
      <c r="F174">
        <v>894839.12</v>
      </c>
      <c r="G174">
        <v>6471311.9500000002</v>
      </c>
      <c r="H174" s="149">
        <v>0.41</v>
      </c>
      <c r="I174">
        <v>90.1</v>
      </c>
      <c r="J174" s="149">
        <v>2.1673903152421183</v>
      </c>
      <c r="K174" s="138"/>
      <c r="L174" s="138"/>
    </row>
    <row r="175" spans="1:12">
      <c r="A175" t="s">
        <v>79</v>
      </c>
      <c r="B175" t="s">
        <v>754</v>
      </c>
      <c r="C175" s="147">
        <v>42327</v>
      </c>
      <c r="D175" t="s">
        <v>4</v>
      </c>
      <c r="E175" t="s">
        <v>495</v>
      </c>
      <c r="F175">
        <v>916062.33</v>
      </c>
      <c r="G175">
        <v>6564950.5899999999</v>
      </c>
      <c r="H175" s="149">
        <v>0.53</v>
      </c>
      <c r="I175">
        <v>70</v>
      </c>
      <c r="J175" s="149">
        <v>2.5940201494962629</v>
      </c>
      <c r="K175" s="138"/>
      <c r="L175" s="138"/>
    </row>
    <row r="176" spans="1:12">
      <c r="A176" t="s">
        <v>119</v>
      </c>
      <c r="B176" t="s">
        <v>120</v>
      </c>
      <c r="C176" s="147">
        <v>42310</v>
      </c>
      <c r="D176" t="s">
        <v>4</v>
      </c>
      <c r="E176" t="s">
        <v>515</v>
      </c>
      <c r="F176">
        <v>914171.03</v>
      </c>
      <c r="G176">
        <v>6447650.8600000003</v>
      </c>
      <c r="H176" s="149">
        <v>0.59</v>
      </c>
      <c r="I176">
        <v>45</v>
      </c>
      <c r="J176" s="149">
        <v>2.6000649983750397</v>
      </c>
      <c r="K176" s="138"/>
      <c r="L176" s="138"/>
    </row>
    <row r="177" spans="1:12">
      <c r="A177" t="s">
        <v>99</v>
      </c>
      <c r="B177" t="s">
        <v>772</v>
      </c>
      <c r="C177" s="147">
        <v>42314</v>
      </c>
      <c r="D177" t="s">
        <v>4</v>
      </c>
      <c r="E177" t="s">
        <v>505</v>
      </c>
      <c r="F177">
        <v>845732.59</v>
      </c>
      <c r="G177">
        <v>6437271.0999999996</v>
      </c>
      <c r="H177" s="149">
        <v>0.56000000000000005</v>
      </c>
      <c r="I177">
        <v>71.400000000000006</v>
      </c>
      <c r="J177" s="149">
        <v>2.7561390965225869</v>
      </c>
      <c r="K177" s="138"/>
      <c r="L177" s="138"/>
    </row>
    <row r="178" spans="1:12">
      <c r="A178" t="s">
        <v>75</v>
      </c>
      <c r="B178" t="s">
        <v>748</v>
      </c>
      <c r="C178" s="147">
        <v>42325</v>
      </c>
      <c r="D178" t="s">
        <v>4</v>
      </c>
      <c r="E178" t="s">
        <v>493</v>
      </c>
      <c r="F178">
        <v>842595.15</v>
      </c>
      <c r="G178">
        <v>6575989.4100000001</v>
      </c>
      <c r="H178" s="149">
        <v>0.73</v>
      </c>
      <c r="I178">
        <v>68.2</v>
      </c>
      <c r="J178" s="149">
        <v>3.5472733181670457</v>
      </c>
      <c r="K178" s="138"/>
      <c r="L178" s="138"/>
    </row>
    <row r="179" spans="1:12">
      <c r="A179" t="s">
        <v>424</v>
      </c>
      <c r="B179" t="s">
        <v>425</v>
      </c>
      <c r="C179" s="147">
        <v>41138</v>
      </c>
      <c r="D179" t="s">
        <v>291</v>
      </c>
      <c r="E179" t="s">
        <v>661</v>
      </c>
      <c r="F179">
        <v>865948</v>
      </c>
      <c r="G179">
        <v>6641525</v>
      </c>
      <c r="H179" s="149">
        <v>0.81</v>
      </c>
      <c r="I179">
        <v>54.29</v>
      </c>
      <c r="J179" s="149">
        <v>3.716312642183945</v>
      </c>
      <c r="K179" s="138"/>
      <c r="L179" s="138"/>
    </row>
    <row r="180" spans="1:12">
      <c r="A180" t="s">
        <v>135</v>
      </c>
      <c r="B180" t="s">
        <v>742</v>
      </c>
      <c r="C180" s="147">
        <v>42326</v>
      </c>
      <c r="D180" t="s">
        <v>4</v>
      </c>
      <c r="E180" t="s">
        <v>523</v>
      </c>
      <c r="F180">
        <v>748045.41</v>
      </c>
      <c r="G180">
        <v>6319241.8899999997</v>
      </c>
      <c r="H180" s="149">
        <v>0.79</v>
      </c>
      <c r="I180">
        <v>72.2</v>
      </c>
      <c r="J180" s="149">
        <v>3.9004484887877804</v>
      </c>
      <c r="K180" s="138"/>
      <c r="L180" s="138"/>
    </row>
    <row r="181" spans="1:12">
      <c r="A181" t="s">
        <v>67</v>
      </c>
      <c r="B181" t="s">
        <v>790</v>
      </c>
      <c r="C181" s="147">
        <v>42326</v>
      </c>
      <c r="D181" t="s">
        <v>4</v>
      </c>
      <c r="E181" t="s">
        <v>489</v>
      </c>
      <c r="F181">
        <v>959486.41</v>
      </c>
      <c r="G181">
        <v>6729316.2800000003</v>
      </c>
      <c r="H181" s="149">
        <v>0.96</v>
      </c>
      <c r="I181">
        <v>30.1</v>
      </c>
      <c r="J181" s="149">
        <v>3.9516932076698073</v>
      </c>
      <c r="K181" s="138"/>
      <c r="L181" s="138"/>
    </row>
    <row r="182" spans="1:12">
      <c r="A182" t="s">
        <v>139</v>
      </c>
      <c r="B182" t="s">
        <v>783</v>
      </c>
      <c r="C182" s="147">
        <v>42325</v>
      </c>
      <c r="D182" t="s">
        <v>4</v>
      </c>
      <c r="E182" t="s">
        <v>525</v>
      </c>
      <c r="F182">
        <v>800260.63</v>
      </c>
      <c r="G182">
        <v>6280238.1900000004</v>
      </c>
      <c r="H182" s="149">
        <v>0.7</v>
      </c>
      <c r="I182">
        <v>131.4</v>
      </c>
      <c r="J182" s="149">
        <v>4.2641533961650957</v>
      </c>
      <c r="K182" s="138"/>
      <c r="L182" s="138"/>
    </row>
    <row r="183" spans="1:12">
      <c r="A183" t="s">
        <v>107</v>
      </c>
      <c r="B183" t="s">
        <v>768</v>
      </c>
      <c r="C183" s="147">
        <v>42325</v>
      </c>
      <c r="D183" t="s">
        <v>4</v>
      </c>
      <c r="E183" t="s">
        <v>509</v>
      </c>
      <c r="F183">
        <v>844381.2</v>
      </c>
      <c r="G183">
        <v>6318516.4400000004</v>
      </c>
      <c r="H183" s="149">
        <v>0.94</v>
      </c>
      <c r="I183">
        <v>67.8</v>
      </c>
      <c r="J183" s="149">
        <v>4.5603899902502425</v>
      </c>
      <c r="K183" s="138"/>
      <c r="L183" s="138"/>
    </row>
    <row r="184" spans="1:12">
      <c r="A184" t="s">
        <v>113</v>
      </c>
      <c r="B184" t="s">
        <v>759</v>
      </c>
      <c r="C184" s="147">
        <v>42325</v>
      </c>
      <c r="D184" t="s">
        <v>4</v>
      </c>
      <c r="E184" t="s">
        <v>512</v>
      </c>
      <c r="F184">
        <v>815067.63</v>
      </c>
      <c r="G184">
        <v>6285512.4800000004</v>
      </c>
      <c r="H184" s="149">
        <v>1.56</v>
      </c>
      <c r="I184">
        <v>101.1</v>
      </c>
      <c r="J184" s="149">
        <v>8.5812674683132908</v>
      </c>
      <c r="K184" s="138"/>
      <c r="L184" s="138"/>
    </row>
    <row r="185" spans="1:12">
      <c r="A185" t="s">
        <v>223</v>
      </c>
      <c r="B185" t="s">
        <v>224</v>
      </c>
      <c r="C185" s="147">
        <v>41381</v>
      </c>
      <c r="D185" t="s">
        <v>220</v>
      </c>
      <c r="E185" t="s">
        <v>564</v>
      </c>
      <c r="F185">
        <v>778722</v>
      </c>
      <c r="G185">
        <v>6330924</v>
      </c>
      <c r="H185" s="149">
        <v>2.7148191032584701</v>
      </c>
      <c r="I185">
        <v>87.4</v>
      </c>
      <c r="J185" s="149">
        <v>14.208465011008904</v>
      </c>
      <c r="K185" s="138"/>
      <c r="L185" s="138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219"/>
  <sheetViews>
    <sheetView topLeftCell="F21" workbookViewId="0">
      <selection activeCell="H35" sqref="H35"/>
    </sheetView>
  </sheetViews>
  <sheetFormatPr baseColWidth="10" defaultRowHeight="15"/>
  <cols>
    <col min="1" max="1" width="14.28515625" customWidth="1"/>
    <col min="5" max="5" width="18" customWidth="1"/>
    <col min="6" max="7" width="1.7109375" customWidth="1"/>
    <col min="8" max="8" width="17.42578125" customWidth="1"/>
    <col min="9" max="9" width="17.85546875" customWidth="1"/>
    <col min="10" max="11" width="15.85546875" customWidth="1"/>
  </cols>
  <sheetData>
    <row r="1" spans="1:19">
      <c r="A1" t="s">
        <v>709</v>
      </c>
      <c r="B1" t="s">
        <v>708</v>
      </c>
      <c r="C1" t="s">
        <v>0</v>
      </c>
      <c r="D1" t="s">
        <v>1</v>
      </c>
      <c r="E1" t="s">
        <v>459</v>
      </c>
      <c r="F1" t="s">
        <v>678</v>
      </c>
      <c r="G1" t="s">
        <v>679</v>
      </c>
      <c r="H1" t="s">
        <v>699</v>
      </c>
      <c r="I1" t="s">
        <v>688</v>
      </c>
      <c r="J1" t="s">
        <v>696</v>
      </c>
      <c r="K1" t="s">
        <v>794</v>
      </c>
      <c r="L1" t="s">
        <v>795</v>
      </c>
      <c r="Q1" t="s">
        <v>817</v>
      </c>
      <c r="R1" t="s">
        <v>818</v>
      </c>
      <c r="S1" t="s">
        <v>824</v>
      </c>
    </row>
    <row r="2" spans="1:19">
      <c r="A2" t="s">
        <v>117</v>
      </c>
      <c r="B2" t="s">
        <v>758</v>
      </c>
      <c r="C2" s="147">
        <v>42310</v>
      </c>
      <c r="D2" t="s">
        <v>4</v>
      </c>
      <c r="E2" t="s">
        <v>514</v>
      </c>
      <c r="F2">
        <v>962956.41</v>
      </c>
      <c r="G2">
        <v>6469546.4400000004</v>
      </c>
      <c r="H2" s="111">
        <v>0.67</v>
      </c>
      <c r="I2" s="111">
        <v>150</v>
      </c>
      <c r="J2" s="111">
        <v>0.93799999999999983</v>
      </c>
      <c r="K2" s="171">
        <v>2</v>
      </c>
      <c r="L2" s="111" t="s">
        <v>801</v>
      </c>
      <c r="Q2" s="111">
        <f t="shared" ref="Q2:Q37" si="0">((O$8*M$10)/(M$8/(1+(R2/M$12))))</f>
        <v>0.24399999999999999</v>
      </c>
      <c r="R2">
        <v>0</v>
      </c>
      <c r="S2">
        <f t="shared" ref="S2:S37" si="1">M$5</f>
        <v>1.2</v>
      </c>
    </row>
    <row r="3" spans="1:19" ht="15.75" thickBot="1">
      <c r="A3" t="s">
        <v>241</v>
      </c>
      <c r="B3" t="s">
        <v>242</v>
      </c>
      <c r="C3" s="147">
        <v>41068</v>
      </c>
      <c r="D3" t="s">
        <v>291</v>
      </c>
      <c r="E3" t="s">
        <v>571</v>
      </c>
      <c r="F3">
        <v>925025</v>
      </c>
      <c r="G3">
        <v>6514593</v>
      </c>
      <c r="H3" s="111">
        <v>0.71499999999999997</v>
      </c>
      <c r="I3" s="111">
        <v>96.9</v>
      </c>
      <c r="J3" s="111">
        <v>0.74788999999999994</v>
      </c>
      <c r="K3" s="171">
        <v>5</v>
      </c>
      <c r="L3" s="111" t="s">
        <v>801</v>
      </c>
      <c r="Q3" s="111">
        <f t="shared" si="0"/>
        <v>0.28466666666666668</v>
      </c>
      <c r="R3">
        <f t="shared" ref="R3:R37" si="2">R2+10</f>
        <v>10</v>
      </c>
      <c r="S3">
        <f t="shared" si="1"/>
        <v>1.2</v>
      </c>
    </row>
    <row r="4" spans="1:19">
      <c r="A4" t="s">
        <v>426</v>
      </c>
      <c r="B4" t="s">
        <v>427</v>
      </c>
      <c r="C4" s="147">
        <v>41138</v>
      </c>
      <c r="D4" t="s">
        <v>291</v>
      </c>
      <c r="E4" t="s">
        <v>662</v>
      </c>
      <c r="F4">
        <v>839108</v>
      </c>
      <c r="G4">
        <v>6629175</v>
      </c>
      <c r="H4" s="111">
        <v>0.67600000000000005</v>
      </c>
      <c r="I4" s="111">
        <v>91.4</v>
      </c>
      <c r="J4" s="111">
        <v>0.68230933333333343</v>
      </c>
      <c r="K4" s="171">
        <v>15</v>
      </c>
      <c r="L4" s="111" t="s">
        <v>801</v>
      </c>
      <c r="M4" s="146" t="s">
        <v>700</v>
      </c>
      <c r="N4" s="158" t="s">
        <v>711</v>
      </c>
      <c r="Q4" s="111">
        <f t="shared" si="0"/>
        <v>0.32533333333333331</v>
      </c>
      <c r="R4">
        <f t="shared" si="2"/>
        <v>20</v>
      </c>
      <c r="S4">
        <f t="shared" si="1"/>
        <v>1.2</v>
      </c>
    </row>
    <row r="5" spans="1:19" ht="15.75" thickBot="1">
      <c r="A5" t="s">
        <v>121</v>
      </c>
      <c r="B5" t="s">
        <v>122</v>
      </c>
      <c r="C5" s="147">
        <v>42310</v>
      </c>
      <c r="D5" t="s">
        <v>4</v>
      </c>
      <c r="E5" t="s">
        <v>516</v>
      </c>
      <c r="F5">
        <v>894919.44</v>
      </c>
      <c r="G5">
        <v>6461924.0099999998</v>
      </c>
      <c r="H5" s="111">
        <v>0.47</v>
      </c>
      <c r="I5" s="111">
        <v>88</v>
      </c>
      <c r="J5" s="111">
        <v>0.46373333333333333</v>
      </c>
      <c r="K5" s="171">
        <v>5</v>
      </c>
      <c r="L5" s="111" t="s">
        <v>801</v>
      </c>
      <c r="M5" s="134">
        <v>1.2</v>
      </c>
      <c r="N5" s="136">
        <v>14</v>
      </c>
      <c r="Q5" s="111">
        <f t="shared" si="0"/>
        <v>0.36599999999999999</v>
      </c>
      <c r="R5">
        <f t="shared" si="2"/>
        <v>30</v>
      </c>
      <c r="S5">
        <f t="shared" si="1"/>
        <v>1.2</v>
      </c>
    </row>
    <row r="6" spans="1:19" ht="15.75" thickBot="1">
      <c r="A6" t="s">
        <v>125</v>
      </c>
      <c r="B6" t="s">
        <v>738</v>
      </c>
      <c r="C6" s="147">
        <v>42313</v>
      </c>
      <c r="D6" t="s">
        <v>4</v>
      </c>
      <c r="E6" t="s">
        <v>518</v>
      </c>
      <c r="F6">
        <v>934479.35</v>
      </c>
      <c r="G6">
        <v>6350598.2999999998</v>
      </c>
      <c r="H6" s="111">
        <v>0.19</v>
      </c>
      <c r="I6" s="111">
        <v>82.7</v>
      </c>
      <c r="J6" s="111">
        <v>0.18075333333333332</v>
      </c>
      <c r="K6" s="171">
        <v>7</v>
      </c>
      <c r="L6" s="111" t="s">
        <v>801</v>
      </c>
      <c r="Q6" s="111">
        <f t="shared" si="0"/>
        <v>0.40666666666666662</v>
      </c>
      <c r="R6">
        <f t="shared" si="2"/>
        <v>40</v>
      </c>
      <c r="S6">
        <f t="shared" si="1"/>
        <v>1.2</v>
      </c>
    </row>
    <row r="7" spans="1:19">
      <c r="A7" t="s">
        <v>95</v>
      </c>
      <c r="B7" t="s">
        <v>756</v>
      </c>
      <c r="C7" s="147">
        <v>42325</v>
      </c>
      <c r="D7" t="s">
        <v>4</v>
      </c>
      <c r="E7" t="s">
        <v>503</v>
      </c>
      <c r="F7">
        <v>855033.97</v>
      </c>
      <c r="G7">
        <v>6499829.6299999999</v>
      </c>
      <c r="H7" s="111">
        <v>0.17</v>
      </c>
      <c r="I7" s="111">
        <v>77.5</v>
      </c>
      <c r="J7" s="111">
        <v>0.15583333333333335</v>
      </c>
      <c r="K7" s="171">
        <v>5</v>
      </c>
      <c r="L7" s="111" t="s">
        <v>801</v>
      </c>
      <c r="M7" s="159" t="s">
        <v>690</v>
      </c>
      <c r="O7" s="84" t="s">
        <v>821</v>
      </c>
      <c r="Q7" s="111">
        <f t="shared" si="0"/>
        <v>0.44733333333333331</v>
      </c>
      <c r="R7">
        <f t="shared" si="2"/>
        <v>50</v>
      </c>
      <c r="S7">
        <f t="shared" si="1"/>
        <v>1.2</v>
      </c>
    </row>
    <row r="8" spans="1:19">
      <c r="A8" t="s">
        <v>208</v>
      </c>
      <c r="B8" t="s">
        <v>209</v>
      </c>
      <c r="C8" s="147">
        <v>41000</v>
      </c>
      <c r="D8" t="s">
        <v>207</v>
      </c>
      <c r="E8" t="s">
        <v>557</v>
      </c>
      <c r="F8">
        <v>891477.04</v>
      </c>
      <c r="G8">
        <v>6544924.4400000004</v>
      </c>
      <c r="H8" s="111">
        <v>0.17199999999999999</v>
      </c>
      <c r="I8" s="111">
        <v>77</v>
      </c>
      <c r="J8" s="111">
        <v>0.15709333333333331</v>
      </c>
      <c r="K8" s="171">
        <v>5</v>
      </c>
      <c r="L8" s="111" t="s">
        <v>801</v>
      </c>
      <c r="M8" s="160">
        <v>0.45</v>
      </c>
      <c r="O8">
        <v>0.61</v>
      </c>
      <c r="Q8" s="111">
        <f t="shared" si="0"/>
        <v>0.48799999999999999</v>
      </c>
      <c r="R8">
        <f t="shared" si="2"/>
        <v>60</v>
      </c>
      <c r="S8">
        <f t="shared" si="1"/>
        <v>1.2</v>
      </c>
    </row>
    <row r="9" spans="1:19">
      <c r="A9" t="s">
        <v>131</v>
      </c>
      <c r="B9" t="s">
        <v>739</v>
      </c>
      <c r="C9" s="147">
        <v>42313</v>
      </c>
      <c r="D9" t="s">
        <v>4</v>
      </c>
      <c r="E9" t="s">
        <v>521</v>
      </c>
      <c r="F9">
        <v>924721.53</v>
      </c>
      <c r="G9">
        <v>6299954.8099999996</v>
      </c>
      <c r="H9" s="111">
        <v>0.22</v>
      </c>
      <c r="I9" s="111">
        <v>72.599999999999994</v>
      </c>
      <c r="J9" s="111">
        <v>0.19447999999999999</v>
      </c>
      <c r="K9" s="171">
        <v>6</v>
      </c>
      <c r="L9" s="111" t="s">
        <v>801</v>
      </c>
      <c r="M9" s="145" t="s">
        <v>687</v>
      </c>
      <c r="Q9" s="111">
        <f t="shared" si="0"/>
        <v>0.52866666666666673</v>
      </c>
      <c r="R9">
        <f t="shared" si="2"/>
        <v>70</v>
      </c>
      <c r="S9">
        <f t="shared" si="1"/>
        <v>1.2</v>
      </c>
    </row>
    <row r="10" spans="1:19">
      <c r="A10" t="s">
        <v>457</v>
      </c>
      <c r="B10" t="s">
        <v>458</v>
      </c>
      <c r="C10" s="147">
        <v>41177</v>
      </c>
      <c r="D10" t="s">
        <v>291</v>
      </c>
      <c r="E10" t="s">
        <v>677</v>
      </c>
      <c r="F10">
        <v>882069</v>
      </c>
      <c r="G10">
        <v>6348202</v>
      </c>
      <c r="H10" s="111">
        <v>0.46700000000000003</v>
      </c>
      <c r="I10" s="111">
        <v>72.5</v>
      </c>
      <c r="J10" s="111">
        <v>0.41251666666666659</v>
      </c>
      <c r="K10" s="171">
        <v>7</v>
      </c>
      <c r="L10" s="111" t="s">
        <v>801</v>
      </c>
      <c r="M10" s="160">
        <v>0.18</v>
      </c>
      <c r="O10" s="84" t="s">
        <v>802</v>
      </c>
      <c r="Q10" s="111">
        <f t="shared" si="0"/>
        <v>0.56933333333333325</v>
      </c>
      <c r="R10">
        <f t="shared" si="2"/>
        <v>80</v>
      </c>
      <c r="S10">
        <f t="shared" si="1"/>
        <v>1.2</v>
      </c>
    </row>
    <row r="11" spans="1:19">
      <c r="A11" t="s">
        <v>437</v>
      </c>
      <c r="B11" t="s">
        <v>438</v>
      </c>
      <c r="C11" s="147">
        <v>41177</v>
      </c>
      <c r="D11" t="s">
        <v>291</v>
      </c>
      <c r="E11" t="s">
        <v>667</v>
      </c>
      <c r="F11">
        <v>937563</v>
      </c>
      <c r="G11">
        <v>6330720</v>
      </c>
      <c r="H11" s="111">
        <v>0.216</v>
      </c>
      <c r="I11" s="111">
        <v>71.5</v>
      </c>
      <c r="J11" s="111">
        <v>0.18935999999999995</v>
      </c>
      <c r="K11" s="171">
        <v>6</v>
      </c>
      <c r="L11" s="111" t="s">
        <v>801</v>
      </c>
      <c r="M11" s="145" t="s">
        <v>693</v>
      </c>
      <c r="O11">
        <v>0.37</v>
      </c>
      <c r="Q11" s="111">
        <f t="shared" si="0"/>
        <v>0.61</v>
      </c>
      <c r="R11">
        <f t="shared" si="2"/>
        <v>90</v>
      </c>
      <c r="S11">
        <f t="shared" si="1"/>
        <v>1.2</v>
      </c>
    </row>
    <row r="12" spans="1:19" ht="15.75" thickBot="1">
      <c r="A12" t="s">
        <v>251</v>
      </c>
      <c r="B12" t="s">
        <v>252</v>
      </c>
      <c r="C12" s="147">
        <v>40087</v>
      </c>
      <c r="D12" t="s">
        <v>253</v>
      </c>
      <c r="E12" t="s">
        <v>577</v>
      </c>
      <c r="F12">
        <v>869769</v>
      </c>
      <c r="G12">
        <v>6560119</v>
      </c>
      <c r="H12" s="111">
        <v>0.199757706540548</v>
      </c>
      <c r="I12" s="111">
        <v>69.8</v>
      </c>
      <c r="J12" s="111">
        <v>0.17285700205975418</v>
      </c>
      <c r="K12" s="171">
        <v>15</v>
      </c>
      <c r="L12" s="111" t="s">
        <v>801</v>
      </c>
      <c r="M12" s="161">
        <v>60</v>
      </c>
      <c r="Q12" s="111">
        <f t="shared" si="0"/>
        <v>0.65066666666666673</v>
      </c>
      <c r="R12">
        <f t="shared" si="2"/>
        <v>100</v>
      </c>
      <c r="S12">
        <f t="shared" si="1"/>
        <v>1.2</v>
      </c>
    </row>
    <row r="13" spans="1:19">
      <c r="A13" t="s">
        <v>157</v>
      </c>
      <c r="B13" t="s">
        <v>740</v>
      </c>
      <c r="C13" s="147">
        <v>42310</v>
      </c>
      <c r="D13" t="s">
        <v>4</v>
      </c>
      <c r="E13" t="s">
        <v>534</v>
      </c>
      <c r="F13">
        <v>897712.76</v>
      </c>
      <c r="G13">
        <v>6480121.96</v>
      </c>
      <c r="H13" s="111">
        <v>0.21</v>
      </c>
      <c r="I13" s="111">
        <v>69</v>
      </c>
      <c r="J13" s="111">
        <v>0.18059999999999998</v>
      </c>
      <c r="K13" s="171">
        <v>5</v>
      </c>
      <c r="L13" s="111" t="s">
        <v>801</v>
      </c>
      <c r="Q13" s="111">
        <f t="shared" si="0"/>
        <v>0.69133333333333324</v>
      </c>
      <c r="R13">
        <f t="shared" si="2"/>
        <v>110</v>
      </c>
      <c r="S13">
        <f t="shared" si="1"/>
        <v>1.2</v>
      </c>
    </row>
    <row r="14" spans="1:19">
      <c r="A14" t="s">
        <v>430</v>
      </c>
      <c r="B14" t="s">
        <v>431</v>
      </c>
      <c r="C14" s="147">
        <v>41177</v>
      </c>
      <c r="D14" t="s">
        <v>291</v>
      </c>
      <c r="E14" t="s">
        <v>664</v>
      </c>
      <c r="F14">
        <v>880001</v>
      </c>
      <c r="G14">
        <v>6399472</v>
      </c>
      <c r="H14" s="111">
        <v>0.34399999999999997</v>
      </c>
      <c r="I14" s="111">
        <v>65.5</v>
      </c>
      <c r="J14" s="111">
        <v>0.28781333333333331</v>
      </c>
      <c r="K14" s="171">
        <v>7</v>
      </c>
      <c r="L14" s="111" t="s">
        <v>801</v>
      </c>
      <c r="Q14" s="111">
        <f t="shared" si="0"/>
        <v>0.73199999999999998</v>
      </c>
      <c r="R14">
        <f t="shared" si="2"/>
        <v>120</v>
      </c>
      <c r="S14">
        <f t="shared" si="1"/>
        <v>1.2</v>
      </c>
    </row>
    <row r="15" spans="1:19">
      <c r="A15" t="s">
        <v>254</v>
      </c>
      <c r="B15" t="s">
        <v>255</v>
      </c>
      <c r="C15" s="147">
        <v>40087</v>
      </c>
      <c r="D15" t="s">
        <v>253</v>
      </c>
      <c r="E15" t="s">
        <v>578</v>
      </c>
      <c r="F15">
        <v>869164</v>
      </c>
      <c r="G15">
        <v>6563689</v>
      </c>
      <c r="H15" s="111">
        <v>0.24678778993328801</v>
      </c>
      <c r="I15" s="111">
        <v>63.5</v>
      </c>
      <c r="J15" s="111">
        <v>0.20318861371174046</v>
      </c>
      <c r="K15" s="171">
        <v>15</v>
      </c>
      <c r="L15" s="111" t="s">
        <v>801</v>
      </c>
      <c r="Q15" s="111">
        <f t="shared" si="0"/>
        <v>0.77266666666666661</v>
      </c>
      <c r="R15">
        <f t="shared" si="2"/>
        <v>130</v>
      </c>
      <c r="S15">
        <f t="shared" si="1"/>
        <v>1.2</v>
      </c>
    </row>
    <row r="16" spans="1:19">
      <c r="A16" t="s">
        <v>398</v>
      </c>
      <c r="B16" t="s">
        <v>399</v>
      </c>
      <c r="C16" s="147">
        <v>41043</v>
      </c>
      <c r="D16" t="s">
        <v>291</v>
      </c>
      <c r="E16" t="s">
        <v>647</v>
      </c>
      <c r="F16">
        <v>659597.22</v>
      </c>
      <c r="G16">
        <v>6360008.5300000003</v>
      </c>
      <c r="H16" s="111">
        <v>0.86599999999999999</v>
      </c>
      <c r="I16" s="111">
        <v>61.97</v>
      </c>
      <c r="J16" s="111">
        <v>0.70417346666666669</v>
      </c>
      <c r="K16" s="171">
        <v>3</v>
      </c>
      <c r="L16" s="111" t="s">
        <v>801</v>
      </c>
      <c r="Q16" s="111">
        <f t="shared" si="0"/>
        <v>0.81333333333333324</v>
      </c>
      <c r="R16">
        <f t="shared" si="2"/>
        <v>140</v>
      </c>
      <c r="S16">
        <f t="shared" si="1"/>
        <v>1.2</v>
      </c>
    </row>
    <row r="17" spans="1:19">
      <c r="A17" t="s">
        <v>261</v>
      </c>
      <c r="B17" t="s">
        <v>262</v>
      </c>
      <c r="C17" s="147">
        <v>40087</v>
      </c>
      <c r="D17" t="s">
        <v>253</v>
      </c>
      <c r="E17" t="s">
        <v>581</v>
      </c>
      <c r="F17">
        <v>915573</v>
      </c>
      <c r="G17">
        <v>6477559</v>
      </c>
      <c r="H17" s="111">
        <v>0.27166656275652801</v>
      </c>
      <c r="I17" s="111">
        <v>61.66</v>
      </c>
      <c r="J17" s="111">
        <v>0.22033969349972798</v>
      </c>
      <c r="K17" s="171">
        <v>5</v>
      </c>
      <c r="L17" s="111" t="s">
        <v>801</v>
      </c>
      <c r="Q17" s="111">
        <f t="shared" si="0"/>
        <v>0.85399999999999987</v>
      </c>
      <c r="R17">
        <f t="shared" si="2"/>
        <v>150</v>
      </c>
      <c r="S17">
        <f t="shared" si="1"/>
        <v>1.2</v>
      </c>
    </row>
    <row r="18" spans="1:19">
      <c r="A18" t="s">
        <v>287</v>
      </c>
      <c r="B18" t="s">
        <v>288</v>
      </c>
      <c r="C18" s="147">
        <v>40087</v>
      </c>
      <c r="D18" t="s">
        <v>253</v>
      </c>
      <c r="E18" t="s">
        <v>592</v>
      </c>
      <c r="F18">
        <v>859976</v>
      </c>
      <c r="G18">
        <v>6484614</v>
      </c>
      <c r="H18" s="111">
        <v>0.14398735309055299</v>
      </c>
      <c r="I18" s="111">
        <v>60.5</v>
      </c>
      <c r="J18" s="111">
        <v>0.11566984031607756</v>
      </c>
      <c r="K18" s="171">
        <v>5</v>
      </c>
      <c r="L18" s="111" t="s">
        <v>801</v>
      </c>
      <c r="Q18" s="111">
        <f t="shared" si="0"/>
        <v>0.8946666666666665</v>
      </c>
      <c r="R18">
        <f t="shared" si="2"/>
        <v>160</v>
      </c>
      <c r="S18">
        <f t="shared" si="1"/>
        <v>1.2</v>
      </c>
    </row>
    <row r="19" spans="1:19">
      <c r="A19" t="s">
        <v>281</v>
      </c>
      <c r="B19" t="s">
        <v>282</v>
      </c>
      <c r="C19" s="147">
        <v>40087</v>
      </c>
      <c r="D19" t="s">
        <v>253</v>
      </c>
      <c r="E19" t="s">
        <v>589</v>
      </c>
      <c r="F19">
        <v>894287</v>
      </c>
      <c r="G19">
        <v>6458073</v>
      </c>
      <c r="H19" s="111">
        <v>0.19382184380888301</v>
      </c>
      <c r="I19" s="111">
        <v>55</v>
      </c>
      <c r="J19" s="111">
        <v>0.1485967469201436</v>
      </c>
      <c r="K19" s="171">
        <v>5</v>
      </c>
      <c r="L19" s="111" t="s">
        <v>801</v>
      </c>
      <c r="Q19" s="111">
        <f t="shared" si="0"/>
        <v>0.93533333333333324</v>
      </c>
      <c r="R19">
        <f t="shared" si="2"/>
        <v>170</v>
      </c>
      <c r="S19">
        <f t="shared" si="1"/>
        <v>1.2</v>
      </c>
    </row>
    <row r="20" spans="1:19">
      <c r="A20" t="s">
        <v>274</v>
      </c>
      <c r="B20" t="s">
        <v>275</v>
      </c>
      <c r="C20" s="147">
        <v>40087</v>
      </c>
      <c r="D20" t="s">
        <v>253</v>
      </c>
      <c r="E20" t="s">
        <v>586</v>
      </c>
      <c r="F20">
        <v>868463</v>
      </c>
      <c r="G20">
        <v>6466262</v>
      </c>
      <c r="H20" s="111">
        <v>0.43321280648184501</v>
      </c>
      <c r="I20" s="111">
        <v>34.04</v>
      </c>
      <c r="J20" s="111">
        <v>0.27159554881035142</v>
      </c>
      <c r="K20" s="171">
        <v>5</v>
      </c>
      <c r="L20" s="111" t="s">
        <v>801</v>
      </c>
      <c r="Q20" s="111">
        <f t="shared" si="0"/>
        <v>0.97599999999999998</v>
      </c>
      <c r="R20">
        <f t="shared" si="2"/>
        <v>180</v>
      </c>
      <c r="S20">
        <f t="shared" si="1"/>
        <v>1.2</v>
      </c>
    </row>
    <row r="21" spans="1:19">
      <c r="A21" t="s">
        <v>127</v>
      </c>
      <c r="B21" t="s">
        <v>737</v>
      </c>
      <c r="C21" s="147">
        <v>42313</v>
      </c>
      <c r="D21" t="s">
        <v>4</v>
      </c>
      <c r="E21" t="s">
        <v>519</v>
      </c>
      <c r="F21">
        <v>937396.58</v>
      </c>
      <c r="G21">
        <v>6343361.8200000003</v>
      </c>
      <c r="H21" s="111">
        <v>0.39</v>
      </c>
      <c r="I21" s="111"/>
      <c r="J21" s="111" t="s">
        <v>820</v>
      </c>
      <c r="K21" s="171">
        <v>7</v>
      </c>
      <c r="L21" s="111" t="s">
        <v>801</v>
      </c>
      <c r="Q21" s="111">
        <f t="shared" si="0"/>
        <v>1.0166666666666666</v>
      </c>
      <c r="R21">
        <f t="shared" si="2"/>
        <v>190</v>
      </c>
      <c r="S21">
        <f t="shared" si="1"/>
        <v>1.2</v>
      </c>
    </row>
    <row r="22" spans="1:19">
      <c r="A22" t="s">
        <v>301</v>
      </c>
      <c r="B22" t="s">
        <v>302</v>
      </c>
      <c r="C22" s="147">
        <v>41239</v>
      </c>
      <c r="D22" t="s">
        <v>291</v>
      </c>
      <c r="E22" t="s">
        <v>598</v>
      </c>
      <c r="F22">
        <v>932758.16</v>
      </c>
      <c r="G22">
        <v>6854239.7400000002</v>
      </c>
      <c r="H22" s="111">
        <v>2.1150000000000002</v>
      </c>
      <c r="I22" s="111">
        <v>330</v>
      </c>
      <c r="J22" s="111">
        <v>5.4990000000000006</v>
      </c>
      <c r="K22" s="171">
        <v>10</v>
      </c>
      <c r="L22" s="111" t="s">
        <v>798</v>
      </c>
      <c r="Q22" s="111">
        <f t="shared" si="0"/>
        <v>1.0573333333333335</v>
      </c>
      <c r="R22">
        <f t="shared" si="2"/>
        <v>200</v>
      </c>
      <c r="S22">
        <f t="shared" si="1"/>
        <v>1.2</v>
      </c>
    </row>
    <row r="23" spans="1:19">
      <c r="A23" t="s">
        <v>109</v>
      </c>
      <c r="B23" t="s">
        <v>727</v>
      </c>
      <c r="C23" s="147">
        <v>42515</v>
      </c>
      <c r="D23" t="s">
        <v>4</v>
      </c>
      <c r="E23" t="s">
        <v>510</v>
      </c>
      <c r="F23">
        <v>790700.37</v>
      </c>
      <c r="G23">
        <v>6337317.6299999999</v>
      </c>
      <c r="H23" s="111">
        <v>0.93</v>
      </c>
      <c r="I23" s="111">
        <v>286.33</v>
      </c>
      <c r="J23" s="111">
        <v>2.1472459999999995</v>
      </c>
      <c r="K23" s="171">
        <v>6</v>
      </c>
      <c r="L23" s="111" t="s">
        <v>798</v>
      </c>
      <c r="Q23" s="111">
        <f t="shared" si="0"/>
        <v>1.0979999999999999</v>
      </c>
      <c r="R23">
        <f t="shared" si="2"/>
        <v>210</v>
      </c>
      <c r="S23">
        <f t="shared" si="1"/>
        <v>1.2</v>
      </c>
    </row>
    <row r="24" spans="1:19">
      <c r="A24" t="s">
        <v>303</v>
      </c>
      <c r="B24" t="s">
        <v>304</v>
      </c>
      <c r="C24" s="147">
        <v>41240</v>
      </c>
      <c r="D24" t="s">
        <v>291</v>
      </c>
      <c r="E24" t="s">
        <v>599</v>
      </c>
      <c r="F24">
        <v>932564.02</v>
      </c>
      <c r="G24">
        <v>6903674.46</v>
      </c>
      <c r="H24" s="111">
        <v>0.61199999999999999</v>
      </c>
      <c r="I24" s="111">
        <v>180</v>
      </c>
      <c r="J24" s="111">
        <v>0.97919999999999996</v>
      </c>
      <c r="K24" s="171">
        <v>10</v>
      </c>
      <c r="L24" s="111" t="s">
        <v>798</v>
      </c>
      <c r="Q24" s="111">
        <f t="shared" si="0"/>
        <v>1.1386666666666665</v>
      </c>
      <c r="R24">
        <f t="shared" si="2"/>
        <v>220</v>
      </c>
      <c r="S24">
        <f t="shared" si="1"/>
        <v>1.2</v>
      </c>
    </row>
    <row r="25" spans="1:19">
      <c r="A25" t="s">
        <v>434</v>
      </c>
      <c r="B25" t="s">
        <v>435</v>
      </c>
      <c r="C25" s="147">
        <v>41177</v>
      </c>
      <c r="D25" t="s">
        <v>291</v>
      </c>
      <c r="E25" t="s">
        <v>666</v>
      </c>
      <c r="F25">
        <v>861242</v>
      </c>
      <c r="G25">
        <v>6328780</v>
      </c>
      <c r="H25" s="111">
        <v>2.371</v>
      </c>
      <c r="I25" s="111">
        <v>157</v>
      </c>
      <c r="J25" s="111">
        <v>3.4300466666666667</v>
      </c>
      <c r="K25" s="171">
        <v>6</v>
      </c>
      <c r="L25" s="111" t="s">
        <v>798</v>
      </c>
      <c r="Q25" s="111">
        <f t="shared" si="0"/>
        <v>1.1793333333333333</v>
      </c>
      <c r="R25">
        <f t="shared" si="2"/>
        <v>230</v>
      </c>
      <c r="S25">
        <f t="shared" si="1"/>
        <v>1.2</v>
      </c>
    </row>
    <row r="26" spans="1:19">
      <c r="A26" t="s">
        <v>13</v>
      </c>
      <c r="B26" t="s">
        <v>755</v>
      </c>
      <c r="C26" s="147">
        <v>42165</v>
      </c>
      <c r="D26" t="s">
        <v>4</v>
      </c>
      <c r="E26" t="s">
        <v>465</v>
      </c>
      <c r="F26">
        <v>429841.39</v>
      </c>
      <c r="G26">
        <v>6489327.4900000002</v>
      </c>
      <c r="H26" s="111">
        <v>0.73</v>
      </c>
      <c r="I26" s="111">
        <v>140</v>
      </c>
      <c r="J26" s="111">
        <v>0.97333333333333316</v>
      </c>
      <c r="K26" s="171">
        <v>9</v>
      </c>
      <c r="L26" s="111" t="s">
        <v>798</v>
      </c>
      <c r="Q26" s="111">
        <f t="shared" si="0"/>
        <v>1.22</v>
      </c>
      <c r="R26">
        <f t="shared" si="2"/>
        <v>240</v>
      </c>
      <c r="S26">
        <f t="shared" si="1"/>
        <v>1.2</v>
      </c>
    </row>
    <row r="27" spans="1:19">
      <c r="A27" t="s">
        <v>299</v>
      </c>
      <c r="B27" t="s">
        <v>300</v>
      </c>
      <c r="C27" s="147">
        <v>41239</v>
      </c>
      <c r="D27" t="s">
        <v>291</v>
      </c>
      <c r="E27" t="s">
        <v>597</v>
      </c>
      <c r="F27">
        <v>929200.52</v>
      </c>
      <c r="G27">
        <v>6835115.5199999996</v>
      </c>
      <c r="H27" s="111">
        <v>0.42499999999999999</v>
      </c>
      <c r="I27" s="111">
        <v>130.25</v>
      </c>
      <c r="J27" s="111">
        <v>0.53904166666666664</v>
      </c>
      <c r="K27" s="171">
        <v>10</v>
      </c>
      <c r="L27" s="111" t="s">
        <v>798</v>
      </c>
      <c r="Q27" s="111">
        <f t="shared" si="0"/>
        <v>1.2606666666666666</v>
      </c>
      <c r="R27">
        <f t="shared" si="2"/>
        <v>250</v>
      </c>
      <c r="S27">
        <f t="shared" si="1"/>
        <v>1.2</v>
      </c>
    </row>
    <row r="28" spans="1:19">
      <c r="A28" t="s">
        <v>183</v>
      </c>
      <c r="B28" t="s">
        <v>184</v>
      </c>
      <c r="C28" s="147">
        <v>41198</v>
      </c>
      <c r="D28" t="s">
        <v>165</v>
      </c>
      <c r="E28" t="s">
        <v>546</v>
      </c>
      <c r="F28">
        <v>692714.92</v>
      </c>
      <c r="G28">
        <v>6838698.1699999999</v>
      </c>
      <c r="H28" s="111">
        <v>0.318</v>
      </c>
      <c r="I28" s="111">
        <v>123.9</v>
      </c>
      <c r="J28" s="111">
        <v>0.38986799999999999</v>
      </c>
      <c r="K28" s="171">
        <v>9</v>
      </c>
      <c r="L28" s="111" t="s">
        <v>798</v>
      </c>
      <c r="Q28" s="111">
        <f t="shared" si="0"/>
        <v>1.3013333333333332</v>
      </c>
      <c r="R28">
        <f t="shared" si="2"/>
        <v>260</v>
      </c>
      <c r="S28">
        <f t="shared" si="1"/>
        <v>1.2</v>
      </c>
    </row>
    <row r="29" spans="1:19">
      <c r="A29" t="s">
        <v>215</v>
      </c>
      <c r="B29" t="s">
        <v>216</v>
      </c>
      <c r="C29" s="147">
        <v>41801</v>
      </c>
      <c r="D29" t="s">
        <v>214</v>
      </c>
      <c r="E29" t="s">
        <v>560</v>
      </c>
      <c r="F29">
        <v>867965.39</v>
      </c>
      <c r="G29">
        <v>6515181.3200000003</v>
      </c>
      <c r="H29" s="111">
        <v>0.45016969983068211</v>
      </c>
      <c r="I29" s="111">
        <v>117.7</v>
      </c>
      <c r="J29" s="111">
        <v>0.53330103773274806</v>
      </c>
      <c r="K29" s="171">
        <v>5</v>
      </c>
      <c r="L29" s="111" t="s">
        <v>798</v>
      </c>
      <c r="Q29" s="111">
        <f t="shared" si="0"/>
        <v>1.3419999999999999</v>
      </c>
      <c r="R29">
        <f t="shared" si="2"/>
        <v>270</v>
      </c>
      <c r="S29">
        <f t="shared" si="1"/>
        <v>1.2</v>
      </c>
    </row>
    <row r="30" spans="1:19">
      <c r="A30" t="s">
        <v>174</v>
      </c>
      <c r="B30" t="s">
        <v>175</v>
      </c>
      <c r="C30" s="147">
        <v>41199</v>
      </c>
      <c r="D30" t="s">
        <v>165</v>
      </c>
      <c r="E30" t="s">
        <v>542</v>
      </c>
      <c r="F30">
        <v>819116.04</v>
      </c>
      <c r="G30">
        <v>6795901.7300000004</v>
      </c>
      <c r="H30" s="111">
        <v>0.53400000000000003</v>
      </c>
      <c r="I30" s="111">
        <v>116.66</v>
      </c>
      <c r="J30" s="111">
        <v>0.62890959999999996</v>
      </c>
      <c r="K30" s="171">
        <v>10</v>
      </c>
      <c r="L30" s="111" t="s">
        <v>798</v>
      </c>
      <c r="Q30" s="111">
        <f t="shared" si="0"/>
        <v>1.3826666666666667</v>
      </c>
      <c r="R30">
        <f t="shared" si="2"/>
        <v>280</v>
      </c>
      <c r="S30">
        <f t="shared" si="1"/>
        <v>1.2</v>
      </c>
    </row>
    <row r="31" spans="1:19">
      <c r="A31" t="s">
        <v>289</v>
      </c>
      <c r="B31" t="s">
        <v>290</v>
      </c>
      <c r="C31" s="147">
        <v>41169</v>
      </c>
      <c r="D31" t="s">
        <v>291</v>
      </c>
      <c r="E31" t="s">
        <v>593</v>
      </c>
      <c r="F31">
        <v>665071.1</v>
      </c>
      <c r="G31">
        <v>6981743.5999999996</v>
      </c>
      <c r="H31" s="111">
        <v>0.46100000000000002</v>
      </c>
      <c r="I31" s="111">
        <v>116.5</v>
      </c>
      <c r="J31" s="111">
        <v>0.54244333333333328</v>
      </c>
      <c r="K31" s="171">
        <v>9</v>
      </c>
      <c r="L31" s="111" t="s">
        <v>798</v>
      </c>
      <c r="Q31" s="111">
        <f t="shared" si="0"/>
        <v>1.4233333333333331</v>
      </c>
      <c r="R31">
        <f t="shared" si="2"/>
        <v>290</v>
      </c>
      <c r="S31">
        <f t="shared" si="1"/>
        <v>1.2</v>
      </c>
    </row>
    <row r="32" spans="1:19">
      <c r="A32" t="s">
        <v>217</v>
      </c>
      <c r="B32" t="s">
        <v>218</v>
      </c>
      <c r="C32" s="147">
        <v>41801</v>
      </c>
      <c r="D32" t="s">
        <v>214</v>
      </c>
      <c r="E32" t="s">
        <v>561</v>
      </c>
      <c r="F32">
        <v>869892</v>
      </c>
      <c r="G32">
        <v>6521561</v>
      </c>
      <c r="H32" s="111">
        <v>0.56999999999999995</v>
      </c>
      <c r="I32" s="111">
        <v>115.9</v>
      </c>
      <c r="J32" s="111">
        <v>0.6684199999999999</v>
      </c>
      <c r="K32" s="171">
        <v>5</v>
      </c>
      <c r="L32" s="111" t="s">
        <v>798</v>
      </c>
      <c r="Q32" s="111">
        <f t="shared" si="0"/>
        <v>1.464</v>
      </c>
      <c r="R32">
        <f t="shared" si="2"/>
        <v>300</v>
      </c>
      <c r="S32">
        <f t="shared" si="1"/>
        <v>1.2</v>
      </c>
    </row>
    <row r="33" spans="1:19">
      <c r="A33" t="s">
        <v>323</v>
      </c>
      <c r="B33" t="s">
        <v>324</v>
      </c>
      <c r="C33" s="147">
        <v>41169</v>
      </c>
      <c r="D33" t="s">
        <v>291</v>
      </c>
      <c r="E33" t="s">
        <v>609</v>
      </c>
      <c r="F33">
        <v>734852</v>
      </c>
      <c r="G33">
        <v>6919445.9900000002</v>
      </c>
      <c r="H33" s="111">
        <v>0.436</v>
      </c>
      <c r="I33" s="111">
        <v>114.7</v>
      </c>
      <c r="J33" s="111">
        <v>0.50779466666666662</v>
      </c>
      <c r="K33" s="171">
        <v>9</v>
      </c>
      <c r="L33" s="111" t="s">
        <v>798</v>
      </c>
      <c r="Q33" s="111">
        <f t="shared" si="0"/>
        <v>1.5046666666666666</v>
      </c>
      <c r="R33">
        <f t="shared" si="2"/>
        <v>310</v>
      </c>
      <c r="S33">
        <f t="shared" si="1"/>
        <v>1.2</v>
      </c>
    </row>
    <row r="34" spans="1:19">
      <c r="A34" t="s">
        <v>11</v>
      </c>
      <c r="B34" t="s">
        <v>785</v>
      </c>
      <c r="C34" s="147">
        <v>42291</v>
      </c>
      <c r="D34" t="s">
        <v>4</v>
      </c>
      <c r="E34" t="s">
        <v>464</v>
      </c>
      <c r="F34">
        <v>629584.68999999994</v>
      </c>
      <c r="G34">
        <v>6961717.04</v>
      </c>
      <c r="H34" s="111">
        <v>0.42</v>
      </c>
      <c r="I34" s="111">
        <v>113.33</v>
      </c>
      <c r="J34" s="111">
        <v>0.48532400000000003</v>
      </c>
      <c r="K34" s="171">
        <v>9</v>
      </c>
      <c r="L34" s="111" t="s">
        <v>798</v>
      </c>
      <c r="Q34" s="111">
        <f t="shared" si="0"/>
        <v>1.5453333333333332</v>
      </c>
      <c r="R34">
        <f t="shared" si="2"/>
        <v>320</v>
      </c>
      <c r="S34">
        <f t="shared" si="1"/>
        <v>1.2</v>
      </c>
    </row>
    <row r="35" spans="1:19">
      <c r="A35" t="s">
        <v>103</v>
      </c>
      <c r="B35" t="s">
        <v>104</v>
      </c>
      <c r="C35" s="147">
        <v>42325</v>
      </c>
      <c r="D35" t="s">
        <v>4</v>
      </c>
      <c r="E35" t="s">
        <v>507</v>
      </c>
      <c r="F35">
        <v>842961.15</v>
      </c>
      <c r="G35">
        <v>6336034.1600000001</v>
      </c>
      <c r="H35" s="111">
        <v>0.4</v>
      </c>
      <c r="I35" s="111">
        <v>112.5</v>
      </c>
      <c r="J35" s="111">
        <v>0.45999999999999991</v>
      </c>
      <c r="K35" s="171">
        <v>6</v>
      </c>
      <c r="L35" s="111" t="s">
        <v>798</v>
      </c>
      <c r="Q35" s="111">
        <f t="shared" si="0"/>
        <v>1.5859999999999999</v>
      </c>
      <c r="R35">
        <f t="shared" si="2"/>
        <v>330</v>
      </c>
      <c r="S35">
        <f t="shared" si="1"/>
        <v>1.2</v>
      </c>
    </row>
    <row r="36" spans="1:19">
      <c r="A36" t="s">
        <v>166</v>
      </c>
      <c r="B36" t="s">
        <v>167</v>
      </c>
      <c r="C36" s="147">
        <v>41912</v>
      </c>
      <c r="D36" t="s">
        <v>165</v>
      </c>
      <c r="E36" t="s">
        <v>538</v>
      </c>
      <c r="F36">
        <v>839784.82</v>
      </c>
      <c r="G36">
        <v>6767709.2999999998</v>
      </c>
      <c r="H36" s="111">
        <v>0.22</v>
      </c>
      <c r="I36" s="111">
        <v>110</v>
      </c>
      <c r="J36" s="111">
        <v>0.24933333333333327</v>
      </c>
      <c r="K36" s="171">
        <v>10</v>
      </c>
      <c r="L36" s="111" t="s">
        <v>798</v>
      </c>
      <c r="Q36" s="111">
        <f t="shared" si="0"/>
        <v>1.6266666666666665</v>
      </c>
      <c r="R36">
        <f t="shared" si="2"/>
        <v>340</v>
      </c>
      <c r="S36">
        <f t="shared" si="1"/>
        <v>1.2</v>
      </c>
    </row>
    <row r="37" spans="1:19">
      <c r="A37" t="s">
        <v>9</v>
      </c>
      <c r="B37" t="s">
        <v>733</v>
      </c>
      <c r="C37" s="147">
        <v>42291</v>
      </c>
      <c r="D37" t="s">
        <v>4</v>
      </c>
      <c r="E37" t="s">
        <v>463</v>
      </c>
      <c r="F37">
        <v>622202.51</v>
      </c>
      <c r="G37">
        <v>7037533.7800000003</v>
      </c>
      <c r="H37" s="111">
        <v>0.28000000000000003</v>
      </c>
      <c r="I37" s="111">
        <v>110</v>
      </c>
      <c r="J37" s="111">
        <v>0.3173333333333333</v>
      </c>
      <c r="K37" s="171">
        <v>9</v>
      </c>
      <c r="L37" s="111" t="s">
        <v>798</v>
      </c>
      <c r="Q37" s="111">
        <f t="shared" si="0"/>
        <v>1.6673333333333331</v>
      </c>
      <c r="R37">
        <f t="shared" si="2"/>
        <v>350</v>
      </c>
      <c r="S37">
        <f t="shared" si="1"/>
        <v>1.2</v>
      </c>
    </row>
    <row r="38" spans="1:19">
      <c r="A38" t="s">
        <v>187</v>
      </c>
      <c r="B38" t="s">
        <v>188</v>
      </c>
      <c r="C38" s="147">
        <v>41200</v>
      </c>
      <c r="D38" t="s">
        <v>165</v>
      </c>
      <c r="E38" t="s">
        <v>548</v>
      </c>
      <c r="F38">
        <v>871434.1</v>
      </c>
      <c r="G38">
        <v>6843696.1600000001</v>
      </c>
      <c r="H38" s="111">
        <v>0.218</v>
      </c>
      <c r="I38" s="111">
        <v>103.2</v>
      </c>
      <c r="J38" s="111">
        <v>0.23718399999999995</v>
      </c>
      <c r="K38" s="171">
        <v>10</v>
      </c>
      <c r="L38" s="111" t="s">
        <v>798</v>
      </c>
    </row>
    <row r="39" spans="1:19">
      <c r="A39" t="s">
        <v>422</v>
      </c>
      <c r="B39" t="s">
        <v>423</v>
      </c>
      <c r="C39" s="147">
        <v>41122</v>
      </c>
      <c r="D39" t="s">
        <v>291</v>
      </c>
      <c r="E39" t="s">
        <v>660</v>
      </c>
      <c r="F39">
        <v>860089</v>
      </c>
      <c r="G39">
        <v>6687250</v>
      </c>
      <c r="H39" s="111">
        <v>0.95099999999999996</v>
      </c>
      <c r="I39" s="111">
        <v>102.42</v>
      </c>
      <c r="J39" s="111">
        <v>1.0297428</v>
      </c>
      <c r="K39" s="171">
        <v>15</v>
      </c>
      <c r="L39" s="111" t="s">
        <v>798</v>
      </c>
    </row>
    <row r="40" spans="1:19">
      <c r="A40" t="s">
        <v>453</v>
      </c>
      <c r="B40" t="s">
        <v>454</v>
      </c>
      <c r="C40" s="147">
        <v>41241</v>
      </c>
      <c r="D40" t="s">
        <v>291</v>
      </c>
      <c r="E40" t="s">
        <v>675</v>
      </c>
      <c r="F40">
        <v>884079</v>
      </c>
      <c r="G40">
        <v>6747955</v>
      </c>
      <c r="H40" s="111">
        <v>0.60699999999999998</v>
      </c>
      <c r="I40" s="111">
        <v>100.1</v>
      </c>
      <c r="J40" s="111">
        <v>0.64787133333333324</v>
      </c>
      <c r="K40" s="171">
        <v>10</v>
      </c>
      <c r="L40" s="111" t="s">
        <v>798</v>
      </c>
    </row>
    <row r="41" spans="1:19">
      <c r="A41" t="s">
        <v>7</v>
      </c>
      <c r="B41" t="s">
        <v>793</v>
      </c>
      <c r="C41" s="147">
        <v>42291</v>
      </c>
      <c r="D41" t="s">
        <v>4</v>
      </c>
      <c r="E41" t="s">
        <v>462</v>
      </c>
      <c r="F41">
        <v>673463.36</v>
      </c>
      <c r="G41">
        <v>7091737.9100000001</v>
      </c>
      <c r="H41" s="111">
        <v>0.42</v>
      </c>
      <c r="I41" s="111">
        <v>100</v>
      </c>
      <c r="J41" s="111">
        <v>0.44800000000000006</v>
      </c>
      <c r="K41" s="171">
        <v>20</v>
      </c>
      <c r="L41" s="111" t="s">
        <v>798</v>
      </c>
    </row>
    <row r="42" spans="1:19">
      <c r="A42" t="s">
        <v>305</v>
      </c>
      <c r="B42" t="s">
        <v>306</v>
      </c>
      <c r="C42" s="147">
        <v>41240</v>
      </c>
      <c r="D42" t="s">
        <v>291</v>
      </c>
      <c r="E42" t="s">
        <v>600</v>
      </c>
      <c r="F42">
        <v>979432.11</v>
      </c>
      <c r="G42">
        <v>6908069.0599999996</v>
      </c>
      <c r="H42" s="111">
        <v>1.3859999999999999</v>
      </c>
      <c r="I42" s="111">
        <v>100</v>
      </c>
      <c r="J42" s="111">
        <v>1.4783999999999999</v>
      </c>
      <c r="K42" s="171">
        <v>10</v>
      </c>
      <c r="L42" s="111" t="s">
        <v>798</v>
      </c>
    </row>
    <row r="43" spans="1:19">
      <c r="A43" t="s">
        <v>451</v>
      </c>
      <c r="B43" t="s">
        <v>452</v>
      </c>
      <c r="C43" s="147">
        <v>41241</v>
      </c>
      <c r="D43" t="s">
        <v>291</v>
      </c>
      <c r="E43" t="s">
        <v>674</v>
      </c>
      <c r="F43">
        <v>937751</v>
      </c>
      <c r="G43">
        <v>6729704</v>
      </c>
      <c r="H43" s="111">
        <v>0.20899999999999999</v>
      </c>
      <c r="I43" s="111">
        <v>100</v>
      </c>
      <c r="J43" s="111">
        <v>0.22293333333333332</v>
      </c>
      <c r="K43" s="171">
        <v>10</v>
      </c>
      <c r="L43" s="111" t="s">
        <v>798</v>
      </c>
    </row>
    <row r="44" spans="1:19">
      <c r="A44" t="s">
        <v>447</v>
      </c>
      <c r="B44" t="s">
        <v>448</v>
      </c>
      <c r="C44" s="147">
        <v>41177</v>
      </c>
      <c r="D44" t="s">
        <v>291</v>
      </c>
      <c r="E44" t="s">
        <v>672</v>
      </c>
      <c r="F44">
        <v>896064</v>
      </c>
      <c r="G44">
        <v>6267461</v>
      </c>
      <c r="H44" s="111">
        <v>0.64300000000000002</v>
      </c>
      <c r="I44" s="111">
        <v>99.63</v>
      </c>
      <c r="J44" s="111">
        <v>0.68428059999999991</v>
      </c>
      <c r="K44" s="171">
        <v>6</v>
      </c>
      <c r="L44" s="111" t="s">
        <v>798</v>
      </c>
    </row>
    <row r="45" spans="1:19">
      <c r="A45" t="s">
        <v>307</v>
      </c>
      <c r="B45" t="s">
        <v>308</v>
      </c>
      <c r="C45" s="147">
        <v>41239</v>
      </c>
      <c r="D45" t="s">
        <v>291</v>
      </c>
      <c r="E45" t="s">
        <v>601</v>
      </c>
      <c r="F45">
        <v>892257.54</v>
      </c>
      <c r="G45">
        <v>6843657.1900000004</v>
      </c>
      <c r="H45" s="111">
        <v>0.34399999999999997</v>
      </c>
      <c r="I45" s="111">
        <v>98.44</v>
      </c>
      <c r="J45" s="111">
        <v>0.36335573333333332</v>
      </c>
      <c r="K45" s="171">
        <v>10</v>
      </c>
      <c r="L45" s="111" t="s">
        <v>798</v>
      </c>
    </row>
    <row r="46" spans="1:19">
      <c r="A46" t="s">
        <v>238</v>
      </c>
      <c r="B46" t="s">
        <v>239</v>
      </c>
      <c r="C46" s="147">
        <v>42327</v>
      </c>
      <c r="D46" t="s">
        <v>227</v>
      </c>
      <c r="E46" t="s">
        <v>569</v>
      </c>
      <c r="F46">
        <v>820086</v>
      </c>
      <c r="G46">
        <v>6606769</v>
      </c>
      <c r="H46" s="111">
        <v>0.43</v>
      </c>
      <c r="I46" s="111">
        <v>97.8</v>
      </c>
      <c r="J46" s="111">
        <v>0.45235999999999993</v>
      </c>
      <c r="K46" s="171">
        <v>10</v>
      </c>
      <c r="L46" s="111" t="s">
        <v>798</v>
      </c>
    </row>
    <row r="47" spans="1:19">
      <c r="A47" t="s">
        <v>185</v>
      </c>
      <c r="B47" t="s">
        <v>186</v>
      </c>
      <c r="C47" s="147">
        <v>41199</v>
      </c>
      <c r="D47" t="s">
        <v>165</v>
      </c>
      <c r="E47" t="s">
        <v>547</v>
      </c>
      <c r="F47">
        <v>872019.44</v>
      </c>
      <c r="G47">
        <v>6792444.1299999999</v>
      </c>
      <c r="H47" s="111">
        <v>0.32600000000000001</v>
      </c>
      <c r="I47" s="111">
        <v>95.29</v>
      </c>
      <c r="J47" s="111">
        <v>0.33749693333333336</v>
      </c>
      <c r="K47" s="171">
        <v>10</v>
      </c>
      <c r="L47" s="111" t="s">
        <v>798</v>
      </c>
    </row>
    <row r="48" spans="1:19">
      <c r="A48" t="s">
        <v>143</v>
      </c>
      <c r="B48" t="s">
        <v>734</v>
      </c>
      <c r="C48" s="147">
        <v>42326</v>
      </c>
      <c r="D48" t="s">
        <v>4</v>
      </c>
      <c r="E48" t="s">
        <v>527</v>
      </c>
      <c r="F48">
        <v>894505.5</v>
      </c>
      <c r="G48">
        <v>6658531.21</v>
      </c>
      <c r="H48" s="111">
        <v>0.46</v>
      </c>
      <c r="I48" s="111">
        <v>95</v>
      </c>
      <c r="J48" s="111">
        <v>0.47533333333333327</v>
      </c>
      <c r="K48" s="171">
        <v>15</v>
      </c>
      <c r="L48" s="111" t="s">
        <v>798</v>
      </c>
    </row>
    <row r="49" spans="1:12">
      <c r="A49" t="s">
        <v>439</v>
      </c>
      <c r="B49" t="s">
        <v>440</v>
      </c>
      <c r="C49" s="147">
        <v>41360</v>
      </c>
      <c r="D49" t="s">
        <v>291</v>
      </c>
      <c r="E49" t="s">
        <v>668</v>
      </c>
      <c r="F49">
        <v>699338</v>
      </c>
      <c r="G49">
        <v>6170903</v>
      </c>
      <c r="H49" s="111">
        <v>0.25700000000000001</v>
      </c>
      <c r="I49" s="111">
        <v>93.9</v>
      </c>
      <c r="J49" s="111">
        <v>0.26368200000000003</v>
      </c>
      <c r="K49" s="171">
        <v>6</v>
      </c>
      <c r="L49" s="111" t="s">
        <v>798</v>
      </c>
    </row>
    <row r="50" spans="1:12">
      <c r="A50" t="s">
        <v>283</v>
      </c>
      <c r="B50" t="s">
        <v>284</v>
      </c>
      <c r="C50" s="147">
        <v>40087</v>
      </c>
      <c r="D50" t="s">
        <v>253</v>
      </c>
      <c r="E50" t="s">
        <v>590</v>
      </c>
      <c r="F50">
        <v>896133</v>
      </c>
      <c r="G50">
        <v>6540654</v>
      </c>
      <c r="H50" s="111">
        <v>0.164265727417648</v>
      </c>
      <c r="I50" s="111">
        <v>93</v>
      </c>
      <c r="J50" s="111">
        <v>0.16755104196600093</v>
      </c>
      <c r="K50" s="171">
        <v>5</v>
      </c>
      <c r="L50" s="111" t="s">
        <v>798</v>
      </c>
    </row>
    <row r="51" spans="1:12">
      <c r="A51" t="s">
        <v>315</v>
      </c>
      <c r="B51" t="s">
        <v>316</v>
      </c>
      <c r="C51" s="147">
        <v>41170</v>
      </c>
      <c r="D51" t="s">
        <v>291</v>
      </c>
      <c r="E51" t="s">
        <v>605</v>
      </c>
      <c r="F51">
        <v>823504</v>
      </c>
      <c r="G51">
        <v>6853255</v>
      </c>
      <c r="H51" s="111">
        <v>0.14699999999999999</v>
      </c>
      <c r="I51" s="111">
        <v>91.5</v>
      </c>
      <c r="J51" s="111">
        <v>0.14846999999999996</v>
      </c>
      <c r="K51" s="171">
        <v>9</v>
      </c>
      <c r="L51" s="111" t="s">
        <v>798</v>
      </c>
    </row>
    <row r="52" spans="1:12">
      <c r="A52" t="s">
        <v>445</v>
      </c>
      <c r="B52" t="s">
        <v>446</v>
      </c>
      <c r="C52" s="147">
        <v>41360</v>
      </c>
      <c r="D52" t="s">
        <v>291</v>
      </c>
      <c r="E52" t="s">
        <v>671</v>
      </c>
      <c r="F52">
        <v>772548</v>
      </c>
      <c r="G52">
        <v>6275019</v>
      </c>
      <c r="H52" s="111">
        <v>1.03</v>
      </c>
      <c r="I52" s="111">
        <v>91.2</v>
      </c>
      <c r="J52" s="111">
        <v>1.0382400000000001</v>
      </c>
      <c r="K52" s="171">
        <v>6</v>
      </c>
      <c r="L52" s="111" t="s">
        <v>798</v>
      </c>
    </row>
    <row r="53" spans="1:12">
      <c r="A53" t="s">
        <v>129</v>
      </c>
      <c r="B53" t="s">
        <v>729</v>
      </c>
      <c r="C53" s="147">
        <v>42313</v>
      </c>
      <c r="D53" t="s">
        <v>4</v>
      </c>
      <c r="E53" t="s">
        <v>520</v>
      </c>
      <c r="F53">
        <v>951793.19</v>
      </c>
      <c r="G53">
        <v>6331712.75</v>
      </c>
      <c r="H53" s="111">
        <v>0.25</v>
      </c>
      <c r="I53" s="111">
        <v>90.6</v>
      </c>
      <c r="J53" s="111">
        <v>0.251</v>
      </c>
      <c r="K53" s="171">
        <v>6</v>
      </c>
      <c r="L53" s="111" t="s">
        <v>798</v>
      </c>
    </row>
    <row r="54" spans="1:12">
      <c r="A54" t="s">
        <v>176</v>
      </c>
      <c r="B54" t="s">
        <v>177</v>
      </c>
      <c r="C54" s="147">
        <v>41913</v>
      </c>
      <c r="D54" t="s">
        <v>165</v>
      </c>
      <c r="E54" t="s">
        <v>543</v>
      </c>
      <c r="F54">
        <v>836317.15</v>
      </c>
      <c r="G54">
        <v>6821621.9299999997</v>
      </c>
      <c r="H54" s="111">
        <v>0.23</v>
      </c>
      <c r="I54" s="111">
        <v>90</v>
      </c>
      <c r="J54" s="111">
        <v>0.23</v>
      </c>
      <c r="K54" s="171">
        <v>10</v>
      </c>
      <c r="L54" s="111" t="s">
        <v>798</v>
      </c>
    </row>
    <row r="55" spans="1:12">
      <c r="A55" t="s">
        <v>163</v>
      </c>
      <c r="B55" t="s">
        <v>164</v>
      </c>
      <c r="C55" s="147">
        <v>41912</v>
      </c>
      <c r="D55" t="s">
        <v>165</v>
      </c>
      <c r="E55" t="s">
        <v>537</v>
      </c>
      <c r="F55">
        <v>817631.93</v>
      </c>
      <c r="G55">
        <v>6738179.0700000003</v>
      </c>
      <c r="H55" s="111">
        <v>0.16</v>
      </c>
      <c r="I55" s="111">
        <v>88</v>
      </c>
      <c r="J55" s="111">
        <v>0.15786666666666666</v>
      </c>
      <c r="K55" s="171">
        <v>10</v>
      </c>
      <c r="L55" s="111" t="s">
        <v>798</v>
      </c>
    </row>
    <row r="56" spans="1:12">
      <c r="A56" t="s">
        <v>168</v>
      </c>
      <c r="B56" t="s">
        <v>169</v>
      </c>
      <c r="C56" s="147">
        <v>41912</v>
      </c>
      <c r="D56" t="s">
        <v>165</v>
      </c>
      <c r="E56" t="s">
        <v>539</v>
      </c>
      <c r="F56">
        <v>820438.48</v>
      </c>
      <c r="G56">
        <v>6821519.7599999998</v>
      </c>
      <c r="H56" s="111">
        <v>0.11</v>
      </c>
      <c r="I56" s="111">
        <v>88</v>
      </c>
      <c r="J56" s="111">
        <v>0.10853333333333333</v>
      </c>
      <c r="K56" s="171">
        <v>10</v>
      </c>
      <c r="L56" s="111" t="s">
        <v>798</v>
      </c>
    </row>
    <row r="57" spans="1:12">
      <c r="A57" t="s">
        <v>361</v>
      </c>
      <c r="B57" t="s">
        <v>362</v>
      </c>
      <c r="C57" s="147">
        <v>41368</v>
      </c>
      <c r="D57" t="s">
        <v>291</v>
      </c>
      <c r="E57" t="s">
        <v>628</v>
      </c>
      <c r="F57">
        <v>486718.6</v>
      </c>
      <c r="G57">
        <v>6760810</v>
      </c>
      <c r="H57" s="111">
        <v>0.94599999999999995</v>
      </c>
      <c r="I57" s="111">
        <v>85.5</v>
      </c>
      <c r="J57" s="111">
        <v>0.91761999999999988</v>
      </c>
      <c r="K57" s="171">
        <v>9</v>
      </c>
      <c r="L57" s="111" t="s">
        <v>798</v>
      </c>
    </row>
    <row r="58" spans="1:12">
      <c r="A58" t="s">
        <v>141</v>
      </c>
      <c r="B58" t="s">
        <v>731</v>
      </c>
      <c r="C58" s="147">
        <v>42515</v>
      </c>
      <c r="D58" t="s">
        <v>4</v>
      </c>
      <c r="E58" t="s">
        <v>526</v>
      </c>
      <c r="F58">
        <v>878390.89</v>
      </c>
      <c r="G58">
        <v>6259411.3200000003</v>
      </c>
      <c r="H58" s="111">
        <v>0.23</v>
      </c>
      <c r="I58" s="111">
        <v>85.3</v>
      </c>
      <c r="J58" s="111">
        <v>0.22279333333333334</v>
      </c>
      <c r="K58" s="171">
        <v>6</v>
      </c>
      <c r="L58" s="111" t="s">
        <v>798</v>
      </c>
    </row>
    <row r="59" spans="1:12">
      <c r="A59" t="s">
        <v>347</v>
      </c>
      <c r="B59" t="s">
        <v>348</v>
      </c>
      <c r="C59" s="147">
        <v>41122</v>
      </c>
      <c r="D59" t="s">
        <v>291</v>
      </c>
      <c r="E59" t="s">
        <v>621</v>
      </c>
      <c r="F59">
        <v>718939</v>
      </c>
      <c r="G59">
        <v>6681860</v>
      </c>
      <c r="H59" s="111">
        <v>0.66</v>
      </c>
      <c r="I59" s="111">
        <v>83.7</v>
      </c>
      <c r="J59" s="111">
        <v>0.63228000000000006</v>
      </c>
      <c r="K59" s="171">
        <v>10</v>
      </c>
      <c r="L59" s="111" t="s">
        <v>798</v>
      </c>
    </row>
    <row r="60" spans="1:12">
      <c r="A60" t="s">
        <v>172</v>
      </c>
      <c r="B60" t="s">
        <v>173</v>
      </c>
      <c r="C60" s="147">
        <v>41913</v>
      </c>
      <c r="D60" t="s">
        <v>165</v>
      </c>
      <c r="E60" t="s">
        <v>541</v>
      </c>
      <c r="F60">
        <v>853980.31</v>
      </c>
      <c r="G60">
        <v>6795901.7300000004</v>
      </c>
      <c r="H60" s="111">
        <v>0.25</v>
      </c>
      <c r="I60" s="111">
        <v>82</v>
      </c>
      <c r="J60" s="111">
        <v>0.23666666666666666</v>
      </c>
      <c r="K60" s="171">
        <v>10</v>
      </c>
      <c r="L60" s="111" t="s">
        <v>798</v>
      </c>
    </row>
    <row r="61" spans="1:12">
      <c r="A61" t="s">
        <v>319</v>
      </c>
      <c r="B61" t="s">
        <v>320</v>
      </c>
      <c r="C61" s="147">
        <v>41169</v>
      </c>
      <c r="D61" t="s">
        <v>291</v>
      </c>
      <c r="E61" t="s">
        <v>607</v>
      </c>
      <c r="F61">
        <v>758250</v>
      </c>
      <c r="G61">
        <v>6887129</v>
      </c>
      <c r="H61" s="111">
        <v>0.45</v>
      </c>
      <c r="I61" s="111">
        <v>80.2</v>
      </c>
      <c r="J61" s="111">
        <v>0.42060000000000003</v>
      </c>
      <c r="K61" s="171">
        <v>9</v>
      </c>
      <c r="L61" s="111" t="s">
        <v>798</v>
      </c>
    </row>
    <row r="62" spans="1:12">
      <c r="A62" t="s">
        <v>428</v>
      </c>
      <c r="B62" t="s">
        <v>429</v>
      </c>
      <c r="C62" s="147">
        <v>41138</v>
      </c>
      <c r="D62" t="s">
        <v>291</v>
      </c>
      <c r="E62" t="s">
        <v>663</v>
      </c>
      <c r="F62">
        <v>869134</v>
      </c>
      <c r="G62">
        <v>6575436</v>
      </c>
      <c r="H62" s="111">
        <v>0.69299999999999995</v>
      </c>
      <c r="I62" s="111">
        <v>80</v>
      </c>
      <c r="J62" s="111">
        <v>0.64679999999999982</v>
      </c>
      <c r="K62" s="171">
        <v>15</v>
      </c>
      <c r="L62" s="111" t="s">
        <v>798</v>
      </c>
    </row>
    <row r="63" spans="1:12">
      <c r="A63" t="s">
        <v>325</v>
      </c>
      <c r="B63" t="s">
        <v>326</v>
      </c>
      <c r="C63" s="147">
        <v>41156</v>
      </c>
      <c r="D63" t="s">
        <v>291</v>
      </c>
      <c r="E63" t="s">
        <v>610</v>
      </c>
      <c r="F63">
        <v>564990</v>
      </c>
      <c r="G63">
        <v>6888284</v>
      </c>
      <c r="H63" s="111">
        <v>0.35099999999999998</v>
      </c>
      <c r="I63" s="111">
        <v>80</v>
      </c>
      <c r="J63" s="111">
        <v>0.32759999999999995</v>
      </c>
      <c r="K63" s="171">
        <v>9</v>
      </c>
      <c r="L63" s="111" t="s">
        <v>798</v>
      </c>
    </row>
    <row r="64" spans="1:12">
      <c r="A64" t="s">
        <v>317</v>
      </c>
      <c r="B64" t="s">
        <v>318</v>
      </c>
      <c r="C64" s="147">
        <v>41170</v>
      </c>
      <c r="D64" t="s">
        <v>291</v>
      </c>
      <c r="E64" t="s">
        <v>606</v>
      </c>
      <c r="F64">
        <v>790859</v>
      </c>
      <c r="G64">
        <v>6878119</v>
      </c>
      <c r="H64" s="111">
        <v>0.20799999999999999</v>
      </c>
      <c r="I64" s="111">
        <v>79.8</v>
      </c>
      <c r="J64" s="111">
        <v>0.19385599999999997</v>
      </c>
      <c r="K64" s="171">
        <v>9</v>
      </c>
      <c r="L64" s="111" t="s">
        <v>798</v>
      </c>
    </row>
    <row r="65" spans="1:12">
      <c r="A65" t="s">
        <v>247</v>
      </c>
      <c r="B65" t="s">
        <v>248</v>
      </c>
      <c r="C65" s="147">
        <v>42184</v>
      </c>
      <c r="D65" t="s">
        <v>227</v>
      </c>
      <c r="E65" t="s">
        <v>574</v>
      </c>
      <c r="F65">
        <v>912411.86</v>
      </c>
      <c r="G65">
        <v>6531006.7000000002</v>
      </c>
      <c r="H65" s="111">
        <v>0.35</v>
      </c>
      <c r="I65" s="111">
        <v>79.5</v>
      </c>
      <c r="J65" s="111">
        <v>0.32550000000000001</v>
      </c>
      <c r="K65" s="171">
        <v>5</v>
      </c>
      <c r="L65" s="111" t="s">
        <v>798</v>
      </c>
    </row>
    <row r="66" spans="1:12">
      <c r="A66" t="s">
        <v>77</v>
      </c>
      <c r="B66" t="s">
        <v>749</v>
      </c>
      <c r="C66" s="147">
        <v>42516</v>
      </c>
      <c r="D66" t="s">
        <v>4</v>
      </c>
      <c r="E66" t="s">
        <v>494</v>
      </c>
      <c r="F66">
        <v>842306.74</v>
      </c>
      <c r="G66">
        <v>6523577.5599999996</v>
      </c>
      <c r="H66" s="111">
        <v>0.18</v>
      </c>
      <c r="I66" s="111">
        <v>79</v>
      </c>
      <c r="J66" s="111">
        <v>0.16679999999999998</v>
      </c>
      <c r="K66" s="171">
        <v>5</v>
      </c>
      <c r="L66" s="111" t="s">
        <v>798</v>
      </c>
    </row>
    <row r="67" spans="1:12">
      <c r="A67" t="s">
        <v>267</v>
      </c>
      <c r="B67" t="s">
        <v>268</v>
      </c>
      <c r="C67" s="147">
        <v>40087</v>
      </c>
      <c r="D67" t="s">
        <v>253</v>
      </c>
      <c r="E67" t="s">
        <v>583</v>
      </c>
      <c r="F67">
        <v>871773</v>
      </c>
      <c r="G67">
        <v>6526506</v>
      </c>
      <c r="H67" s="111">
        <v>0.22089558409811899</v>
      </c>
      <c r="I67" s="111">
        <v>77.8</v>
      </c>
      <c r="J67" s="111">
        <v>0.20292940992480532</v>
      </c>
      <c r="K67" s="171">
        <v>5</v>
      </c>
      <c r="L67" s="111" t="s">
        <v>798</v>
      </c>
    </row>
    <row r="68" spans="1:12">
      <c r="A68" t="s">
        <v>153</v>
      </c>
      <c r="B68" t="s">
        <v>751</v>
      </c>
      <c r="C68" s="147">
        <v>42325</v>
      </c>
      <c r="D68" t="s">
        <v>4</v>
      </c>
      <c r="E68" t="s">
        <v>532</v>
      </c>
      <c r="F68">
        <v>837552.49</v>
      </c>
      <c r="G68">
        <v>6567344.5</v>
      </c>
      <c r="H68" s="111">
        <v>0.61</v>
      </c>
      <c r="I68" s="111">
        <v>76.8</v>
      </c>
      <c r="J68" s="111">
        <v>0.55632000000000004</v>
      </c>
      <c r="K68" s="171">
        <v>15</v>
      </c>
      <c r="L68" s="111" t="s">
        <v>798</v>
      </c>
    </row>
    <row r="69" spans="1:12">
      <c r="A69" t="s">
        <v>81</v>
      </c>
      <c r="B69" t="s">
        <v>786</v>
      </c>
      <c r="C69" s="147">
        <v>42314</v>
      </c>
      <c r="D69" t="s">
        <v>4</v>
      </c>
      <c r="E69" t="s">
        <v>496</v>
      </c>
      <c r="F69">
        <v>943398.24</v>
      </c>
      <c r="G69">
        <v>6551660.1299999999</v>
      </c>
      <c r="H69" s="111">
        <v>0.2</v>
      </c>
      <c r="I69" s="111">
        <v>76.400000000000006</v>
      </c>
      <c r="J69" s="111">
        <v>0.18186666666666665</v>
      </c>
      <c r="K69" s="171">
        <v>5</v>
      </c>
      <c r="L69" s="111" t="s">
        <v>798</v>
      </c>
    </row>
    <row r="70" spans="1:12">
      <c r="A70" t="s">
        <v>71</v>
      </c>
      <c r="B70" t="s">
        <v>760</v>
      </c>
      <c r="C70" s="147">
        <v>42516</v>
      </c>
      <c r="D70" t="s">
        <v>4</v>
      </c>
      <c r="E70" t="s">
        <v>491</v>
      </c>
      <c r="F70">
        <v>976317.78</v>
      </c>
      <c r="G70">
        <v>6667178.6600000001</v>
      </c>
      <c r="H70" s="111">
        <v>0.21</v>
      </c>
      <c r="I70" s="111">
        <v>73.900000000000006</v>
      </c>
      <c r="J70" s="111">
        <v>0.18745999999999999</v>
      </c>
      <c r="K70" s="171">
        <v>5</v>
      </c>
      <c r="L70" s="111" t="s">
        <v>798</v>
      </c>
    </row>
    <row r="71" spans="1:12">
      <c r="A71" t="s">
        <v>123</v>
      </c>
      <c r="B71" t="s">
        <v>789</v>
      </c>
      <c r="C71" s="147">
        <v>42314</v>
      </c>
      <c r="D71" t="s">
        <v>4</v>
      </c>
      <c r="E71" t="s">
        <v>517</v>
      </c>
      <c r="F71">
        <v>852443.77</v>
      </c>
      <c r="G71">
        <v>6437329.79</v>
      </c>
      <c r="H71" s="111">
        <v>0.4</v>
      </c>
      <c r="I71" s="111">
        <v>73.400000000000006</v>
      </c>
      <c r="J71" s="111">
        <v>0.35573333333333335</v>
      </c>
      <c r="K71" s="171">
        <v>6</v>
      </c>
      <c r="L71" s="111" t="s">
        <v>798</v>
      </c>
    </row>
    <row r="72" spans="1:12">
      <c r="A72" t="s">
        <v>149</v>
      </c>
      <c r="B72" t="s">
        <v>764</v>
      </c>
      <c r="C72" s="147">
        <v>42324</v>
      </c>
      <c r="D72" t="s">
        <v>4</v>
      </c>
      <c r="E72" t="s">
        <v>530</v>
      </c>
      <c r="F72">
        <v>1047477.53</v>
      </c>
      <c r="G72">
        <v>6303606.9699999997</v>
      </c>
      <c r="H72" s="111">
        <v>0.17</v>
      </c>
      <c r="I72" s="111">
        <v>71.099999999999994</v>
      </c>
      <c r="J72" s="111">
        <v>0.14857999999999999</v>
      </c>
      <c r="K72" s="171">
        <v>6</v>
      </c>
      <c r="L72" s="111" t="s">
        <v>798</v>
      </c>
    </row>
    <row r="73" spans="1:12">
      <c r="A73" t="s">
        <v>73</v>
      </c>
      <c r="B73" t="s">
        <v>761</v>
      </c>
      <c r="C73" s="147">
        <v>42326</v>
      </c>
      <c r="D73" t="s">
        <v>4</v>
      </c>
      <c r="E73" t="s">
        <v>492</v>
      </c>
      <c r="F73">
        <v>919956.84</v>
      </c>
      <c r="G73">
        <v>6679085.9699999997</v>
      </c>
      <c r="H73" s="111">
        <v>0.51</v>
      </c>
      <c r="I73" s="111">
        <v>70.7</v>
      </c>
      <c r="J73" s="111">
        <v>0.44438</v>
      </c>
      <c r="K73" s="171">
        <v>5</v>
      </c>
      <c r="L73" s="111" t="s">
        <v>798</v>
      </c>
    </row>
    <row r="74" spans="1:12">
      <c r="A74" t="s">
        <v>265</v>
      </c>
      <c r="B74" t="s">
        <v>266</v>
      </c>
      <c r="C74" s="147">
        <v>40087</v>
      </c>
      <c r="D74" t="s">
        <v>253</v>
      </c>
      <c r="E74" t="s">
        <v>582</v>
      </c>
      <c r="F74">
        <v>897067</v>
      </c>
      <c r="G74">
        <v>6566834</v>
      </c>
      <c r="H74" s="111">
        <v>0.172274798457764</v>
      </c>
      <c r="I74" s="111">
        <v>70</v>
      </c>
      <c r="J74" s="111">
        <v>0.14930482533006215</v>
      </c>
      <c r="K74" s="171">
        <v>5</v>
      </c>
      <c r="L74" s="111" t="s">
        <v>798</v>
      </c>
    </row>
    <row r="75" spans="1:12">
      <c r="A75" t="s">
        <v>91</v>
      </c>
      <c r="B75" t="s">
        <v>728</v>
      </c>
      <c r="C75" s="147">
        <v>42327</v>
      </c>
      <c r="D75" t="s">
        <v>4</v>
      </c>
      <c r="E75" t="s">
        <v>501</v>
      </c>
      <c r="F75">
        <v>908417.4</v>
      </c>
      <c r="G75">
        <v>6588795.4400000004</v>
      </c>
      <c r="H75" s="111">
        <v>0.3</v>
      </c>
      <c r="I75" s="111">
        <v>66.7</v>
      </c>
      <c r="J75" s="111">
        <v>0.25340000000000001</v>
      </c>
      <c r="K75" s="171">
        <v>5</v>
      </c>
      <c r="L75" s="111" t="s">
        <v>798</v>
      </c>
    </row>
    <row r="76" spans="1:12">
      <c r="A76" t="s">
        <v>410</v>
      </c>
      <c r="B76" t="s">
        <v>411</v>
      </c>
      <c r="C76" s="147">
        <v>41107</v>
      </c>
      <c r="D76" t="s">
        <v>291</v>
      </c>
      <c r="E76" t="s">
        <v>654</v>
      </c>
      <c r="F76">
        <v>557215.88</v>
      </c>
      <c r="G76">
        <v>6224434.1699999999</v>
      </c>
      <c r="H76" s="111">
        <v>0.28100000000000003</v>
      </c>
      <c r="I76" s="111">
        <v>66.63</v>
      </c>
      <c r="J76" s="111">
        <v>0.23722020000000002</v>
      </c>
      <c r="K76" s="171">
        <v>1</v>
      </c>
      <c r="L76" s="111" t="s">
        <v>798</v>
      </c>
    </row>
    <row r="77" spans="1:12">
      <c r="A77" t="s">
        <v>69</v>
      </c>
      <c r="B77" t="s">
        <v>791</v>
      </c>
      <c r="C77" s="147">
        <v>42326</v>
      </c>
      <c r="D77" t="s">
        <v>4</v>
      </c>
      <c r="E77" t="s">
        <v>490</v>
      </c>
      <c r="F77">
        <v>892715.39</v>
      </c>
      <c r="G77">
        <v>6690611.71</v>
      </c>
      <c r="H77" s="111">
        <v>0.44</v>
      </c>
      <c r="I77" s="111">
        <v>60.5</v>
      </c>
      <c r="J77" s="111">
        <v>0.3534666666666666</v>
      </c>
      <c r="K77" s="171">
        <v>15</v>
      </c>
      <c r="L77" s="111" t="s">
        <v>798</v>
      </c>
    </row>
    <row r="78" spans="1:12">
      <c r="A78" t="s">
        <v>65</v>
      </c>
      <c r="B78" t="s">
        <v>750</v>
      </c>
      <c r="C78" s="147">
        <v>42326</v>
      </c>
      <c r="D78" t="s">
        <v>4</v>
      </c>
      <c r="E78" t="s">
        <v>488</v>
      </c>
      <c r="F78">
        <v>923180.98</v>
      </c>
      <c r="G78">
        <v>6733241.9199999999</v>
      </c>
      <c r="H78" s="111">
        <v>1.93</v>
      </c>
      <c r="I78" s="111">
        <v>60</v>
      </c>
      <c r="J78" s="111">
        <v>1.5439999999999998</v>
      </c>
      <c r="K78" s="171">
        <v>15</v>
      </c>
      <c r="L78" s="111" t="s">
        <v>798</v>
      </c>
    </row>
    <row r="79" spans="1:12">
      <c r="A79" t="s">
        <v>155</v>
      </c>
      <c r="B79" t="s">
        <v>792</v>
      </c>
      <c r="C79" s="147">
        <v>42314</v>
      </c>
      <c r="D79" t="s">
        <v>4</v>
      </c>
      <c r="E79" t="s">
        <v>533</v>
      </c>
      <c r="F79">
        <v>837258.41</v>
      </c>
      <c r="G79">
        <v>6408158.9900000002</v>
      </c>
      <c r="H79" s="111">
        <v>2.0299999999999998</v>
      </c>
      <c r="I79" s="111">
        <v>58.8</v>
      </c>
      <c r="J79" s="111">
        <v>1.6077599999999996</v>
      </c>
      <c r="K79" s="171">
        <v>6</v>
      </c>
      <c r="L79" s="111" t="s">
        <v>798</v>
      </c>
    </row>
    <row r="80" spans="1:12">
      <c r="A80" t="s">
        <v>449</v>
      </c>
      <c r="B80" t="s">
        <v>450</v>
      </c>
      <c r="C80" s="147">
        <v>41241</v>
      </c>
      <c r="D80" t="s">
        <v>291</v>
      </c>
      <c r="E80" t="s">
        <v>673</v>
      </c>
      <c r="F80">
        <v>947397</v>
      </c>
      <c r="G80">
        <v>6748490</v>
      </c>
      <c r="H80" s="111">
        <v>0.75</v>
      </c>
      <c r="I80" s="111">
        <v>57.6</v>
      </c>
      <c r="J80" s="111">
        <v>0.58800000000000008</v>
      </c>
      <c r="K80" s="171">
        <v>10</v>
      </c>
      <c r="L80" s="111" t="s">
        <v>798</v>
      </c>
    </row>
    <row r="81" spans="1:12">
      <c r="A81" t="s">
        <v>115</v>
      </c>
      <c r="B81" t="s">
        <v>116</v>
      </c>
      <c r="C81" s="147">
        <v>42310</v>
      </c>
      <c r="D81" t="s">
        <v>4</v>
      </c>
      <c r="E81" t="s">
        <v>513</v>
      </c>
      <c r="F81">
        <v>954911.41</v>
      </c>
      <c r="G81">
        <v>6503611.1399999997</v>
      </c>
      <c r="H81" s="111">
        <v>0.37</v>
      </c>
      <c r="I81" s="111">
        <v>55.4</v>
      </c>
      <c r="J81" s="111">
        <v>0.28465333333333331</v>
      </c>
      <c r="K81" s="171">
        <v>5</v>
      </c>
      <c r="L81" s="111" t="s">
        <v>798</v>
      </c>
    </row>
    <row r="82" spans="1:12">
      <c r="A82" t="s">
        <v>279</v>
      </c>
      <c r="B82" t="s">
        <v>280</v>
      </c>
      <c r="C82" s="147">
        <v>40087</v>
      </c>
      <c r="D82" t="s">
        <v>253</v>
      </c>
      <c r="E82" t="s">
        <v>588</v>
      </c>
      <c r="F82">
        <v>912113</v>
      </c>
      <c r="G82">
        <v>6458377</v>
      </c>
      <c r="H82" s="111">
        <v>0.280776479146013</v>
      </c>
      <c r="I82" s="111">
        <v>53.33</v>
      </c>
      <c r="J82" s="111">
        <v>0.21213598921078436</v>
      </c>
      <c r="K82" s="171">
        <v>5</v>
      </c>
      <c r="L82" s="111" t="s">
        <v>798</v>
      </c>
    </row>
    <row r="83" spans="1:12">
      <c r="A83" t="s">
        <v>145</v>
      </c>
      <c r="B83" t="s">
        <v>146</v>
      </c>
      <c r="C83" s="147">
        <v>42486</v>
      </c>
      <c r="D83" t="s">
        <v>4</v>
      </c>
      <c r="E83" t="s">
        <v>528</v>
      </c>
      <c r="F83">
        <v>916383.44</v>
      </c>
      <c r="G83">
        <v>6564994.3300000001</v>
      </c>
      <c r="H83" s="111">
        <v>0.32</v>
      </c>
      <c r="I83" s="111">
        <v>51.8</v>
      </c>
      <c r="J83" s="111">
        <v>0.23850666666666667</v>
      </c>
      <c r="K83" s="171">
        <v>5</v>
      </c>
      <c r="L83" s="111" t="s">
        <v>798</v>
      </c>
    </row>
    <row r="84" spans="1:12">
      <c r="A84" t="s">
        <v>161</v>
      </c>
      <c r="B84" t="s">
        <v>780</v>
      </c>
      <c r="C84" s="147">
        <v>42314</v>
      </c>
      <c r="D84" t="s">
        <v>4</v>
      </c>
      <c r="E84" t="s">
        <v>536</v>
      </c>
      <c r="F84">
        <v>940144.97</v>
      </c>
      <c r="G84">
        <v>6539144.9400000004</v>
      </c>
      <c r="H84" s="111">
        <v>0.49</v>
      </c>
      <c r="I84" s="111">
        <v>46.5</v>
      </c>
      <c r="J84" s="111">
        <v>0.34789999999999999</v>
      </c>
      <c r="K84" s="171">
        <v>5</v>
      </c>
      <c r="L84" s="111" t="s">
        <v>798</v>
      </c>
    </row>
    <row r="85" spans="1:12">
      <c r="A85" t="s">
        <v>249</v>
      </c>
      <c r="B85" t="s">
        <v>250</v>
      </c>
      <c r="C85" s="147">
        <v>42187</v>
      </c>
      <c r="D85" t="s">
        <v>227</v>
      </c>
      <c r="E85" t="s">
        <v>575</v>
      </c>
      <c r="F85">
        <v>960468</v>
      </c>
      <c r="G85">
        <v>6735678.9900000002</v>
      </c>
      <c r="H85" s="111">
        <v>0.57999999999999996</v>
      </c>
      <c r="I85" s="111">
        <v>25.3</v>
      </c>
      <c r="J85" s="111">
        <v>0.32982666666666666</v>
      </c>
      <c r="K85" s="171">
        <v>10</v>
      </c>
      <c r="L85" s="111" t="s">
        <v>798</v>
      </c>
    </row>
    <row r="86" spans="1:12">
      <c r="A86" t="s">
        <v>189</v>
      </c>
      <c r="B86" t="s">
        <v>190</v>
      </c>
      <c r="C86" s="147">
        <v>41200</v>
      </c>
      <c r="D86" t="s">
        <v>165</v>
      </c>
      <c r="E86" t="s">
        <v>549</v>
      </c>
      <c r="F86">
        <v>676075.21</v>
      </c>
      <c r="G86">
        <v>6873406.2800000003</v>
      </c>
      <c r="H86" s="111">
        <v>0.73599999999999999</v>
      </c>
      <c r="I86" s="111">
        <v>194.3</v>
      </c>
      <c r="J86" s="111">
        <v>1.2477653333333332</v>
      </c>
      <c r="K86" s="171">
        <v>9</v>
      </c>
      <c r="L86" s="111" t="s">
        <v>797</v>
      </c>
    </row>
    <row r="87" spans="1:12">
      <c r="A87" t="s">
        <v>201</v>
      </c>
      <c r="B87" t="s">
        <v>202</v>
      </c>
      <c r="C87" s="147">
        <v>41199</v>
      </c>
      <c r="D87" t="s">
        <v>165</v>
      </c>
      <c r="E87" t="s">
        <v>554</v>
      </c>
      <c r="F87">
        <v>608148.56000000006</v>
      </c>
      <c r="G87">
        <v>6932017.3399999999</v>
      </c>
      <c r="H87" s="111">
        <v>0.89</v>
      </c>
      <c r="I87" s="111">
        <v>140</v>
      </c>
      <c r="J87" s="111">
        <v>1.1866666666666668</v>
      </c>
      <c r="K87" s="171">
        <v>9</v>
      </c>
      <c r="L87" s="111" t="s">
        <v>797</v>
      </c>
    </row>
    <row r="88" spans="1:12">
      <c r="A88" t="s">
        <v>297</v>
      </c>
      <c r="B88" t="s">
        <v>298</v>
      </c>
      <c r="C88" s="147">
        <v>41240</v>
      </c>
      <c r="D88" t="s">
        <v>291</v>
      </c>
      <c r="E88" t="s">
        <v>596</v>
      </c>
      <c r="F88">
        <v>1048030.1</v>
      </c>
      <c r="G88">
        <v>6848205.3799999999</v>
      </c>
      <c r="H88" s="111">
        <v>1.7370000000000001</v>
      </c>
      <c r="I88" s="111">
        <v>139.9</v>
      </c>
      <c r="J88" s="111">
        <v>2.3148419999999996</v>
      </c>
      <c r="K88" s="171">
        <v>18</v>
      </c>
      <c r="L88" s="111" t="s">
        <v>797</v>
      </c>
    </row>
    <row r="89" spans="1:12">
      <c r="A89" t="s">
        <v>170</v>
      </c>
      <c r="B89" t="s">
        <v>171</v>
      </c>
      <c r="C89" s="147">
        <v>41198</v>
      </c>
      <c r="D89" t="s">
        <v>165</v>
      </c>
      <c r="E89" t="s">
        <v>540</v>
      </c>
      <c r="F89">
        <v>717792.87</v>
      </c>
      <c r="G89">
        <v>6821519.7599999998</v>
      </c>
      <c r="H89" s="111">
        <v>0.20499999999999999</v>
      </c>
      <c r="I89" s="111">
        <v>137.19999999999999</v>
      </c>
      <c r="J89" s="111">
        <v>0.26950666666666662</v>
      </c>
      <c r="K89" s="171">
        <v>9</v>
      </c>
      <c r="L89" s="111" t="s">
        <v>797</v>
      </c>
    </row>
    <row r="90" spans="1:12">
      <c r="A90" t="s">
        <v>2</v>
      </c>
      <c r="B90" t="s">
        <v>753</v>
      </c>
      <c r="C90" s="147">
        <v>42290</v>
      </c>
      <c r="D90" t="s">
        <v>4</v>
      </c>
      <c r="E90" t="s">
        <v>460</v>
      </c>
      <c r="F90">
        <v>738811.34</v>
      </c>
      <c r="G90">
        <v>7002574.4800000004</v>
      </c>
      <c r="H90" s="111">
        <v>0.42</v>
      </c>
      <c r="I90" s="111">
        <v>130.86000000000001</v>
      </c>
      <c r="J90" s="111">
        <v>0.53440799999999999</v>
      </c>
      <c r="K90" s="171">
        <v>9</v>
      </c>
      <c r="L90" s="111" t="s">
        <v>797</v>
      </c>
    </row>
    <row r="91" spans="1:12">
      <c r="A91" t="s">
        <v>195</v>
      </c>
      <c r="B91" t="s">
        <v>196</v>
      </c>
      <c r="C91" s="147">
        <v>41200</v>
      </c>
      <c r="D91" t="s">
        <v>165</v>
      </c>
      <c r="E91" t="s">
        <v>552</v>
      </c>
      <c r="F91">
        <v>677226.08</v>
      </c>
      <c r="G91">
        <v>6889334.1299999999</v>
      </c>
      <c r="H91" s="111">
        <v>0.66900000000000004</v>
      </c>
      <c r="I91" s="111">
        <v>130.5</v>
      </c>
      <c r="J91" s="111">
        <v>0.84963</v>
      </c>
      <c r="K91" s="171">
        <v>9</v>
      </c>
      <c r="L91" s="111" t="s">
        <v>797</v>
      </c>
    </row>
    <row r="92" spans="1:12">
      <c r="A92" t="s">
        <v>313</v>
      </c>
      <c r="B92" t="s">
        <v>314</v>
      </c>
      <c r="C92" s="147">
        <v>41157</v>
      </c>
      <c r="D92" t="s">
        <v>291</v>
      </c>
      <c r="E92" t="s">
        <v>604</v>
      </c>
      <c r="F92">
        <v>680887</v>
      </c>
      <c r="G92">
        <v>6828771</v>
      </c>
      <c r="H92" s="111">
        <v>0.40100000000000002</v>
      </c>
      <c r="I92" s="111">
        <v>129.69999999999999</v>
      </c>
      <c r="J92" s="111">
        <v>0.50713133333333327</v>
      </c>
      <c r="K92" s="171">
        <v>9</v>
      </c>
      <c r="L92" s="111" t="s">
        <v>797</v>
      </c>
    </row>
    <row r="93" spans="1:12">
      <c r="A93" t="s">
        <v>18</v>
      </c>
      <c r="B93" t="s">
        <v>784</v>
      </c>
      <c r="C93" s="147">
        <v>42271</v>
      </c>
      <c r="D93" t="s">
        <v>4</v>
      </c>
      <c r="E93" t="s">
        <v>467</v>
      </c>
      <c r="F93">
        <v>483083.06</v>
      </c>
      <c r="G93">
        <v>6502504.3499999996</v>
      </c>
      <c r="H93" s="111">
        <v>0.42</v>
      </c>
      <c r="I93" s="111">
        <v>126.3</v>
      </c>
      <c r="J93" s="111">
        <v>0.52163999999999999</v>
      </c>
      <c r="K93" s="171">
        <v>11</v>
      </c>
      <c r="L93" s="111" t="s">
        <v>797</v>
      </c>
    </row>
    <row r="94" spans="1:12">
      <c r="A94" t="s">
        <v>197</v>
      </c>
      <c r="B94" t="s">
        <v>198</v>
      </c>
      <c r="C94" s="147">
        <v>41913</v>
      </c>
      <c r="D94" t="s">
        <v>165</v>
      </c>
      <c r="E94" t="s">
        <v>553</v>
      </c>
      <c r="F94">
        <v>616359</v>
      </c>
      <c r="G94">
        <v>6857613</v>
      </c>
      <c r="H94" s="111">
        <v>0.43</v>
      </c>
      <c r="I94" s="111">
        <v>122.3</v>
      </c>
      <c r="J94" s="111">
        <v>0.52259333333333324</v>
      </c>
      <c r="K94" s="171">
        <v>9</v>
      </c>
      <c r="L94" s="111" t="s">
        <v>797</v>
      </c>
    </row>
    <row r="95" spans="1:12">
      <c r="A95" t="s">
        <v>5</v>
      </c>
      <c r="B95" t="s">
        <v>735</v>
      </c>
      <c r="C95" s="147">
        <v>42290</v>
      </c>
      <c r="D95" t="s">
        <v>4</v>
      </c>
      <c r="E95" t="s">
        <v>461</v>
      </c>
      <c r="F95">
        <v>695879.68000000005</v>
      </c>
      <c r="G95">
        <v>7041227.75</v>
      </c>
      <c r="H95" s="111">
        <v>17.100000000000001</v>
      </c>
      <c r="I95" s="111">
        <v>121</v>
      </c>
      <c r="J95" s="111">
        <v>20.634</v>
      </c>
      <c r="K95" s="171">
        <v>20</v>
      </c>
      <c r="L95" s="111" t="s">
        <v>797</v>
      </c>
    </row>
    <row r="96" spans="1:12">
      <c r="A96" t="s">
        <v>191</v>
      </c>
      <c r="B96" t="s">
        <v>192</v>
      </c>
      <c r="C96" s="147">
        <v>41200</v>
      </c>
      <c r="D96" t="s">
        <v>165</v>
      </c>
      <c r="E96" t="s">
        <v>550</v>
      </c>
      <c r="F96">
        <v>837823.19</v>
      </c>
      <c r="G96">
        <v>6888339.1100000003</v>
      </c>
      <c r="H96" s="111">
        <v>0.28299999999999997</v>
      </c>
      <c r="I96" s="111">
        <v>112.79</v>
      </c>
      <c r="J96" s="111">
        <v>0.3259971333333333</v>
      </c>
      <c r="K96" s="171">
        <v>9</v>
      </c>
      <c r="L96" s="111" t="s">
        <v>797</v>
      </c>
    </row>
    <row r="97" spans="1:12">
      <c r="A97" t="s">
        <v>20</v>
      </c>
      <c r="B97" t="s">
        <v>746</v>
      </c>
      <c r="C97" s="147">
        <v>42270</v>
      </c>
      <c r="D97" t="s">
        <v>4</v>
      </c>
      <c r="E97" t="s">
        <v>468</v>
      </c>
      <c r="F97">
        <v>488328.5</v>
      </c>
      <c r="G97">
        <v>6553074.3899999997</v>
      </c>
      <c r="H97" s="111">
        <v>0.69</v>
      </c>
      <c r="I97" s="111">
        <v>106.1</v>
      </c>
      <c r="J97" s="111">
        <v>0.76405999999999996</v>
      </c>
      <c r="K97" s="171">
        <v>9</v>
      </c>
      <c r="L97" s="111" t="s">
        <v>797</v>
      </c>
    </row>
    <row r="98" spans="1:12">
      <c r="A98" t="s">
        <v>26</v>
      </c>
      <c r="B98" t="s">
        <v>782</v>
      </c>
      <c r="C98" s="147">
        <v>42165</v>
      </c>
      <c r="D98" t="s">
        <v>4</v>
      </c>
      <c r="E98" t="s">
        <v>471</v>
      </c>
      <c r="F98">
        <v>479122.9</v>
      </c>
      <c r="G98">
        <v>6378723.2599999998</v>
      </c>
      <c r="H98" s="111">
        <v>0.81</v>
      </c>
      <c r="I98" s="111">
        <v>105</v>
      </c>
      <c r="J98" s="111">
        <v>0.89100000000000013</v>
      </c>
      <c r="K98" s="171">
        <v>14</v>
      </c>
      <c r="L98" s="111" t="s">
        <v>797</v>
      </c>
    </row>
    <row r="99" spans="1:12">
      <c r="A99" t="s">
        <v>353</v>
      </c>
      <c r="B99" t="s">
        <v>354</v>
      </c>
      <c r="C99" s="147">
        <v>41122</v>
      </c>
      <c r="D99" t="s">
        <v>291</v>
      </c>
      <c r="E99" t="s">
        <v>624</v>
      </c>
      <c r="F99">
        <v>694744.1</v>
      </c>
      <c r="G99">
        <v>6669900</v>
      </c>
      <c r="H99" s="111">
        <v>0.52200000000000002</v>
      </c>
      <c r="I99" s="111">
        <v>100.36</v>
      </c>
      <c r="J99" s="111">
        <v>0.55805280000000002</v>
      </c>
      <c r="K99" s="171">
        <v>9</v>
      </c>
      <c r="L99" s="111" t="s">
        <v>797</v>
      </c>
    </row>
    <row r="100" spans="1:12">
      <c r="A100" t="s">
        <v>193</v>
      </c>
      <c r="B100" t="s">
        <v>194</v>
      </c>
      <c r="C100" s="147">
        <v>41200</v>
      </c>
      <c r="D100" t="s">
        <v>165</v>
      </c>
      <c r="E100" t="s">
        <v>551</v>
      </c>
      <c r="F100">
        <v>781816.31</v>
      </c>
      <c r="G100">
        <v>6901312.0599999996</v>
      </c>
      <c r="H100" s="111">
        <v>0.17399999999999999</v>
      </c>
      <c r="I100" s="111">
        <v>95.1</v>
      </c>
      <c r="J100" s="111">
        <v>1.2532079999999999</v>
      </c>
      <c r="K100" s="171">
        <v>9</v>
      </c>
      <c r="L100" s="111" t="s">
        <v>797</v>
      </c>
    </row>
    <row r="101" spans="1:12">
      <c r="A101" t="s">
        <v>443</v>
      </c>
      <c r="B101" t="s">
        <v>444</v>
      </c>
      <c r="C101" s="147">
        <v>41109</v>
      </c>
      <c r="D101" t="s">
        <v>291</v>
      </c>
      <c r="E101" t="s">
        <v>670</v>
      </c>
      <c r="F101">
        <v>617123</v>
      </c>
      <c r="G101">
        <v>6244433</v>
      </c>
      <c r="H101" s="111">
        <v>1.212</v>
      </c>
      <c r="I101" s="111">
        <v>95.1</v>
      </c>
      <c r="J101" s="111">
        <v>0.17991599999999996</v>
      </c>
      <c r="K101" s="171">
        <v>14</v>
      </c>
      <c r="L101" s="111" t="s">
        <v>797</v>
      </c>
    </row>
    <row r="102" spans="1:12">
      <c r="A102" t="s">
        <v>321</v>
      </c>
      <c r="B102" t="s">
        <v>322</v>
      </c>
      <c r="C102" s="147">
        <v>41156</v>
      </c>
      <c r="D102" t="s">
        <v>291</v>
      </c>
      <c r="E102" t="s">
        <v>608</v>
      </c>
      <c r="F102">
        <v>629586</v>
      </c>
      <c r="G102">
        <v>6871185</v>
      </c>
      <c r="H102" s="111">
        <v>0.80800000000000005</v>
      </c>
      <c r="I102" s="111">
        <v>92.2</v>
      </c>
      <c r="J102" s="111">
        <v>0.81985066666666673</v>
      </c>
      <c r="K102" s="171">
        <v>9</v>
      </c>
      <c r="L102" s="111" t="s">
        <v>797</v>
      </c>
    </row>
    <row r="103" spans="1:12">
      <c r="A103" t="s">
        <v>327</v>
      </c>
      <c r="B103" t="s">
        <v>328</v>
      </c>
      <c r="C103" s="147">
        <v>41156</v>
      </c>
      <c r="D103" t="s">
        <v>291</v>
      </c>
      <c r="E103" t="s">
        <v>611</v>
      </c>
      <c r="F103">
        <v>532911</v>
      </c>
      <c r="G103">
        <v>6862280</v>
      </c>
      <c r="H103" s="111">
        <v>0.49</v>
      </c>
      <c r="I103" s="111">
        <v>92</v>
      </c>
      <c r="J103" s="111">
        <v>0.49653333333333327</v>
      </c>
      <c r="K103" s="171">
        <v>9</v>
      </c>
      <c r="L103" s="111" t="s">
        <v>797</v>
      </c>
    </row>
    <row r="104" spans="1:12">
      <c r="A104" t="s">
        <v>22</v>
      </c>
      <c r="B104" t="s">
        <v>736</v>
      </c>
      <c r="C104" s="147">
        <v>42271</v>
      </c>
      <c r="D104" t="s">
        <v>4</v>
      </c>
      <c r="E104" t="s">
        <v>469</v>
      </c>
      <c r="F104">
        <v>452996.64</v>
      </c>
      <c r="G104">
        <v>6442604.0499999998</v>
      </c>
      <c r="H104" s="111">
        <v>0.64</v>
      </c>
      <c r="I104" s="111">
        <v>90.78</v>
      </c>
      <c r="J104" s="111">
        <v>0.64332800000000001</v>
      </c>
      <c r="K104" s="171">
        <v>14</v>
      </c>
      <c r="L104" s="111" t="s">
        <v>797</v>
      </c>
    </row>
    <row r="105" spans="1:12">
      <c r="A105" t="s">
        <v>151</v>
      </c>
      <c r="B105" t="s">
        <v>152</v>
      </c>
      <c r="C105" s="147">
        <v>42325</v>
      </c>
      <c r="D105" t="s">
        <v>4</v>
      </c>
      <c r="E105" t="s">
        <v>531</v>
      </c>
      <c r="F105">
        <v>847799.19</v>
      </c>
      <c r="G105">
        <v>6326505.3099999996</v>
      </c>
      <c r="H105" s="111">
        <v>0.49</v>
      </c>
      <c r="I105" s="111">
        <v>87.1</v>
      </c>
      <c r="J105" s="111">
        <v>0.48052666666666666</v>
      </c>
      <c r="K105" s="171">
        <v>6</v>
      </c>
      <c r="L105" s="111" t="s">
        <v>797</v>
      </c>
    </row>
    <row r="106" spans="1:12">
      <c r="A106" t="s">
        <v>385</v>
      </c>
      <c r="B106" t="s">
        <v>386</v>
      </c>
      <c r="C106" s="147">
        <v>41086</v>
      </c>
      <c r="D106" t="s">
        <v>291</v>
      </c>
      <c r="E106" t="s">
        <v>640</v>
      </c>
      <c r="F106">
        <v>427348.5</v>
      </c>
      <c r="G106">
        <v>6449524.5899999999</v>
      </c>
      <c r="H106" s="111">
        <v>0.38900000000000001</v>
      </c>
      <c r="I106" s="111">
        <v>86</v>
      </c>
      <c r="J106" s="111">
        <v>0.37862666666666667</v>
      </c>
      <c r="K106" s="171">
        <v>14</v>
      </c>
      <c r="L106" s="111" t="s">
        <v>797</v>
      </c>
    </row>
    <row r="107" spans="1:12">
      <c r="A107" t="s">
        <v>393</v>
      </c>
      <c r="B107" t="s">
        <v>394</v>
      </c>
      <c r="C107" s="147">
        <v>41087</v>
      </c>
      <c r="D107" t="s">
        <v>291</v>
      </c>
      <c r="E107" t="s">
        <v>644</v>
      </c>
      <c r="F107">
        <v>492143.4</v>
      </c>
      <c r="G107">
        <v>6374724.75</v>
      </c>
      <c r="H107" s="111">
        <v>1.0289999999999999</v>
      </c>
      <c r="I107" s="111">
        <v>85.4</v>
      </c>
      <c r="J107" s="111">
        <v>0.99744399999999989</v>
      </c>
      <c r="K107" s="171">
        <v>14</v>
      </c>
      <c r="L107" s="111" t="s">
        <v>797</v>
      </c>
    </row>
    <row r="108" spans="1:12">
      <c r="A108" t="s">
        <v>391</v>
      </c>
      <c r="B108" t="s">
        <v>392</v>
      </c>
      <c r="C108" s="147">
        <v>41086</v>
      </c>
      <c r="D108" t="s">
        <v>291</v>
      </c>
      <c r="E108" t="s">
        <v>643</v>
      </c>
      <c r="F108">
        <v>459458.91</v>
      </c>
      <c r="G108">
        <v>6397156.2800000003</v>
      </c>
      <c r="H108" s="111">
        <v>0.27500000000000002</v>
      </c>
      <c r="I108" s="111">
        <v>80.819999999999993</v>
      </c>
      <c r="J108" s="111">
        <v>0.25817000000000001</v>
      </c>
      <c r="K108" s="171">
        <v>14</v>
      </c>
      <c r="L108" s="111" t="s">
        <v>797</v>
      </c>
    </row>
    <row r="109" spans="1:12">
      <c r="A109" t="s">
        <v>203</v>
      </c>
      <c r="B109" t="s">
        <v>204</v>
      </c>
      <c r="C109" s="147">
        <v>41913</v>
      </c>
      <c r="D109" t="s">
        <v>165</v>
      </c>
      <c r="E109" t="s">
        <v>555</v>
      </c>
      <c r="F109">
        <v>594460.53</v>
      </c>
      <c r="G109">
        <v>6858345.5800000001</v>
      </c>
      <c r="H109" s="111">
        <v>0.57999999999999996</v>
      </c>
      <c r="I109" s="111">
        <v>80</v>
      </c>
      <c r="J109" s="111">
        <v>0.86799999999999977</v>
      </c>
      <c r="K109" s="171">
        <v>9</v>
      </c>
      <c r="L109" s="111" t="s">
        <v>797</v>
      </c>
    </row>
    <row r="110" spans="1:12">
      <c r="A110" t="s">
        <v>32</v>
      </c>
      <c r="B110" t="s">
        <v>741</v>
      </c>
      <c r="C110" s="147">
        <v>42164</v>
      </c>
      <c r="D110" t="s">
        <v>4</v>
      </c>
      <c r="E110" t="s">
        <v>474</v>
      </c>
      <c r="F110">
        <v>464841.1</v>
      </c>
      <c r="G110">
        <v>6323918.5999999996</v>
      </c>
      <c r="H110" s="111">
        <v>0.93</v>
      </c>
      <c r="I110" s="111">
        <v>80</v>
      </c>
      <c r="J110" s="111">
        <v>0.54133333333333322</v>
      </c>
      <c r="K110" s="171">
        <v>14</v>
      </c>
      <c r="L110" s="111" t="s">
        <v>797</v>
      </c>
    </row>
    <row r="111" spans="1:12">
      <c r="A111" t="s">
        <v>311</v>
      </c>
      <c r="B111" t="s">
        <v>312</v>
      </c>
      <c r="C111" s="147">
        <v>41157</v>
      </c>
      <c r="D111" t="s">
        <v>291</v>
      </c>
      <c r="E111" t="s">
        <v>603</v>
      </c>
      <c r="F111">
        <v>666622</v>
      </c>
      <c r="G111">
        <v>6826460</v>
      </c>
      <c r="H111" s="111">
        <v>0.51200000000000001</v>
      </c>
      <c r="I111" s="111">
        <v>77.099999999999994</v>
      </c>
      <c r="J111" s="111">
        <v>0.467968</v>
      </c>
      <c r="K111" s="171">
        <v>9</v>
      </c>
      <c r="L111" s="111" t="s">
        <v>797</v>
      </c>
    </row>
    <row r="112" spans="1:12">
      <c r="A112" t="s">
        <v>40</v>
      </c>
      <c r="B112" t="s">
        <v>406</v>
      </c>
      <c r="C112" s="147">
        <v>41044</v>
      </c>
      <c r="D112" t="s">
        <v>291</v>
      </c>
      <c r="E112" t="s">
        <v>651</v>
      </c>
      <c r="F112">
        <v>569550.91</v>
      </c>
      <c r="G112">
        <v>6295940.4500000002</v>
      </c>
      <c r="H112" s="111">
        <v>0.98199999999999998</v>
      </c>
      <c r="I112" s="111">
        <v>74</v>
      </c>
      <c r="J112" s="111">
        <v>0.87725333333333333</v>
      </c>
      <c r="K112" s="171">
        <v>14</v>
      </c>
      <c r="L112" s="111" t="s">
        <v>797</v>
      </c>
    </row>
    <row r="113" spans="1:12">
      <c r="A113" t="s">
        <v>396</v>
      </c>
      <c r="B113" t="s">
        <v>397</v>
      </c>
      <c r="C113" s="147">
        <v>41087</v>
      </c>
      <c r="D113" t="s">
        <v>291</v>
      </c>
      <c r="E113" t="s">
        <v>646</v>
      </c>
      <c r="F113">
        <v>527865.69999999995</v>
      </c>
      <c r="G113">
        <v>6329248.4900000002</v>
      </c>
      <c r="H113" s="111">
        <v>0.45800000000000002</v>
      </c>
      <c r="I113" s="111">
        <v>73.8</v>
      </c>
      <c r="J113" s="111">
        <v>0.40853600000000001</v>
      </c>
      <c r="K113" s="171">
        <v>14</v>
      </c>
      <c r="L113" s="111" t="s">
        <v>797</v>
      </c>
    </row>
    <row r="114" spans="1:12">
      <c r="A114" t="s">
        <v>404</v>
      </c>
      <c r="B114" t="s">
        <v>405</v>
      </c>
      <c r="C114" s="147">
        <v>41087</v>
      </c>
      <c r="D114" t="s">
        <v>291</v>
      </c>
      <c r="E114" t="s">
        <v>650</v>
      </c>
      <c r="F114">
        <v>549220.07999999996</v>
      </c>
      <c r="G114">
        <v>6321073.0599999996</v>
      </c>
      <c r="H114" s="111">
        <v>0.41</v>
      </c>
      <c r="I114" s="111">
        <v>72.599999999999994</v>
      </c>
      <c r="J114" s="111">
        <v>0.36243999999999998</v>
      </c>
      <c r="K114" s="171">
        <v>14</v>
      </c>
      <c r="L114" s="111" t="s">
        <v>797</v>
      </c>
    </row>
    <row r="115" spans="1:12">
      <c r="A115" t="s">
        <v>269</v>
      </c>
      <c r="B115" t="s">
        <v>770</v>
      </c>
      <c r="C115" s="147">
        <v>40087</v>
      </c>
      <c r="D115" t="s">
        <v>253</v>
      </c>
      <c r="E115" t="s">
        <v>584</v>
      </c>
      <c r="F115">
        <v>838861</v>
      </c>
      <c r="G115">
        <v>6499536</v>
      </c>
      <c r="H115" s="111">
        <v>0.29651519895849099</v>
      </c>
      <c r="I115" s="111">
        <v>71.25</v>
      </c>
      <c r="J115" s="111">
        <v>0.25945079908867963</v>
      </c>
      <c r="K115" s="171">
        <v>5</v>
      </c>
      <c r="L115" s="111" t="s">
        <v>797</v>
      </c>
    </row>
    <row r="116" spans="1:12">
      <c r="A116" t="s">
        <v>420</v>
      </c>
      <c r="B116" t="s">
        <v>421</v>
      </c>
      <c r="C116" s="147">
        <v>41108</v>
      </c>
      <c r="D116" t="s">
        <v>291</v>
      </c>
      <c r="E116" t="s">
        <v>659</v>
      </c>
      <c r="F116">
        <v>460058.35</v>
      </c>
      <c r="G116">
        <v>6311741.4900000002</v>
      </c>
      <c r="H116" s="111">
        <v>0.222</v>
      </c>
      <c r="I116" s="111">
        <v>70.33</v>
      </c>
      <c r="J116" s="111">
        <v>0.19288840000000002</v>
      </c>
      <c r="K116" s="171">
        <v>14</v>
      </c>
      <c r="L116" s="111" t="s">
        <v>797</v>
      </c>
    </row>
    <row r="117" spans="1:12">
      <c r="A117" t="s">
        <v>111</v>
      </c>
      <c r="B117" t="s">
        <v>765</v>
      </c>
      <c r="C117" s="147">
        <v>42325</v>
      </c>
      <c r="D117" t="s">
        <v>4</v>
      </c>
      <c r="E117" t="s">
        <v>511</v>
      </c>
      <c r="F117">
        <v>817224.68</v>
      </c>
      <c r="G117">
        <v>6286216.5199999996</v>
      </c>
      <c r="H117" s="111">
        <v>0.8</v>
      </c>
      <c r="I117" s="111">
        <v>63.9</v>
      </c>
      <c r="J117" s="111">
        <v>0.66079999999999994</v>
      </c>
      <c r="K117" s="171">
        <v>6</v>
      </c>
      <c r="L117" s="111" t="s">
        <v>797</v>
      </c>
    </row>
    <row r="118" spans="1:12">
      <c r="A118" t="s">
        <v>44</v>
      </c>
      <c r="B118" t="s">
        <v>726</v>
      </c>
      <c r="C118" s="147">
        <v>42172</v>
      </c>
      <c r="D118" t="s">
        <v>4</v>
      </c>
      <c r="E118" t="s">
        <v>480</v>
      </c>
      <c r="F118">
        <v>567681.71</v>
      </c>
      <c r="G118">
        <v>6290109.1500000004</v>
      </c>
      <c r="H118" s="111">
        <v>0.85</v>
      </c>
      <c r="I118" s="111">
        <v>62</v>
      </c>
      <c r="J118" s="111">
        <v>0.69133333333333324</v>
      </c>
      <c r="K118" s="171">
        <v>14</v>
      </c>
      <c r="L118" s="111" t="s">
        <v>797</v>
      </c>
    </row>
    <row r="119" spans="1:12">
      <c r="A119" t="s">
        <v>101</v>
      </c>
      <c r="B119" t="s">
        <v>774</v>
      </c>
      <c r="C119" s="147">
        <v>42314</v>
      </c>
      <c r="D119" t="s">
        <v>4</v>
      </c>
      <c r="E119" t="s">
        <v>506</v>
      </c>
      <c r="F119">
        <v>831255.74</v>
      </c>
      <c r="G119">
        <v>6364276.3899999997</v>
      </c>
      <c r="H119" s="111">
        <v>0.27</v>
      </c>
      <c r="I119" s="111">
        <v>61.5</v>
      </c>
      <c r="J119" s="111">
        <v>0.21870000000000001</v>
      </c>
      <c r="K119" s="171">
        <v>6</v>
      </c>
      <c r="L119" s="111" t="s">
        <v>797</v>
      </c>
    </row>
    <row r="120" spans="1:12">
      <c r="A120" t="s">
        <v>93</v>
      </c>
      <c r="B120" t="s">
        <v>771</v>
      </c>
      <c r="C120" s="147">
        <v>42325</v>
      </c>
      <c r="D120" t="s">
        <v>4</v>
      </c>
      <c r="E120" t="s">
        <v>502</v>
      </c>
      <c r="F120">
        <v>862358.56</v>
      </c>
      <c r="G120">
        <v>6525799.3700000001</v>
      </c>
      <c r="H120" s="111">
        <v>0.84</v>
      </c>
      <c r="I120" s="111">
        <v>56.6</v>
      </c>
      <c r="J120" s="111">
        <v>0.65295999999999998</v>
      </c>
      <c r="K120" s="171">
        <v>5</v>
      </c>
      <c r="L120" s="111" t="s">
        <v>797</v>
      </c>
    </row>
    <row r="121" spans="1:12">
      <c r="A121" t="s">
        <v>387</v>
      </c>
      <c r="B121" t="s">
        <v>388</v>
      </c>
      <c r="C121" s="147">
        <v>41044</v>
      </c>
      <c r="D121" t="s">
        <v>291</v>
      </c>
      <c r="E121" t="s">
        <v>641</v>
      </c>
      <c r="F121">
        <v>510934.84</v>
      </c>
      <c r="G121">
        <v>6455394.8300000001</v>
      </c>
      <c r="H121" s="111">
        <v>0.44500000000000001</v>
      </c>
      <c r="I121" s="111">
        <v>55.5</v>
      </c>
      <c r="J121" s="111">
        <v>0.34265000000000001</v>
      </c>
      <c r="K121" s="171">
        <v>14</v>
      </c>
      <c r="L121" s="111" t="s">
        <v>797</v>
      </c>
    </row>
    <row r="122" spans="1:12">
      <c r="A122" t="s">
        <v>83</v>
      </c>
      <c r="B122" t="s">
        <v>773</v>
      </c>
      <c r="C122" s="147">
        <v>42327</v>
      </c>
      <c r="D122" t="s">
        <v>4</v>
      </c>
      <c r="E122" t="s">
        <v>497</v>
      </c>
      <c r="F122">
        <v>916441.71</v>
      </c>
      <c r="G122">
        <v>6520643.2400000002</v>
      </c>
      <c r="H122" s="111">
        <v>0.15</v>
      </c>
      <c r="I122" s="111">
        <v>53.4</v>
      </c>
      <c r="J122" s="111">
        <v>0.1134</v>
      </c>
      <c r="K122" s="171">
        <v>5</v>
      </c>
      <c r="L122" s="111" t="s">
        <v>797</v>
      </c>
    </row>
    <row r="123" spans="1:12">
      <c r="A123" t="s">
        <v>199</v>
      </c>
      <c r="B123" t="s">
        <v>200</v>
      </c>
      <c r="C123" s="147">
        <v>41199</v>
      </c>
      <c r="D123" t="s">
        <v>165</v>
      </c>
      <c r="E123" t="s">
        <v>554</v>
      </c>
      <c r="F123">
        <v>603720.43999999994</v>
      </c>
      <c r="G123">
        <v>6936994.4299999997</v>
      </c>
      <c r="H123" s="111">
        <v>0.29199999999999998</v>
      </c>
      <c r="I123" s="111">
        <v>52</v>
      </c>
      <c r="J123" s="111">
        <v>0.21802666666666665</v>
      </c>
      <c r="K123" s="171">
        <v>9</v>
      </c>
      <c r="L123" s="111" t="s">
        <v>797</v>
      </c>
    </row>
    <row r="124" spans="1:12">
      <c r="A124" t="s">
        <v>89</v>
      </c>
      <c r="B124" t="s">
        <v>776</v>
      </c>
      <c r="C124" s="147">
        <v>42314</v>
      </c>
      <c r="D124" t="s">
        <v>4</v>
      </c>
      <c r="E124" t="s">
        <v>500</v>
      </c>
      <c r="F124">
        <v>882021.34</v>
      </c>
      <c r="G124">
        <v>6534207.4699999997</v>
      </c>
      <c r="H124" s="111">
        <v>0.05</v>
      </c>
      <c r="I124" s="111">
        <v>51.9</v>
      </c>
      <c r="J124" s="111">
        <v>3.73E-2</v>
      </c>
      <c r="K124" s="171">
        <v>5</v>
      </c>
      <c r="L124" s="111" t="s">
        <v>797</v>
      </c>
    </row>
    <row r="125" spans="1:12">
      <c r="A125" t="s">
        <v>87</v>
      </c>
      <c r="B125" t="s">
        <v>769</v>
      </c>
      <c r="C125" s="147">
        <v>42325</v>
      </c>
      <c r="D125" t="s">
        <v>4</v>
      </c>
      <c r="E125" t="s">
        <v>499</v>
      </c>
      <c r="F125">
        <v>903878.15</v>
      </c>
      <c r="G125">
        <v>6506129.2599999998</v>
      </c>
      <c r="H125" s="111">
        <v>1.22</v>
      </c>
      <c r="I125" s="111">
        <v>50</v>
      </c>
      <c r="J125" s="111">
        <v>0.89466666666666661</v>
      </c>
      <c r="K125" s="171">
        <v>5</v>
      </c>
      <c r="L125" s="111" t="s">
        <v>797</v>
      </c>
    </row>
    <row r="126" spans="1:12">
      <c r="A126" t="s">
        <v>85</v>
      </c>
      <c r="B126" t="s">
        <v>775</v>
      </c>
      <c r="C126" s="147">
        <v>42327</v>
      </c>
      <c r="D126" t="s">
        <v>4</v>
      </c>
      <c r="E126" t="s">
        <v>498</v>
      </c>
      <c r="F126">
        <v>917721.43</v>
      </c>
      <c r="G126">
        <v>6532071.9500000002</v>
      </c>
      <c r="H126" s="111">
        <v>0.37</v>
      </c>
      <c r="I126" s="111">
        <v>41.5</v>
      </c>
      <c r="J126" s="111">
        <v>0.25036666666666663</v>
      </c>
      <c r="K126" s="171">
        <v>5</v>
      </c>
      <c r="L126" s="111" t="s">
        <v>797</v>
      </c>
    </row>
    <row r="127" spans="1:12">
      <c r="A127" t="s">
        <v>34</v>
      </c>
      <c r="B127" t="s">
        <v>743</v>
      </c>
      <c r="C127" s="147">
        <v>42164</v>
      </c>
      <c r="D127" t="s">
        <v>4</v>
      </c>
      <c r="E127" t="s">
        <v>475</v>
      </c>
      <c r="F127">
        <v>486844.59</v>
      </c>
      <c r="G127">
        <v>6342357.7800000003</v>
      </c>
      <c r="H127" s="111">
        <v>0.92</v>
      </c>
      <c r="I127" s="111">
        <v>41.1</v>
      </c>
      <c r="J127" s="111">
        <v>0.62007999999999996</v>
      </c>
      <c r="K127" s="171">
        <v>14</v>
      </c>
      <c r="L127" s="111" t="s">
        <v>797</v>
      </c>
    </row>
    <row r="128" spans="1:12">
      <c r="A128" t="s">
        <v>97</v>
      </c>
      <c r="B128" t="s">
        <v>777</v>
      </c>
      <c r="C128" s="147">
        <v>42314</v>
      </c>
      <c r="D128" t="s">
        <v>4</v>
      </c>
      <c r="E128" t="s">
        <v>504</v>
      </c>
      <c r="F128">
        <v>842195.18</v>
      </c>
      <c r="G128">
        <v>6455497.0099999998</v>
      </c>
      <c r="H128" s="111">
        <v>0.33</v>
      </c>
      <c r="I128" s="111">
        <v>39.700000000000003</v>
      </c>
      <c r="J128" s="111">
        <v>0.21933999999999998</v>
      </c>
      <c r="K128" s="171">
        <v>5</v>
      </c>
      <c r="L128" s="111" t="s">
        <v>797</v>
      </c>
    </row>
    <row r="129" spans="1:12">
      <c r="A129" t="s">
        <v>359</v>
      </c>
      <c r="B129" t="s">
        <v>360</v>
      </c>
      <c r="C129" s="147">
        <v>41122</v>
      </c>
      <c r="D129" t="s">
        <v>291</v>
      </c>
      <c r="E129" t="s">
        <v>627</v>
      </c>
      <c r="F129">
        <v>660697.51</v>
      </c>
      <c r="G129">
        <v>6700369.6600000001</v>
      </c>
      <c r="H129" s="111">
        <v>0.48599999999999999</v>
      </c>
      <c r="I129" s="111">
        <v>7.3</v>
      </c>
      <c r="J129" s="111">
        <v>0.21805199999999997</v>
      </c>
      <c r="K129" s="171">
        <v>9</v>
      </c>
      <c r="L129" s="111" t="s">
        <v>797</v>
      </c>
    </row>
    <row r="130" spans="1:12">
      <c r="A130" t="s">
        <v>36</v>
      </c>
      <c r="B130" t="s">
        <v>778</v>
      </c>
      <c r="C130" s="147">
        <v>42172</v>
      </c>
      <c r="D130" t="s">
        <v>4</v>
      </c>
      <c r="E130" t="s">
        <v>476</v>
      </c>
      <c r="F130">
        <v>568562.5</v>
      </c>
      <c r="G130">
        <v>6315306.2199999997</v>
      </c>
      <c r="H130" s="111">
        <v>0.44</v>
      </c>
      <c r="I130" s="111"/>
      <c r="J130" s="111" t="s">
        <v>820</v>
      </c>
      <c r="K130" s="171">
        <v>14</v>
      </c>
      <c r="L130" s="111" t="s">
        <v>797</v>
      </c>
    </row>
    <row r="131" spans="1:12">
      <c r="A131" t="s">
        <v>133</v>
      </c>
      <c r="B131" t="s">
        <v>134</v>
      </c>
      <c r="C131" s="147">
        <v>42515</v>
      </c>
      <c r="D131" t="s">
        <v>4</v>
      </c>
      <c r="E131" t="s">
        <v>522</v>
      </c>
      <c r="F131">
        <v>634529.38</v>
      </c>
      <c r="G131">
        <v>6191111.2999999998</v>
      </c>
      <c r="H131" s="111">
        <v>0.08</v>
      </c>
      <c r="I131" s="111">
        <v>56.4</v>
      </c>
      <c r="J131" s="111">
        <v>6.2079999999999996E-2</v>
      </c>
      <c r="K131" s="171">
        <v>1</v>
      </c>
      <c r="L131" s="111" t="s">
        <v>799</v>
      </c>
    </row>
    <row r="132" spans="1:12">
      <c r="A132" t="s">
        <v>416</v>
      </c>
      <c r="B132" t="s">
        <v>417</v>
      </c>
      <c r="C132" s="147">
        <v>41108</v>
      </c>
      <c r="D132" t="s">
        <v>291</v>
      </c>
      <c r="E132" t="s">
        <v>657</v>
      </c>
      <c r="F132">
        <v>453435.77</v>
      </c>
      <c r="G132">
        <v>6185820.7199999997</v>
      </c>
      <c r="H132" s="111">
        <v>1.0980000000000001</v>
      </c>
      <c r="I132" s="111">
        <v>30.1</v>
      </c>
      <c r="J132" s="111">
        <v>0.65953200000000001</v>
      </c>
      <c r="K132" s="171">
        <v>1</v>
      </c>
      <c r="L132" s="111" t="s">
        <v>799</v>
      </c>
    </row>
    <row r="133" spans="1:12">
      <c r="A133" t="s">
        <v>230</v>
      </c>
      <c r="B133" t="s">
        <v>231</v>
      </c>
      <c r="C133" s="147">
        <v>42185</v>
      </c>
      <c r="D133" t="s">
        <v>227</v>
      </c>
      <c r="E133" t="s">
        <v>566</v>
      </c>
      <c r="F133">
        <v>1022148</v>
      </c>
      <c r="G133">
        <v>6806414.9900000002</v>
      </c>
      <c r="H133" s="111">
        <v>1.64</v>
      </c>
      <c r="I133" s="111">
        <v>17.5</v>
      </c>
      <c r="J133" s="111">
        <v>0.84733333333333327</v>
      </c>
      <c r="K133" s="171">
        <v>4</v>
      </c>
      <c r="L133" s="111" t="s">
        <v>799</v>
      </c>
    </row>
    <row r="134" spans="1:12">
      <c r="A134" t="s">
        <v>30</v>
      </c>
      <c r="B134" t="s">
        <v>730</v>
      </c>
      <c r="C134" s="147">
        <v>42270</v>
      </c>
      <c r="D134" t="s">
        <v>4</v>
      </c>
      <c r="E134" t="s">
        <v>473</v>
      </c>
      <c r="F134">
        <v>683487.44</v>
      </c>
      <c r="G134">
        <v>6381143.6600000001</v>
      </c>
      <c r="H134" s="111">
        <v>0.85</v>
      </c>
      <c r="I134" s="111">
        <v>5.9</v>
      </c>
      <c r="J134" s="111">
        <v>0.37343333333333334</v>
      </c>
      <c r="K134" s="171">
        <v>3</v>
      </c>
      <c r="L134" s="111" t="s">
        <v>799</v>
      </c>
    </row>
    <row r="135" spans="1:12">
      <c r="A135" t="s">
        <v>402</v>
      </c>
      <c r="B135" t="s">
        <v>403</v>
      </c>
      <c r="C135" s="147">
        <v>41178</v>
      </c>
      <c r="D135" t="s">
        <v>291</v>
      </c>
      <c r="E135" t="s">
        <v>649</v>
      </c>
      <c r="F135">
        <v>747195.81</v>
      </c>
      <c r="G135">
        <v>6342811.1299999999</v>
      </c>
      <c r="H135" s="111">
        <v>0.316</v>
      </c>
      <c r="I135" s="111">
        <v>3.5</v>
      </c>
      <c r="J135" s="111">
        <v>0.13377333333333333</v>
      </c>
      <c r="K135" s="171">
        <v>8</v>
      </c>
      <c r="L135" s="111" t="s">
        <v>799</v>
      </c>
    </row>
    <row r="136" spans="1:12">
      <c r="A136" t="s">
        <v>245</v>
      </c>
      <c r="B136" t="s">
        <v>723</v>
      </c>
      <c r="C136" s="147">
        <v>42185</v>
      </c>
      <c r="D136" t="s">
        <v>227</v>
      </c>
      <c r="E136" t="s">
        <v>573</v>
      </c>
      <c r="F136">
        <v>817646</v>
      </c>
      <c r="G136">
        <v>6437780</v>
      </c>
      <c r="H136" s="111">
        <v>0.28999999999999998</v>
      </c>
      <c r="I136" s="111">
        <v>3.33</v>
      </c>
      <c r="J136" s="111">
        <v>0.12243799999999999</v>
      </c>
      <c r="K136" s="171">
        <v>8</v>
      </c>
      <c r="L136" s="111" t="s">
        <v>799</v>
      </c>
    </row>
    <row r="137" spans="1:12">
      <c r="A137" t="s">
        <v>295</v>
      </c>
      <c r="B137" t="s">
        <v>296</v>
      </c>
      <c r="C137" s="147">
        <v>41240</v>
      </c>
      <c r="D137" t="s">
        <v>291</v>
      </c>
      <c r="E137" t="s">
        <v>595</v>
      </c>
      <c r="F137">
        <v>1002464.67</v>
      </c>
      <c r="G137">
        <v>6780411.9699999997</v>
      </c>
      <c r="H137" s="111">
        <v>0.77600000000000002</v>
      </c>
      <c r="I137" s="111">
        <v>2.86</v>
      </c>
      <c r="J137" s="111">
        <v>0.32519573333333335</v>
      </c>
      <c r="K137" s="171">
        <v>4</v>
      </c>
      <c r="L137" s="111" t="s">
        <v>799</v>
      </c>
    </row>
    <row r="138" spans="1:12">
      <c r="A138" t="s">
        <v>28</v>
      </c>
      <c r="B138" t="s">
        <v>779</v>
      </c>
      <c r="C138" s="147">
        <v>42171</v>
      </c>
      <c r="D138" t="s">
        <v>4</v>
      </c>
      <c r="E138" t="s">
        <v>472</v>
      </c>
      <c r="F138">
        <v>637362.29</v>
      </c>
      <c r="G138">
        <v>6385544.8399999999</v>
      </c>
      <c r="H138" s="111">
        <v>19.18</v>
      </c>
      <c r="I138" s="111">
        <v>60</v>
      </c>
      <c r="J138" s="111">
        <v>15.343999999999999</v>
      </c>
      <c r="K138" s="171">
        <v>3</v>
      </c>
      <c r="L138" s="111" t="s">
        <v>800</v>
      </c>
    </row>
    <row r="139" spans="1:12">
      <c r="A139" t="s">
        <v>357</v>
      </c>
      <c r="B139" t="s">
        <v>358</v>
      </c>
      <c r="C139" s="147">
        <v>41157</v>
      </c>
      <c r="D139" t="s">
        <v>291</v>
      </c>
      <c r="E139" t="s">
        <v>626</v>
      </c>
      <c r="F139">
        <v>642369.1</v>
      </c>
      <c r="G139">
        <v>6766496</v>
      </c>
      <c r="H139" s="111">
        <v>0.23799999999999999</v>
      </c>
      <c r="I139" s="111">
        <v>49.6</v>
      </c>
      <c r="J139" s="111">
        <v>0.17389866666666665</v>
      </c>
      <c r="K139" s="171">
        <v>20</v>
      </c>
      <c r="L139" s="111" t="s">
        <v>800</v>
      </c>
    </row>
    <row r="140" spans="1:12">
      <c r="A140" t="s">
        <v>345</v>
      </c>
      <c r="B140" t="s">
        <v>346</v>
      </c>
      <c r="C140" s="147">
        <v>41123</v>
      </c>
      <c r="D140" t="s">
        <v>291</v>
      </c>
      <c r="E140" t="s">
        <v>620</v>
      </c>
      <c r="F140">
        <v>782782.1</v>
      </c>
      <c r="G140">
        <v>6597430</v>
      </c>
      <c r="H140" s="111">
        <v>0.79500000000000004</v>
      </c>
      <c r="I140" s="111">
        <v>46.85</v>
      </c>
      <c r="J140" s="111">
        <v>0.56630499999999995</v>
      </c>
      <c r="K140" s="171">
        <v>17</v>
      </c>
      <c r="L140" s="111" t="s">
        <v>800</v>
      </c>
    </row>
    <row r="141" spans="1:12">
      <c r="A141" t="s">
        <v>232</v>
      </c>
      <c r="B141" t="s">
        <v>233</v>
      </c>
      <c r="C141" s="147">
        <v>42328</v>
      </c>
      <c r="D141" t="s">
        <v>227</v>
      </c>
      <c r="E141" t="s">
        <v>567</v>
      </c>
      <c r="F141">
        <v>960839</v>
      </c>
      <c r="G141">
        <v>6730350</v>
      </c>
      <c r="H141" s="111">
        <v>7.92</v>
      </c>
      <c r="I141" s="111">
        <v>44</v>
      </c>
      <c r="J141" s="111">
        <v>5.4911999999999992</v>
      </c>
      <c r="K141" s="171">
        <v>10</v>
      </c>
      <c r="L141" s="111" t="s">
        <v>800</v>
      </c>
    </row>
    <row r="142" spans="1:12">
      <c r="A142" t="s">
        <v>221</v>
      </c>
      <c r="B142" t="s">
        <v>222</v>
      </c>
      <c r="C142" s="147">
        <v>41381</v>
      </c>
      <c r="D142" t="s">
        <v>220</v>
      </c>
      <c r="E142" t="s">
        <v>563</v>
      </c>
      <c r="F142">
        <v>837314</v>
      </c>
      <c r="G142">
        <v>6500197</v>
      </c>
      <c r="H142" s="111">
        <v>0.73955349508422341</v>
      </c>
      <c r="I142" s="111">
        <v>40.200000000000003</v>
      </c>
      <c r="J142" s="111">
        <v>0.49402173471626115</v>
      </c>
      <c r="K142" s="171">
        <v>3</v>
      </c>
      <c r="L142" s="111" t="s">
        <v>800</v>
      </c>
    </row>
    <row r="143" spans="1:12">
      <c r="A143" t="s">
        <v>256</v>
      </c>
      <c r="B143" t="s">
        <v>257</v>
      </c>
      <c r="C143" s="147">
        <v>40087</v>
      </c>
      <c r="D143" t="s">
        <v>253</v>
      </c>
      <c r="E143" t="s">
        <v>579</v>
      </c>
      <c r="F143">
        <v>824332</v>
      </c>
      <c r="G143">
        <v>6527692</v>
      </c>
      <c r="H143" s="111">
        <v>1.3903583980824901</v>
      </c>
      <c r="I143" s="111">
        <v>30</v>
      </c>
      <c r="J143" s="111">
        <v>0.83421503884949399</v>
      </c>
      <c r="K143" s="171">
        <v>3</v>
      </c>
      <c r="L143" s="111" t="s">
        <v>800</v>
      </c>
    </row>
    <row r="144" spans="1:12">
      <c r="A144" t="s">
        <v>285</v>
      </c>
      <c r="B144" t="s">
        <v>286</v>
      </c>
      <c r="C144" s="147">
        <v>40087</v>
      </c>
      <c r="D144" t="s">
        <v>253</v>
      </c>
      <c r="E144" t="s">
        <v>591</v>
      </c>
      <c r="F144">
        <v>822646</v>
      </c>
      <c r="G144">
        <v>6534789</v>
      </c>
      <c r="H144" s="111">
        <v>0.82486095661846504</v>
      </c>
      <c r="I144" s="111">
        <v>24</v>
      </c>
      <c r="J144" s="111">
        <v>0.46192213570634033</v>
      </c>
      <c r="K144" s="171">
        <v>3</v>
      </c>
      <c r="L144" s="111" t="s">
        <v>800</v>
      </c>
    </row>
    <row r="145" spans="1:12">
      <c r="A145" t="s">
        <v>343</v>
      </c>
      <c r="B145" t="s">
        <v>344</v>
      </c>
      <c r="C145" s="147">
        <v>41123</v>
      </c>
      <c r="D145" t="s">
        <v>291</v>
      </c>
      <c r="E145" t="s">
        <v>619</v>
      </c>
      <c r="F145">
        <v>784705.1</v>
      </c>
      <c r="G145">
        <v>6561350</v>
      </c>
      <c r="H145" s="111">
        <v>0.83299999999999996</v>
      </c>
      <c r="I145" s="111">
        <v>18.100000000000001</v>
      </c>
      <c r="J145" s="111">
        <v>0.43371533333333329</v>
      </c>
      <c r="K145" s="171">
        <v>17</v>
      </c>
      <c r="L145" s="111" t="s">
        <v>800</v>
      </c>
    </row>
    <row r="146" spans="1:12">
      <c r="A146" t="s">
        <v>339</v>
      </c>
      <c r="B146" t="s">
        <v>340</v>
      </c>
      <c r="C146" s="147">
        <v>41067</v>
      </c>
      <c r="D146" t="s">
        <v>291</v>
      </c>
      <c r="E146" t="s">
        <v>617</v>
      </c>
      <c r="F146">
        <v>799176.5</v>
      </c>
      <c r="G146">
        <v>6496720</v>
      </c>
      <c r="H146" s="111">
        <v>0.34499999999999997</v>
      </c>
      <c r="I146" s="111">
        <v>18</v>
      </c>
      <c r="J146" s="111">
        <v>0.1794</v>
      </c>
      <c r="K146" s="171">
        <v>17</v>
      </c>
      <c r="L146" s="111" t="s">
        <v>800</v>
      </c>
    </row>
    <row r="147" spans="1:12">
      <c r="A147" t="s">
        <v>272</v>
      </c>
      <c r="B147" t="s">
        <v>273</v>
      </c>
      <c r="C147" s="147">
        <v>40087</v>
      </c>
      <c r="D147" t="s">
        <v>253</v>
      </c>
      <c r="E147" t="s">
        <v>585</v>
      </c>
      <c r="F147">
        <v>840264</v>
      </c>
      <c r="G147">
        <v>6457878</v>
      </c>
      <c r="H147" s="111">
        <v>0.40087985150017702</v>
      </c>
      <c r="I147" s="111">
        <v>18</v>
      </c>
      <c r="J147" s="111">
        <v>0.20845752278009202</v>
      </c>
      <c r="K147" s="171">
        <v>3</v>
      </c>
      <c r="L147" s="111" t="s">
        <v>800</v>
      </c>
    </row>
    <row r="148" spans="1:12">
      <c r="A148" t="s">
        <v>335</v>
      </c>
      <c r="B148" t="s">
        <v>336</v>
      </c>
      <c r="C148" s="147">
        <v>41067</v>
      </c>
      <c r="D148" t="s">
        <v>291</v>
      </c>
      <c r="E148" t="s">
        <v>615</v>
      </c>
      <c r="F148">
        <v>787624.38</v>
      </c>
      <c r="G148">
        <v>6466874.9800000004</v>
      </c>
      <c r="H148" s="111">
        <v>0.25700000000000001</v>
      </c>
      <c r="I148" s="111">
        <v>12</v>
      </c>
      <c r="J148" s="111">
        <v>0.12336000000000001</v>
      </c>
      <c r="K148" s="171">
        <v>3</v>
      </c>
      <c r="L148" s="111" t="s">
        <v>800</v>
      </c>
    </row>
    <row r="149" spans="1:12">
      <c r="A149" t="s">
        <v>389</v>
      </c>
      <c r="B149" t="s">
        <v>390</v>
      </c>
      <c r="C149" s="147">
        <v>41086</v>
      </c>
      <c r="D149" t="s">
        <v>291</v>
      </c>
      <c r="E149" t="s">
        <v>642</v>
      </c>
      <c r="F149">
        <v>567693.37</v>
      </c>
      <c r="G149">
        <v>6482460.3499999996</v>
      </c>
      <c r="H149" s="111">
        <v>0.33600000000000002</v>
      </c>
      <c r="I149" s="111">
        <v>11.35</v>
      </c>
      <c r="J149" s="111">
        <v>0.15982399999999999</v>
      </c>
      <c r="K149" s="171">
        <v>21</v>
      </c>
      <c r="L149" s="111" t="s">
        <v>800</v>
      </c>
    </row>
    <row r="150" spans="1:12">
      <c r="A150" t="s">
        <v>205</v>
      </c>
      <c r="B150" t="s">
        <v>240</v>
      </c>
      <c r="C150" s="147">
        <v>42326</v>
      </c>
      <c r="D150" t="s">
        <v>227</v>
      </c>
      <c r="E150" t="s">
        <v>570</v>
      </c>
      <c r="F150">
        <v>813458</v>
      </c>
      <c r="G150">
        <v>6559366</v>
      </c>
      <c r="H150" s="111">
        <v>1.38</v>
      </c>
      <c r="I150" s="111">
        <v>10.6</v>
      </c>
      <c r="J150" s="111">
        <v>0.64951999999999999</v>
      </c>
      <c r="K150" s="171">
        <v>3</v>
      </c>
      <c r="L150" s="111" t="s">
        <v>800</v>
      </c>
    </row>
    <row r="151" spans="1:12">
      <c r="A151" t="s">
        <v>455</v>
      </c>
      <c r="B151" t="s">
        <v>456</v>
      </c>
      <c r="C151" s="147">
        <v>41178</v>
      </c>
      <c r="D151" t="s">
        <v>291</v>
      </c>
      <c r="E151" t="s">
        <v>676</v>
      </c>
      <c r="F151">
        <v>798544</v>
      </c>
      <c r="G151">
        <v>6376728</v>
      </c>
      <c r="H151" s="111">
        <v>1.296</v>
      </c>
      <c r="I151" s="111">
        <v>7.9</v>
      </c>
      <c r="J151" s="111">
        <v>0.58665599999999996</v>
      </c>
      <c r="K151" s="171">
        <v>8</v>
      </c>
      <c r="L151" s="111" t="s">
        <v>800</v>
      </c>
    </row>
    <row r="152" spans="1:12">
      <c r="A152" t="s">
        <v>277</v>
      </c>
      <c r="B152" t="s">
        <v>278</v>
      </c>
      <c r="C152" s="147">
        <v>40087</v>
      </c>
      <c r="D152" t="s">
        <v>253</v>
      </c>
      <c r="E152" t="s">
        <v>587</v>
      </c>
      <c r="F152">
        <v>839966</v>
      </c>
      <c r="G152">
        <v>6441598</v>
      </c>
      <c r="H152" s="111" t="s">
        <v>15</v>
      </c>
      <c r="I152" s="111">
        <v>7.5</v>
      </c>
      <c r="J152" s="111" t="s">
        <v>820</v>
      </c>
      <c r="K152" s="171">
        <v>8</v>
      </c>
      <c r="L152" s="111" t="s">
        <v>800</v>
      </c>
    </row>
    <row r="153" spans="1:12">
      <c r="A153" t="s">
        <v>309</v>
      </c>
      <c r="B153" t="s">
        <v>310</v>
      </c>
      <c r="C153" s="147">
        <v>41122</v>
      </c>
      <c r="D153" t="s">
        <v>291</v>
      </c>
      <c r="E153" t="s">
        <v>602</v>
      </c>
      <c r="F153">
        <v>777033</v>
      </c>
      <c r="G153">
        <v>6698065</v>
      </c>
      <c r="H153" s="111">
        <v>0.59899999999999998</v>
      </c>
      <c r="I153" s="111">
        <v>6</v>
      </c>
      <c r="J153" s="111">
        <v>0.26355999999999996</v>
      </c>
      <c r="K153" s="171">
        <v>21</v>
      </c>
      <c r="L153" s="111" t="s">
        <v>800</v>
      </c>
    </row>
    <row r="154" spans="1:12">
      <c r="A154" t="s">
        <v>351</v>
      </c>
      <c r="B154" t="s">
        <v>352</v>
      </c>
      <c r="C154" s="147">
        <v>41137</v>
      </c>
      <c r="D154" t="s">
        <v>291</v>
      </c>
      <c r="E154" t="s">
        <v>623</v>
      </c>
      <c r="F154">
        <v>749056.1</v>
      </c>
      <c r="G154">
        <v>6508590</v>
      </c>
      <c r="H154" s="111">
        <v>0.34200000000000003</v>
      </c>
      <c r="I154" s="111">
        <v>5.6</v>
      </c>
      <c r="J154" s="111">
        <v>0.14956800000000001</v>
      </c>
      <c r="K154" s="171">
        <v>3</v>
      </c>
      <c r="L154" s="111" t="s">
        <v>800</v>
      </c>
    </row>
    <row r="155" spans="1:12">
      <c r="A155" t="s">
        <v>432</v>
      </c>
      <c r="B155" t="s">
        <v>433</v>
      </c>
      <c r="C155" s="147">
        <v>41178</v>
      </c>
      <c r="D155" t="s">
        <v>291</v>
      </c>
      <c r="E155" t="s">
        <v>665</v>
      </c>
      <c r="F155">
        <v>776630</v>
      </c>
      <c r="G155">
        <v>6358800</v>
      </c>
      <c r="H155" s="111">
        <v>7.4269999999999996</v>
      </c>
      <c r="I155" s="111">
        <v>4.3</v>
      </c>
      <c r="J155" s="111">
        <v>3.1837073333333334</v>
      </c>
      <c r="K155" s="171">
        <v>8</v>
      </c>
      <c r="L155" s="111" t="s">
        <v>800</v>
      </c>
    </row>
    <row r="156" spans="1:12">
      <c r="A156" t="s">
        <v>210</v>
      </c>
      <c r="B156" t="s">
        <v>211</v>
      </c>
      <c r="C156" s="147">
        <v>40087</v>
      </c>
      <c r="D156" t="s">
        <v>253</v>
      </c>
      <c r="E156" t="s">
        <v>558</v>
      </c>
      <c r="F156">
        <v>820194.67</v>
      </c>
      <c r="G156">
        <v>6480468.1900000004</v>
      </c>
      <c r="H156" s="111">
        <v>0.30491357527610202</v>
      </c>
      <c r="I156" s="111">
        <v>3.63</v>
      </c>
      <c r="J156" s="111">
        <v>0.12934433863212247</v>
      </c>
      <c r="K156" s="171">
        <v>3</v>
      </c>
      <c r="L156" s="111" t="s">
        <v>800</v>
      </c>
    </row>
    <row r="157" spans="1:12">
      <c r="A157" t="s">
        <v>243</v>
      </c>
      <c r="B157" t="s">
        <v>244</v>
      </c>
      <c r="C157" s="147">
        <v>42185</v>
      </c>
      <c r="D157" t="s">
        <v>227</v>
      </c>
      <c r="E157" t="s">
        <v>572</v>
      </c>
      <c r="F157">
        <v>817898</v>
      </c>
      <c r="G157">
        <v>6453856</v>
      </c>
      <c r="H157" s="111">
        <v>1.22</v>
      </c>
      <c r="I157" s="111">
        <v>3.2</v>
      </c>
      <c r="J157" s="111">
        <v>0.51402666666666652</v>
      </c>
      <c r="K157" s="171">
        <v>3</v>
      </c>
      <c r="L157" s="111" t="s">
        <v>800</v>
      </c>
    </row>
    <row r="158" spans="1:12">
      <c r="A158" t="s">
        <v>341</v>
      </c>
      <c r="B158" t="s">
        <v>342</v>
      </c>
      <c r="C158" s="147">
        <v>41137</v>
      </c>
      <c r="D158" t="s">
        <v>291</v>
      </c>
      <c r="E158" t="s">
        <v>618</v>
      </c>
      <c r="F158">
        <v>775447.49</v>
      </c>
      <c r="G158">
        <v>6493314.0800000001</v>
      </c>
      <c r="H158" s="111" t="s">
        <v>15</v>
      </c>
      <c r="I158" s="111">
        <v>2.8</v>
      </c>
      <c r="J158" s="111" t="s">
        <v>820</v>
      </c>
      <c r="K158" s="171">
        <v>3</v>
      </c>
      <c r="L158" s="111" t="s">
        <v>800</v>
      </c>
    </row>
    <row r="159" spans="1:12">
      <c r="A159" t="s">
        <v>234</v>
      </c>
      <c r="B159" t="s">
        <v>235</v>
      </c>
      <c r="C159" s="147">
        <v>42327</v>
      </c>
      <c r="D159" t="s">
        <v>227</v>
      </c>
      <c r="E159" t="s">
        <v>568</v>
      </c>
      <c r="F159">
        <v>819997</v>
      </c>
      <c r="G159">
        <v>6577455</v>
      </c>
      <c r="H159" s="111">
        <v>1.66</v>
      </c>
      <c r="I159" s="111"/>
      <c r="J159" s="111" t="s">
        <v>820</v>
      </c>
      <c r="K159" s="171">
        <v>3</v>
      </c>
      <c r="L159" s="111" t="s">
        <v>800</v>
      </c>
    </row>
    <row r="160" spans="1:12">
      <c r="A160" t="s">
        <v>349</v>
      </c>
      <c r="B160" t="s">
        <v>350</v>
      </c>
      <c r="C160" s="147">
        <v>41137</v>
      </c>
      <c r="D160" t="s">
        <v>291</v>
      </c>
      <c r="E160" t="s">
        <v>622</v>
      </c>
      <c r="F160">
        <v>722875.1</v>
      </c>
      <c r="G160">
        <v>6533430</v>
      </c>
      <c r="H160" s="111">
        <v>0.48199999999999998</v>
      </c>
      <c r="I160" s="111">
        <v>58.97</v>
      </c>
      <c r="J160" s="111">
        <v>0.3822902666666666</v>
      </c>
      <c r="K160" s="171">
        <v>17</v>
      </c>
      <c r="L160" s="111" t="s">
        <v>796</v>
      </c>
    </row>
    <row r="161" spans="1:12">
      <c r="A161" t="s">
        <v>337</v>
      </c>
      <c r="B161" t="s">
        <v>338</v>
      </c>
      <c r="C161" s="147">
        <v>41067</v>
      </c>
      <c r="D161" t="s">
        <v>291</v>
      </c>
      <c r="E161" t="s">
        <v>616</v>
      </c>
      <c r="F161">
        <v>797573.6</v>
      </c>
      <c r="G161">
        <v>6492480</v>
      </c>
      <c r="H161" s="111">
        <v>1.6679999999999999</v>
      </c>
      <c r="I161" s="111">
        <v>56.33</v>
      </c>
      <c r="J161" s="111">
        <v>1.2935895999999996</v>
      </c>
      <c r="K161" s="171">
        <v>17</v>
      </c>
      <c r="L161" s="111" t="s">
        <v>796</v>
      </c>
    </row>
    <row r="162" spans="1:12">
      <c r="A162" t="s">
        <v>365</v>
      </c>
      <c r="B162" t="s">
        <v>366</v>
      </c>
      <c r="C162" s="147">
        <v>41365</v>
      </c>
      <c r="D162" t="s">
        <v>291</v>
      </c>
      <c r="E162" t="s">
        <v>630</v>
      </c>
      <c r="F162">
        <v>425754.2</v>
      </c>
      <c r="G162">
        <v>6696966</v>
      </c>
      <c r="H162" s="111">
        <v>0.53800000000000003</v>
      </c>
      <c r="I162" s="111">
        <v>54.2</v>
      </c>
      <c r="J162" s="111">
        <v>0.40959733333333337</v>
      </c>
      <c r="K162" s="171">
        <v>12</v>
      </c>
      <c r="L162" s="111" t="s">
        <v>796</v>
      </c>
    </row>
    <row r="163" spans="1:12">
      <c r="A163" t="s">
        <v>137</v>
      </c>
      <c r="B163" t="s">
        <v>787</v>
      </c>
      <c r="C163" s="147">
        <v>42326</v>
      </c>
      <c r="D163" t="s">
        <v>4</v>
      </c>
      <c r="E163" t="s">
        <v>524</v>
      </c>
      <c r="F163">
        <v>756446.44</v>
      </c>
      <c r="G163">
        <v>6305296.3700000001</v>
      </c>
      <c r="H163" s="111">
        <v>2.5</v>
      </c>
      <c r="I163" s="111">
        <v>50.1</v>
      </c>
      <c r="J163" s="111">
        <v>1.8349999999999997</v>
      </c>
      <c r="K163" s="171">
        <v>6</v>
      </c>
      <c r="L163" s="111" t="s">
        <v>796</v>
      </c>
    </row>
    <row r="164" spans="1:12">
      <c r="A164" t="s">
        <v>258</v>
      </c>
      <c r="B164" t="s">
        <v>259</v>
      </c>
      <c r="C164" s="147">
        <v>40087</v>
      </c>
      <c r="D164" t="s">
        <v>253</v>
      </c>
      <c r="E164" t="s">
        <v>580</v>
      </c>
      <c r="F164">
        <v>833762</v>
      </c>
      <c r="G164">
        <v>6536149</v>
      </c>
      <c r="H164" s="111">
        <v>0.88795120736868305</v>
      </c>
      <c r="I164" s="111">
        <v>47.33</v>
      </c>
      <c r="J164" s="111">
        <v>0.63535868724587163</v>
      </c>
      <c r="K164" s="171">
        <v>15</v>
      </c>
      <c r="L164" s="111" t="s">
        <v>796</v>
      </c>
    </row>
    <row r="165" spans="1:12">
      <c r="A165" t="s">
        <v>400</v>
      </c>
      <c r="B165" t="s">
        <v>401</v>
      </c>
      <c r="C165" s="147">
        <v>41107</v>
      </c>
      <c r="D165" t="s">
        <v>291</v>
      </c>
      <c r="E165" t="s">
        <v>648</v>
      </c>
      <c r="F165">
        <v>629763.63</v>
      </c>
      <c r="G165">
        <v>6316922.25</v>
      </c>
      <c r="H165" s="111">
        <v>0.53700000000000003</v>
      </c>
      <c r="I165" s="111">
        <v>42.9</v>
      </c>
      <c r="J165" s="111">
        <v>0.48225799999999991</v>
      </c>
      <c r="K165" s="171">
        <v>14</v>
      </c>
      <c r="L165" s="111" t="s">
        <v>796</v>
      </c>
    </row>
    <row r="166" spans="1:12">
      <c r="A166" t="s">
        <v>412</v>
      </c>
      <c r="B166" t="s">
        <v>413</v>
      </c>
      <c r="C166" s="147">
        <v>41108</v>
      </c>
      <c r="D166" t="s">
        <v>291</v>
      </c>
      <c r="E166" t="s">
        <v>655</v>
      </c>
      <c r="F166">
        <v>406382.88</v>
      </c>
      <c r="G166">
        <v>6262814</v>
      </c>
      <c r="H166" s="111">
        <v>0.70299999999999996</v>
      </c>
      <c r="I166" s="111">
        <v>42.9</v>
      </c>
      <c r="J166" s="111">
        <v>0.36838199999999993</v>
      </c>
      <c r="K166" s="171">
        <v>14</v>
      </c>
      <c r="L166" s="111" t="s">
        <v>796</v>
      </c>
    </row>
    <row r="167" spans="1:12">
      <c r="A167" t="s">
        <v>61</v>
      </c>
      <c r="B167" t="s">
        <v>747</v>
      </c>
      <c r="C167" s="147">
        <v>42164</v>
      </c>
      <c r="D167" t="s">
        <v>4</v>
      </c>
      <c r="E167" t="s">
        <v>486</v>
      </c>
      <c r="F167">
        <v>406221.96</v>
      </c>
      <c r="G167">
        <v>6318897.9500000002</v>
      </c>
      <c r="H167" s="111">
        <v>0.69</v>
      </c>
      <c r="I167" s="111">
        <v>41</v>
      </c>
      <c r="J167" s="111">
        <v>0.46459999999999996</v>
      </c>
      <c r="K167" s="171">
        <v>13</v>
      </c>
      <c r="L167" s="111" t="s">
        <v>796</v>
      </c>
    </row>
    <row r="168" spans="1:12">
      <c r="A168" t="s">
        <v>363</v>
      </c>
      <c r="B168" t="s">
        <v>364</v>
      </c>
      <c r="C168" s="147">
        <v>41368</v>
      </c>
      <c r="D168" t="s">
        <v>291</v>
      </c>
      <c r="E168" t="s">
        <v>629</v>
      </c>
      <c r="F168">
        <v>423939.6</v>
      </c>
      <c r="G168">
        <v>6776832</v>
      </c>
      <c r="H168" s="111">
        <v>0.434</v>
      </c>
      <c r="I168" s="111">
        <v>40</v>
      </c>
      <c r="J168" s="111">
        <v>0.28933333333333328</v>
      </c>
      <c r="K168" s="171">
        <v>12</v>
      </c>
      <c r="L168" s="111" t="s">
        <v>796</v>
      </c>
    </row>
    <row r="169" spans="1:12">
      <c r="A169" t="s">
        <v>408</v>
      </c>
      <c r="B169" t="s">
        <v>409</v>
      </c>
      <c r="C169" s="147">
        <v>41044</v>
      </c>
      <c r="D169" t="s">
        <v>291</v>
      </c>
      <c r="E169" t="s">
        <v>653</v>
      </c>
      <c r="F169">
        <v>486212.14</v>
      </c>
      <c r="G169">
        <v>6358047.3700000001</v>
      </c>
      <c r="H169" s="111">
        <v>0.89500000000000002</v>
      </c>
      <c r="I169" s="111">
        <v>36.5</v>
      </c>
      <c r="J169" s="111">
        <v>0.57578333333333331</v>
      </c>
      <c r="K169" s="171">
        <v>14</v>
      </c>
      <c r="L169" s="111" t="s">
        <v>796</v>
      </c>
    </row>
    <row r="170" spans="1:12">
      <c r="A170" t="s">
        <v>441</v>
      </c>
      <c r="B170" t="s">
        <v>442</v>
      </c>
      <c r="C170" s="147">
        <v>41360</v>
      </c>
      <c r="D170" t="s">
        <v>291</v>
      </c>
      <c r="E170" t="s">
        <v>669</v>
      </c>
      <c r="F170">
        <v>701920</v>
      </c>
      <c r="G170">
        <v>6179025</v>
      </c>
      <c r="H170" s="111">
        <v>0.90300000000000002</v>
      </c>
      <c r="I170" s="111">
        <v>36.299999999999997</v>
      </c>
      <c r="J170" s="111">
        <v>0.57972599999999985</v>
      </c>
      <c r="K170" s="171">
        <v>6</v>
      </c>
      <c r="L170" s="111" t="s">
        <v>796</v>
      </c>
    </row>
    <row r="171" spans="1:12">
      <c r="A171" t="s">
        <v>381</v>
      </c>
      <c r="B171" t="s">
        <v>382</v>
      </c>
      <c r="C171" s="147">
        <v>41366</v>
      </c>
      <c r="D171" t="s">
        <v>291</v>
      </c>
      <c r="E171" t="s">
        <v>638</v>
      </c>
      <c r="F171">
        <v>344193</v>
      </c>
      <c r="G171">
        <v>6777680</v>
      </c>
      <c r="H171" s="111">
        <v>0.436</v>
      </c>
      <c r="I171" s="111">
        <v>34</v>
      </c>
      <c r="J171" s="111">
        <v>2.3337066666666666</v>
      </c>
      <c r="K171" s="171">
        <v>12</v>
      </c>
      <c r="L171" s="111" t="s">
        <v>796</v>
      </c>
    </row>
    <row r="172" spans="1:12">
      <c r="A172" t="s">
        <v>414</v>
      </c>
      <c r="B172" t="s">
        <v>415</v>
      </c>
      <c r="C172" s="147">
        <v>41108</v>
      </c>
      <c r="D172" t="s">
        <v>291</v>
      </c>
      <c r="E172" t="s">
        <v>656</v>
      </c>
      <c r="F172">
        <v>444054.88</v>
      </c>
      <c r="G172">
        <v>6227685.25</v>
      </c>
      <c r="H172" s="111">
        <v>3.7240000000000002</v>
      </c>
      <c r="I172" s="111">
        <v>34</v>
      </c>
      <c r="J172" s="111">
        <v>0.27322666666666662</v>
      </c>
      <c r="K172" s="171">
        <v>14</v>
      </c>
      <c r="L172" s="111" t="s">
        <v>796</v>
      </c>
    </row>
    <row r="173" spans="1:12">
      <c r="A173" t="s">
        <v>355</v>
      </c>
      <c r="B173" t="s">
        <v>356</v>
      </c>
      <c r="C173" s="147">
        <v>41157</v>
      </c>
      <c r="D173" t="s">
        <v>291</v>
      </c>
      <c r="E173" t="s">
        <v>625</v>
      </c>
      <c r="F173">
        <v>634433.9</v>
      </c>
      <c r="G173">
        <v>6752518</v>
      </c>
      <c r="H173" s="111">
        <v>0.314</v>
      </c>
      <c r="I173" s="111">
        <v>30.8</v>
      </c>
      <c r="J173" s="111">
        <v>0.19007466666666664</v>
      </c>
      <c r="K173" s="171">
        <v>20</v>
      </c>
      <c r="L173" s="111" t="s">
        <v>796</v>
      </c>
    </row>
    <row r="174" spans="1:12">
      <c r="A174" t="s">
        <v>180</v>
      </c>
      <c r="B174" t="s">
        <v>182</v>
      </c>
      <c r="C174" s="147">
        <v>41914</v>
      </c>
      <c r="D174" t="s">
        <v>165</v>
      </c>
      <c r="E174" t="s">
        <v>545</v>
      </c>
      <c r="F174">
        <v>678557.95</v>
      </c>
      <c r="G174">
        <v>6750732.5099999998</v>
      </c>
      <c r="H174" s="111">
        <v>0.55000000000000004</v>
      </c>
      <c r="I174" s="111">
        <v>25.15</v>
      </c>
      <c r="J174" s="111">
        <v>0.3122166666666667</v>
      </c>
      <c r="K174" s="171">
        <v>9</v>
      </c>
      <c r="L174" s="111" t="s">
        <v>796</v>
      </c>
    </row>
    <row r="175" spans="1:12">
      <c r="A175" t="s">
        <v>228</v>
      </c>
      <c r="B175" t="s">
        <v>229</v>
      </c>
      <c r="C175" s="147">
        <v>42328</v>
      </c>
      <c r="D175" t="s">
        <v>227</v>
      </c>
      <c r="E175" t="s">
        <v>565</v>
      </c>
      <c r="F175">
        <v>1024026</v>
      </c>
      <c r="G175">
        <v>6760841.9900000002</v>
      </c>
      <c r="H175" s="111">
        <v>1.39</v>
      </c>
      <c r="I175" s="111">
        <v>24.2</v>
      </c>
      <c r="J175" s="111">
        <v>0.78025333333333324</v>
      </c>
      <c r="K175" s="171">
        <v>18</v>
      </c>
      <c r="L175" s="111" t="s">
        <v>796</v>
      </c>
    </row>
    <row r="176" spans="1:12">
      <c r="A176" t="s">
        <v>38</v>
      </c>
      <c r="B176" t="s">
        <v>757</v>
      </c>
      <c r="C176" s="147">
        <v>42171</v>
      </c>
      <c r="D176" t="s">
        <v>4</v>
      </c>
      <c r="E176" t="s">
        <v>477</v>
      </c>
      <c r="F176">
        <v>604737.1</v>
      </c>
      <c r="G176">
        <v>6292432.2400000002</v>
      </c>
      <c r="H176" s="111">
        <v>0.48</v>
      </c>
      <c r="I176" s="111">
        <v>23</v>
      </c>
      <c r="J176" s="111">
        <v>0.2656</v>
      </c>
      <c r="K176" s="171">
        <v>14</v>
      </c>
      <c r="L176" s="111" t="s">
        <v>796</v>
      </c>
    </row>
    <row r="177" spans="1:12">
      <c r="A177" t="s">
        <v>59</v>
      </c>
      <c r="B177" t="s">
        <v>766</v>
      </c>
      <c r="C177" s="147">
        <v>42164</v>
      </c>
      <c r="D177" t="s">
        <v>4</v>
      </c>
      <c r="E177" t="s">
        <v>485</v>
      </c>
      <c r="F177">
        <v>392078.12</v>
      </c>
      <c r="G177">
        <v>6310392.3200000003</v>
      </c>
      <c r="H177" s="111">
        <v>0.45</v>
      </c>
      <c r="I177" s="111">
        <v>21.3</v>
      </c>
      <c r="J177" s="111">
        <v>0.24390000000000001</v>
      </c>
      <c r="K177" s="171">
        <v>13</v>
      </c>
      <c r="L177" s="111" t="s">
        <v>796</v>
      </c>
    </row>
    <row r="178" spans="1:12">
      <c r="A178" t="s">
        <v>293</v>
      </c>
      <c r="B178" t="s">
        <v>294</v>
      </c>
      <c r="C178" s="147">
        <v>41240</v>
      </c>
      <c r="D178" t="s">
        <v>291</v>
      </c>
      <c r="E178" t="s">
        <v>594</v>
      </c>
      <c r="F178">
        <v>1017040.27</v>
      </c>
      <c r="G178">
        <v>6746858.1900000004</v>
      </c>
      <c r="H178" s="111">
        <v>1.569</v>
      </c>
      <c r="I178" s="111">
        <v>21</v>
      </c>
      <c r="J178" s="111">
        <v>0.84726000000000001</v>
      </c>
      <c r="K178" s="171">
        <v>18</v>
      </c>
      <c r="L178" s="111" t="s">
        <v>796</v>
      </c>
    </row>
    <row r="179" spans="1:12">
      <c r="A179" t="s">
        <v>212</v>
      </c>
      <c r="B179" t="s">
        <v>213</v>
      </c>
      <c r="C179" s="147">
        <v>41569</v>
      </c>
      <c r="D179" t="s">
        <v>214</v>
      </c>
      <c r="E179" t="s">
        <v>559</v>
      </c>
      <c r="F179">
        <v>832172.72</v>
      </c>
      <c r="G179">
        <v>6569109.1600000001</v>
      </c>
      <c r="H179" s="111">
        <v>1.28</v>
      </c>
      <c r="I179" s="111">
        <v>19.5</v>
      </c>
      <c r="J179" s="111">
        <v>0.67839999999999989</v>
      </c>
      <c r="K179" s="171">
        <v>15</v>
      </c>
      <c r="L179" s="111" t="s">
        <v>796</v>
      </c>
    </row>
    <row r="180" spans="1:12">
      <c r="A180" t="s">
        <v>371</v>
      </c>
      <c r="B180" t="s">
        <v>372</v>
      </c>
      <c r="C180" s="147">
        <v>41365</v>
      </c>
      <c r="D180" t="s">
        <v>291</v>
      </c>
      <c r="E180" t="s">
        <v>633</v>
      </c>
      <c r="F180">
        <v>350827.52000000002</v>
      </c>
      <c r="G180">
        <v>6647659.79</v>
      </c>
      <c r="H180" s="111">
        <v>0.51400000000000001</v>
      </c>
      <c r="I180" s="111">
        <v>18</v>
      </c>
      <c r="J180" s="111">
        <v>0.26728000000000002</v>
      </c>
      <c r="K180" s="171">
        <v>12</v>
      </c>
      <c r="L180" s="111" t="s">
        <v>796</v>
      </c>
    </row>
    <row r="181" spans="1:12">
      <c r="A181" t="s">
        <v>236</v>
      </c>
      <c r="B181" t="s">
        <v>237</v>
      </c>
      <c r="C181" s="147">
        <v>42327</v>
      </c>
      <c r="D181" t="s">
        <v>227</v>
      </c>
      <c r="E181" t="s">
        <v>568</v>
      </c>
      <c r="F181">
        <v>823419</v>
      </c>
      <c r="G181">
        <v>6587437</v>
      </c>
      <c r="H181" s="111">
        <v>1.83</v>
      </c>
      <c r="I181" s="111">
        <v>17.8</v>
      </c>
      <c r="J181" s="111">
        <v>0.94916</v>
      </c>
      <c r="K181" s="171">
        <v>10</v>
      </c>
      <c r="L181" s="111" t="s">
        <v>796</v>
      </c>
    </row>
    <row r="182" spans="1:12">
      <c r="A182" t="s">
        <v>225</v>
      </c>
      <c r="B182" t="s">
        <v>226</v>
      </c>
      <c r="C182" s="147">
        <v>42328</v>
      </c>
      <c r="D182" t="s">
        <v>227</v>
      </c>
      <c r="E182" t="s">
        <v>565</v>
      </c>
      <c r="F182">
        <v>1018957</v>
      </c>
      <c r="G182">
        <v>6756045.9900000002</v>
      </c>
      <c r="H182" s="111">
        <v>2.4500000000000002</v>
      </c>
      <c r="I182" s="111">
        <v>17</v>
      </c>
      <c r="J182" s="111">
        <v>1.2576666666666665</v>
      </c>
      <c r="K182" s="171">
        <v>18</v>
      </c>
      <c r="L182" s="111" t="s">
        <v>796</v>
      </c>
    </row>
    <row r="183" spans="1:12">
      <c r="A183" t="s">
        <v>331</v>
      </c>
      <c r="B183" t="s">
        <v>332</v>
      </c>
      <c r="C183" s="147">
        <v>41367</v>
      </c>
      <c r="D183" t="s">
        <v>291</v>
      </c>
      <c r="E183" t="s">
        <v>613</v>
      </c>
      <c r="F183">
        <v>415263</v>
      </c>
      <c r="G183">
        <v>6878911</v>
      </c>
      <c r="H183" s="111">
        <v>0.47599999999999998</v>
      </c>
      <c r="I183" s="111">
        <v>14.2</v>
      </c>
      <c r="J183" s="111">
        <v>0.2354613333333333</v>
      </c>
      <c r="K183" s="171">
        <v>12</v>
      </c>
      <c r="L183" s="111" t="s">
        <v>796</v>
      </c>
    </row>
    <row r="184" spans="1:12">
      <c r="A184" t="s">
        <v>329</v>
      </c>
      <c r="B184" t="s">
        <v>330</v>
      </c>
      <c r="C184" s="147">
        <v>41368</v>
      </c>
      <c r="D184" t="s">
        <v>291</v>
      </c>
      <c r="E184" t="s">
        <v>612</v>
      </c>
      <c r="F184">
        <v>444091</v>
      </c>
      <c r="G184">
        <v>6867577</v>
      </c>
      <c r="H184" s="111">
        <v>0.49099999999999999</v>
      </c>
      <c r="I184" s="111">
        <v>14</v>
      </c>
      <c r="J184" s="111">
        <v>0.24222666666666667</v>
      </c>
      <c r="K184" s="171">
        <v>12</v>
      </c>
      <c r="L184" s="111" t="s">
        <v>796</v>
      </c>
    </row>
    <row r="185" spans="1:12">
      <c r="A185" t="s">
        <v>375</v>
      </c>
      <c r="B185" t="s">
        <v>376</v>
      </c>
      <c r="C185" s="147">
        <v>41367</v>
      </c>
      <c r="D185" t="s">
        <v>291</v>
      </c>
      <c r="E185" t="s">
        <v>635</v>
      </c>
      <c r="F185">
        <v>268937.11</v>
      </c>
      <c r="G185">
        <v>6832115.9800000004</v>
      </c>
      <c r="H185" s="111">
        <v>0.7</v>
      </c>
      <c r="I185" s="111">
        <v>13.9</v>
      </c>
      <c r="J185" s="111">
        <v>0.34486666666666665</v>
      </c>
      <c r="K185" s="171">
        <v>12</v>
      </c>
      <c r="L185" s="111" t="s">
        <v>796</v>
      </c>
    </row>
    <row r="186" spans="1:12">
      <c r="A186" t="s">
        <v>373</v>
      </c>
      <c r="B186" t="s">
        <v>374</v>
      </c>
      <c r="C186" s="147">
        <v>41366</v>
      </c>
      <c r="D186" t="s">
        <v>291</v>
      </c>
      <c r="E186" t="s">
        <v>634</v>
      </c>
      <c r="F186">
        <v>304456.40000000002</v>
      </c>
      <c r="G186">
        <v>6807992</v>
      </c>
      <c r="H186" s="111">
        <v>0.35099999999999998</v>
      </c>
      <c r="I186" s="111">
        <v>13.5</v>
      </c>
      <c r="J186" s="111">
        <v>0.17199</v>
      </c>
      <c r="K186" s="171">
        <v>12</v>
      </c>
      <c r="L186" s="111" t="s">
        <v>796</v>
      </c>
    </row>
    <row r="187" spans="1:12">
      <c r="A187" t="s">
        <v>333</v>
      </c>
      <c r="B187" t="s">
        <v>334</v>
      </c>
      <c r="C187" s="147">
        <v>41367</v>
      </c>
      <c r="D187" t="s">
        <v>291</v>
      </c>
      <c r="E187" t="s">
        <v>614</v>
      </c>
      <c r="F187">
        <v>399261</v>
      </c>
      <c r="G187">
        <v>6835758</v>
      </c>
      <c r="H187" s="111">
        <v>0.53900000000000003</v>
      </c>
      <c r="I187" s="111">
        <v>13</v>
      </c>
      <c r="J187" s="111">
        <v>0.2623133333333334</v>
      </c>
      <c r="K187" s="171">
        <v>12</v>
      </c>
      <c r="L187" s="111" t="s">
        <v>796</v>
      </c>
    </row>
    <row r="188" spans="1:12">
      <c r="A188" t="s">
        <v>105</v>
      </c>
      <c r="B188" t="s">
        <v>732</v>
      </c>
      <c r="C188" s="147">
        <v>42326</v>
      </c>
      <c r="D188" t="s">
        <v>4</v>
      </c>
      <c r="E188" t="s">
        <v>508</v>
      </c>
      <c r="F188">
        <v>789885.47</v>
      </c>
      <c r="G188">
        <v>6354306.5499999998</v>
      </c>
      <c r="H188" s="111">
        <v>0.85</v>
      </c>
      <c r="I188" s="111">
        <v>11.5</v>
      </c>
      <c r="J188" s="111">
        <v>0.40516666666666662</v>
      </c>
      <c r="K188" s="171">
        <v>6</v>
      </c>
      <c r="L188" s="111" t="s">
        <v>796</v>
      </c>
    </row>
    <row r="189" spans="1:12">
      <c r="A189" t="s">
        <v>54</v>
      </c>
      <c r="B189" t="s">
        <v>745</v>
      </c>
      <c r="C189" s="147">
        <v>42164</v>
      </c>
      <c r="D189" t="s">
        <v>4</v>
      </c>
      <c r="E189" t="s">
        <v>483</v>
      </c>
      <c r="F189">
        <v>398305.98</v>
      </c>
      <c r="G189">
        <v>6382146.1299999999</v>
      </c>
      <c r="H189" s="111">
        <v>0.56000000000000005</v>
      </c>
      <c r="I189" s="111">
        <v>9.85</v>
      </c>
      <c r="J189" s="111">
        <v>0.2607733333333333</v>
      </c>
      <c r="K189" s="171">
        <v>13</v>
      </c>
      <c r="L189" s="111" t="s">
        <v>796</v>
      </c>
    </row>
    <row r="190" spans="1:12">
      <c r="A190" t="s">
        <v>418</v>
      </c>
      <c r="B190" t="s">
        <v>419</v>
      </c>
      <c r="C190" s="147">
        <v>41108</v>
      </c>
      <c r="D190" t="s">
        <v>291</v>
      </c>
      <c r="E190" t="s">
        <v>658</v>
      </c>
      <c r="F190">
        <v>389539.5</v>
      </c>
      <c r="G190">
        <v>6310858.5</v>
      </c>
      <c r="H190" s="111">
        <v>0.17599999999999999</v>
      </c>
      <c r="I190" s="111">
        <v>8</v>
      </c>
      <c r="J190" s="111">
        <v>7.9786666666666659E-2</v>
      </c>
      <c r="K190" s="171">
        <v>13</v>
      </c>
      <c r="L190" s="111" t="s">
        <v>796</v>
      </c>
    </row>
    <row r="191" spans="1:12">
      <c r="A191" t="s">
        <v>379</v>
      </c>
      <c r="B191" t="s">
        <v>380</v>
      </c>
      <c r="C191" s="147">
        <v>41366</v>
      </c>
      <c r="D191" t="s">
        <v>291</v>
      </c>
      <c r="E191" t="s">
        <v>637</v>
      </c>
      <c r="F191">
        <v>315429.7</v>
      </c>
      <c r="G191">
        <v>6777126</v>
      </c>
      <c r="H191" s="111">
        <v>0.41299999999999998</v>
      </c>
      <c r="I191" s="111">
        <v>4.5</v>
      </c>
      <c r="J191" s="111">
        <v>0.17758999999999997</v>
      </c>
      <c r="K191" s="171">
        <v>12</v>
      </c>
      <c r="L191" s="111" t="s">
        <v>796</v>
      </c>
    </row>
    <row r="192" spans="1:12">
      <c r="A192" t="s">
        <v>63</v>
      </c>
      <c r="B192" t="s">
        <v>763</v>
      </c>
      <c r="C192" s="147">
        <v>42164</v>
      </c>
      <c r="D192" t="s">
        <v>4</v>
      </c>
      <c r="E192" t="s">
        <v>487</v>
      </c>
      <c r="F192">
        <v>441237.98</v>
      </c>
      <c r="G192">
        <v>6316651.96</v>
      </c>
      <c r="H192" s="111">
        <v>0.89</v>
      </c>
      <c r="I192" s="111"/>
      <c r="J192" s="111" t="s">
        <v>820</v>
      </c>
      <c r="K192" s="171">
        <v>14</v>
      </c>
      <c r="L192" s="111" t="s">
        <v>796</v>
      </c>
    </row>
    <row r="193" spans="1:12">
      <c r="A193" t="s">
        <v>139</v>
      </c>
      <c r="B193" t="s">
        <v>783</v>
      </c>
      <c r="C193" s="147">
        <v>42325</v>
      </c>
      <c r="D193" t="s">
        <v>4</v>
      </c>
      <c r="E193" t="s">
        <v>525</v>
      </c>
      <c r="F193">
        <v>800260.63</v>
      </c>
      <c r="G193">
        <v>6280238.1900000004</v>
      </c>
      <c r="H193" s="111">
        <v>1.03</v>
      </c>
      <c r="I193" s="111">
        <v>131.4</v>
      </c>
      <c r="J193" s="111">
        <v>1.3142799999999999</v>
      </c>
      <c r="K193" s="171"/>
      <c r="L193" s="111"/>
    </row>
    <row r="194" spans="1:12">
      <c r="A194" t="s">
        <v>178</v>
      </c>
      <c r="B194" t="s">
        <v>179</v>
      </c>
      <c r="C194" s="147">
        <v>41563</v>
      </c>
      <c r="D194" t="s">
        <v>165</v>
      </c>
      <c r="E194" t="s">
        <v>544</v>
      </c>
      <c r="F194">
        <v>818679.92</v>
      </c>
      <c r="G194">
        <v>6821621.9299999997</v>
      </c>
      <c r="H194" s="111">
        <v>0.76057431121459063</v>
      </c>
      <c r="I194" s="111">
        <v>130</v>
      </c>
      <c r="J194" s="111">
        <v>0.96339412753848153</v>
      </c>
      <c r="K194" s="171"/>
      <c r="L194" s="111"/>
    </row>
    <row r="195" spans="1:12">
      <c r="A195" t="s">
        <v>113</v>
      </c>
      <c r="B195" t="s">
        <v>759</v>
      </c>
      <c r="C195" s="147">
        <v>42325</v>
      </c>
      <c r="D195" t="s">
        <v>4</v>
      </c>
      <c r="E195" t="s">
        <v>512</v>
      </c>
      <c r="F195">
        <v>815067.63</v>
      </c>
      <c r="G195">
        <v>6285512.4800000004</v>
      </c>
      <c r="H195" s="111">
        <v>1.1599999999999999</v>
      </c>
      <c r="I195" s="111">
        <v>101.1</v>
      </c>
      <c r="J195" s="111">
        <v>1.2458399999999998</v>
      </c>
      <c r="K195" s="171"/>
      <c r="L195" s="111"/>
    </row>
    <row r="196" spans="1:12">
      <c r="A196" t="s">
        <v>159</v>
      </c>
      <c r="B196" t="s">
        <v>160</v>
      </c>
      <c r="C196" s="147">
        <v>42310</v>
      </c>
      <c r="D196" t="s">
        <v>4</v>
      </c>
      <c r="E196" t="s">
        <v>535</v>
      </c>
      <c r="F196">
        <v>894839.12</v>
      </c>
      <c r="G196">
        <v>6471311.9500000002</v>
      </c>
      <c r="H196" s="111">
        <v>0.66</v>
      </c>
      <c r="I196" s="111">
        <v>90.1</v>
      </c>
      <c r="J196" s="111">
        <v>0.66043999999999992</v>
      </c>
      <c r="K196" s="171"/>
      <c r="L196" s="111"/>
    </row>
    <row r="197" spans="1:12">
      <c r="A197" t="s">
        <v>223</v>
      </c>
      <c r="B197" t="s">
        <v>224</v>
      </c>
      <c r="C197" s="147">
        <v>41381</v>
      </c>
      <c r="D197" t="s">
        <v>220</v>
      </c>
      <c r="E197" t="s">
        <v>564</v>
      </c>
      <c r="F197">
        <v>778722</v>
      </c>
      <c r="G197">
        <v>6330924</v>
      </c>
      <c r="H197" s="111">
        <v>9.3578347227455225</v>
      </c>
      <c r="I197" s="111">
        <v>87.4</v>
      </c>
      <c r="J197" s="111">
        <v>9.1956322542179354</v>
      </c>
      <c r="K197" s="171"/>
      <c r="L197" s="111"/>
    </row>
    <row r="198" spans="1:12">
      <c r="A198" t="s">
        <v>147</v>
      </c>
      <c r="B198" t="s">
        <v>767</v>
      </c>
      <c r="C198" s="147">
        <v>42314</v>
      </c>
      <c r="D198" t="s">
        <v>4</v>
      </c>
      <c r="E198" t="s">
        <v>529</v>
      </c>
      <c r="F198">
        <v>867903.7</v>
      </c>
      <c r="G198">
        <v>6577698.9000000004</v>
      </c>
      <c r="H198" s="111">
        <v>0.28000000000000003</v>
      </c>
      <c r="I198" s="111">
        <v>82.3</v>
      </c>
      <c r="J198" s="111">
        <v>0.26562666666666668</v>
      </c>
      <c r="K198" s="171"/>
      <c r="L198" s="111"/>
    </row>
    <row r="199" spans="1:12">
      <c r="A199" t="s">
        <v>135</v>
      </c>
      <c r="B199" t="s">
        <v>742</v>
      </c>
      <c r="C199" s="147">
        <v>42326</v>
      </c>
      <c r="D199" t="s">
        <v>4</v>
      </c>
      <c r="E199" t="s">
        <v>523</v>
      </c>
      <c r="F199">
        <v>748045.41</v>
      </c>
      <c r="G199">
        <v>6319241.8899999997</v>
      </c>
      <c r="H199" s="111">
        <v>16.649999999999999</v>
      </c>
      <c r="I199" s="111">
        <v>72.2</v>
      </c>
      <c r="J199" s="111">
        <v>14.674199999999995</v>
      </c>
      <c r="K199" s="171"/>
      <c r="L199" s="111"/>
    </row>
    <row r="200" spans="1:12">
      <c r="A200" t="s">
        <v>99</v>
      </c>
      <c r="B200" t="s">
        <v>772</v>
      </c>
      <c r="C200" s="147">
        <v>42314</v>
      </c>
      <c r="D200" t="s">
        <v>4</v>
      </c>
      <c r="E200" t="s">
        <v>505</v>
      </c>
      <c r="F200">
        <v>845732.59</v>
      </c>
      <c r="G200">
        <v>6437271.0999999996</v>
      </c>
      <c r="H200" s="111">
        <v>0.59</v>
      </c>
      <c r="I200" s="111">
        <v>71.400000000000006</v>
      </c>
      <c r="J200" s="111">
        <v>0.51684000000000008</v>
      </c>
      <c r="K200" s="171"/>
      <c r="L200" s="111"/>
    </row>
    <row r="201" spans="1:12">
      <c r="A201" t="s">
        <v>79</v>
      </c>
      <c r="B201" t="s">
        <v>754</v>
      </c>
      <c r="C201" s="147">
        <v>42327</v>
      </c>
      <c r="D201" t="s">
        <v>4</v>
      </c>
      <c r="E201" t="s">
        <v>495</v>
      </c>
      <c r="F201">
        <v>916062.33</v>
      </c>
      <c r="G201">
        <v>6564950.5899999999</v>
      </c>
      <c r="H201" s="111">
        <v>0.18</v>
      </c>
      <c r="I201" s="111">
        <v>70</v>
      </c>
      <c r="J201" s="111">
        <v>0.156</v>
      </c>
      <c r="K201" s="171"/>
      <c r="L201" s="111"/>
    </row>
    <row r="202" spans="1:12">
      <c r="A202" t="s">
        <v>57</v>
      </c>
      <c r="B202" t="s">
        <v>762</v>
      </c>
      <c r="C202" s="147">
        <v>42172</v>
      </c>
      <c r="D202" t="s">
        <v>4</v>
      </c>
      <c r="E202" t="s">
        <v>484</v>
      </c>
      <c r="F202">
        <v>409963.75</v>
      </c>
      <c r="G202">
        <v>6245762.7199999997</v>
      </c>
      <c r="H202" s="111">
        <v>0.23</v>
      </c>
      <c r="I202" s="111">
        <v>69.8</v>
      </c>
      <c r="J202" s="111">
        <v>0.19902666666666663</v>
      </c>
      <c r="K202" s="171"/>
      <c r="L202" s="111"/>
    </row>
    <row r="203" spans="1:12">
      <c r="A203" t="s">
        <v>75</v>
      </c>
      <c r="B203" t="s">
        <v>748</v>
      </c>
      <c r="C203" s="147">
        <v>42325</v>
      </c>
      <c r="D203" t="s">
        <v>4</v>
      </c>
      <c r="E203" t="s">
        <v>493</v>
      </c>
      <c r="F203">
        <v>842595.15</v>
      </c>
      <c r="G203">
        <v>6575989.4100000001</v>
      </c>
      <c r="H203" s="111">
        <v>0.47</v>
      </c>
      <c r="I203" s="111">
        <v>68.2</v>
      </c>
      <c r="J203" s="111">
        <v>0.40169333333333329</v>
      </c>
      <c r="K203" s="171"/>
      <c r="L203" s="111"/>
    </row>
    <row r="204" spans="1:12">
      <c r="A204" t="s">
        <v>107</v>
      </c>
      <c r="B204" t="s">
        <v>768</v>
      </c>
      <c r="C204" s="147">
        <v>42325</v>
      </c>
      <c r="D204" t="s">
        <v>4</v>
      </c>
      <c r="E204" t="s">
        <v>509</v>
      </c>
      <c r="F204">
        <v>844381.2</v>
      </c>
      <c r="G204">
        <v>6318516.4400000004</v>
      </c>
      <c r="H204" s="111">
        <v>0.63</v>
      </c>
      <c r="I204" s="111">
        <v>67.8</v>
      </c>
      <c r="J204" s="111">
        <v>0.5367599999999999</v>
      </c>
      <c r="K204" s="171"/>
      <c r="L204" s="111"/>
    </row>
    <row r="205" spans="1:12">
      <c r="A205" t="s">
        <v>424</v>
      </c>
      <c r="B205" t="s">
        <v>425</v>
      </c>
      <c r="C205" s="147">
        <v>41138</v>
      </c>
      <c r="D205" t="s">
        <v>291</v>
      </c>
      <c r="E205" t="s">
        <v>661</v>
      </c>
      <c r="F205">
        <v>865948</v>
      </c>
      <c r="G205">
        <v>6641525</v>
      </c>
      <c r="H205" s="111">
        <v>0.29499999999999998</v>
      </c>
      <c r="I205" s="111">
        <v>54.29</v>
      </c>
      <c r="J205" s="111">
        <v>0.22477033333333332</v>
      </c>
      <c r="K205" s="171"/>
      <c r="L205" s="111"/>
    </row>
    <row r="206" spans="1:12">
      <c r="A206" t="s">
        <v>119</v>
      </c>
      <c r="B206" t="s">
        <v>120</v>
      </c>
      <c r="C206" s="147">
        <v>42310</v>
      </c>
      <c r="D206" t="s">
        <v>4</v>
      </c>
      <c r="E206" t="s">
        <v>515</v>
      </c>
      <c r="F206">
        <v>914171.03</v>
      </c>
      <c r="G206">
        <v>6447650.8600000003</v>
      </c>
      <c r="H206" s="111">
        <v>0.34</v>
      </c>
      <c r="I206" s="111">
        <v>45</v>
      </c>
      <c r="J206" s="111">
        <v>0.23799999999999999</v>
      </c>
      <c r="K206" s="171"/>
      <c r="L206" s="111"/>
    </row>
    <row r="207" spans="1:12">
      <c r="A207" t="s">
        <v>67</v>
      </c>
      <c r="B207" t="s">
        <v>790</v>
      </c>
      <c r="C207" s="147">
        <v>42326</v>
      </c>
      <c r="D207" t="s">
        <v>4</v>
      </c>
      <c r="E207" t="s">
        <v>489</v>
      </c>
      <c r="F207">
        <v>959486.41</v>
      </c>
      <c r="G207">
        <v>6729316.2800000003</v>
      </c>
      <c r="H207" s="111">
        <v>1.32</v>
      </c>
      <c r="I207" s="111">
        <v>30.1</v>
      </c>
      <c r="J207" s="111">
        <v>0.79287999999999992</v>
      </c>
      <c r="K207" s="171"/>
      <c r="L207" s="111"/>
    </row>
    <row r="208" spans="1:12">
      <c r="A208" t="s">
        <v>46</v>
      </c>
      <c r="B208" t="s">
        <v>47</v>
      </c>
      <c r="C208" s="147">
        <v>42621</v>
      </c>
      <c r="D208" t="s">
        <v>4</v>
      </c>
      <c r="E208" t="s">
        <v>481</v>
      </c>
      <c r="F208">
        <v>603131.5</v>
      </c>
      <c r="G208">
        <v>6181593.7699999996</v>
      </c>
      <c r="H208" s="111">
        <v>0.08</v>
      </c>
      <c r="I208" s="111"/>
      <c r="J208" s="111" t="s">
        <v>820</v>
      </c>
      <c r="K208" s="171"/>
      <c r="L208" s="111"/>
    </row>
    <row r="209" spans="1:12">
      <c r="A209" t="s">
        <v>48</v>
      </c>
      <c r="B209" t="s">
        <v>49</v>
      </c>
      <c r="C209" s="147">
        <v>42621</v>
      </c>
      <c r="D209" t="s">
        <v>4</v>
      </c>
      <c r="E209" t="s">
        <v>481</v>
      </c>
      <c r="F209">
        <v>598821.35</v>
      </c>
      <c r="G209">
        <v>6185486.04</v>
      </c>
      <c r="H209" s="111">
        <v>0.11</v>
      </c>
      <c r="I209" s="111"/>
      <c r="J209" s="111" t="s">
        <v>820</v>
      </c>
      <c r="K209" s="171"/>
      <c r="L209" s="111"/>
    </row>
    <row r="210" spans="1:12">
      <c r="A210" t="s">
        <v>52</v>
      </c>
      <c r="B210" t="s">
        <v>53</v>
      </c>
      <c r="C210" s="147">
        <v>42621</v>
      </c>
      <c r="D210" t="s">
        <v>4</v>
      </c>
      <c r="E210" t="s">
        <v>481</v>
      </c>
      <c r="F210">
        <v>604648.65</v>
      </c>
      <c r="G210">
        <v>6179925.0099999998</v>
      </c>
      <c r="H210" s="111">
        <v>0.11</v>
      </c>
      <c r="I210" s="111"/>
      <c r="J210" s="111" t="s">
        <v>820</v>
      </c>
      <c r="K210" s="171"/>
      <c r="L210" s="111"/>
    </row>
    <row r="211" spans="1:12">
      <c r="A211" t="s">
        <v>50</v>
      </c>
      <c r="B211" t="s">
        <v>51</v>
      </c>
      <c r="C211" s="147">
        <v>42621</v>
      </c>
      <c r="D211" t="s">
        <v>4</v>
      </c>
      <c r="E211" t="s">
        <v>482</v>
      </c>
      <c r="F211">
        <v>604654.86</v>
      </c>
      <c r="G211">
        <v>6180903.7599999998</v>
      </c>
      <c r="H211" s="111">
        <v>0.28000000000000003</v>
      </c>
      <c r="I211" s="111"/>
      <c r="J211" s="111" t="s">
        <v>820</v>
      </c>
      <c r="K211" s="171"/>
      <c r="L211" s="111"/>
    </row>
    <row r="212" spans="1:12">
      <c r="A212" t="s">
        <v>42</v>
      </c>
      <c r="B212" t="s">
        <v>752</v>
      </c>
      <c r="C212" s="147">
        <v>42171</v>
      </c>
      <c r="D212" t="s">
        <v>4</v>
      </c>
      <c r="E212" t="s">
        <v>479</v>
      </c>
      <c r="F212">
        <v>577572.26</v>
      </c>
      <c r="G212">
        <v>6284171.2999999998</v>
      </c>
      <c r="H212" s="111">
        <v>0.89</v>
      </c>
      <c r="I212" s="111"/>
      <c r="J212" s="111" t="s">
        <v>820</v>
      </c>
      <c r="K212" s="171"/>
      <c r="L212" s="111"/>
    </row>
    <row r="213" spans="1:12">
      <c r="A213" t="s">
        <v>24</v>
      </c>
      <c r="B213" t="s">
        <v>744</v>
      </c>
      <c r="C213" s="147">
        <v>42165</v>
      </c>
      <c r="D213" t="s">
        <v>4</v>
      </c>
      <c r="E213" t="s">
        <v>470</v>
      </c>
      <c r="F213">
        <v>419050.96</v>
      </c>
      <c r="G213">
        <v>6430121.3200000003</v>
      </c>
      <c r="H213" s="111">
        <v>1.62</v>
      </c>
      <c r="I213" s="111"/>
      <c r="J213" s="111" t="s">
        <v>820</v>
      </c>
      <c r="K213" s="171"/>
      <c r="L213" s="111"/>
    </row>
    <row r="214" spans="1:12">
      <c r="A214" t="s">
        <v>16</v>
      </c>
      <c r="B214" t="s">
        <v>781</v>
      </c>
      <c r="C214" s="147">
        <v>42165</v>
      </c>
      <c r="D214" t="s">
        <v>4</v>
      </c>
      <c r="E214" t="s">
        <v>466</v>
      </c>
      <c r="F214">
        <v>447883.45</v>
      </c>
      <c r="G214">
        <v>6518696.1699999999</v>
      </c>
      <c r="H214" s="111">
        <v>0.37</v>
      </c>
      <c r="I214" s="111"/>
      <c r="J214" s="111" t="s">
        <v>820</v>
      </c>
      <c r="K214" s="171"/>
      <c r="L214" s="111"/>
    </row>
    <row r="215" spans="1:12">
      <c r="A215" t="s">
        <v>263</v>
      </c>
      <c r="B215" t="s">
        <v>264</v>
      </c>
      <c r="C215" s="147">
        <v>40087</v>
      </c>
      <c r="D215" t="s">
        <v>253</v>
      </c>
      <c r="E215" t="s">
        <v>561</v>
      </c>
      <c r="F215">
        <v>869567</v>
      </c>
      <c r="G215">
        <v>6519822</v>
      </c>
      <c r="H215" s="111">
        <v>0.46276405272026999</v>
      </c>
      <c r="I215" s="111"/>
      <c r="J215" s="111" t="s">
        <v>820</v>
      </c>
      <c r="K215" s="171"/>
      <c r="L215" s="111"/>
    </row>
    <row r="216" spans="1:12">
      <c r="A216" t="s">
        <v>377</v>
      </c>
      <c r="B216" t="s">
        <v>378</v>
      </c>
      <c r="C216" s="147">
        <v>41366</v>
      </c>
      <c r="D216" t="s">
        <v>291</v>
      </c>
      <c r="E216" t="s">
        <v>636</v>
      </c>
      <c r="F216">
        <v>269139.63</v>
      </c>
      <c r="G216">
        <v>6797553.54</v>
      </c>
      <c r="H216" s="111">
        <v>0.23499999999999999</v>
      </c>
      <c r="I216" s="111"/>
      <c r="J216" s="111" t="s">
        <v>820</v>
      </c>
      <c r="K216" s="171"/>
      <c r="L216" s="111"/>
    </row>
    <row r="217" spans="1:12">
      <c r="A217" t="s">
        <v>383</v>
      </c>
      <c r="B217" t="s">
        <v>384</v>
      </c>
      <c r="C217" s="147">
        <v>41368</v>
      </c>
      <c r="D217" t="s">
        <v>291</v>
      </c>
      <c r="E217" t="s">
        <v>639</v>
      </c>
      <c r="F217">
        <v>441555</v>
      </c>
      <c r="G217">
        <v>6746734</v>
      </c>
      <c r="H217" s="111">
        <v>0.51800000000000002</v>
      </c>
      <c r="I217" s="111"/>
      <c r="J217" s="111" t="s">
        <v>820</v>
      </c>
      <c r="K217" s="171"/>
      <c r="L217" s="111"/>
    </row>
    <row r="218" spans="1:12">
      <c r="A218" t="s">
        <v>369</v>
      </c>
      <c r="B218" t="s">
        <v>370</v>
      </c>
      <c r="C218" s="147">
        <v>41365</v>
      </c>
      <c r="D218" t="s">
        <v>291</v>
      </c>
      <c r="E218" t="s">
        <v>632</v>
      </c>
      <c r="F218">
        <v>392166.1</v>
      </c>
      <c r="G218">
        <v>6661022</v>
      </c>
      <c r="H218" s="111">
        <v>0.45100000000000001</v>
      </c>
      <c r="I218" s="111"/>
      <c r="J218" s="111" t="s">
        <v>820</v>
      </c>
      <c r="K218" s="171"/>
      <c r="L218" s="111"/>
    </row>
    <row r="219" spans="1:12">
      <c r="A219" t="s">
        <v>367</v>
      </c>
      <c r="B219" t="s">
        <v>368</v>
      </c>
      <c r="C219" s="147">
        <v>41366</v>
      </c>
      <c r="D219" t="s">
        <v>291</v>
      </c>
      <c r="E219" t="s">
        <v>631</v>
      </c>
      <c r="F219">
        <v>364328.9</v>
      </c>
      <c r="G219">
        <v>6690074</v>
      </c>
      <c r="H219" s="111">
        <v>1.488</v>
      </c>
      <c r="I219" s="111"/>
      <c r="J219" s="111" t="s">
        <v>820</v>
      </c>
      <c r="K219" s="171"/>
      <c r="L219" s="111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219"/>
  <sheetViews>
    <sheetView topLeftCell="C1" workbookViewId="0">
      <selection activeCell="G7" sqref="G7"/>
    </sheetView>
  </sheetViews>
  <sheetFormatPr baseColWidth="10" defaultRowHeight="15"/>
  <cols>
    <col min="1" max="1" width="14.28515625" customWidth="1"/>
    <col min="5" max="5" width="18" customWidth="1"/>
    <col min="6" max="6" width="14.5703125" customWidth="1"/>
    <col min="7" max="7" width="14.42578125" customWidth="1"/>
    <col min="8" max="8" width="20.140625" customWidth="1"/>
    <col min="9" max="9" width="17.85546875" customWidth="1"/>
    <col min="10" max="10" width="15.85546875" customWidth="1"/>
  </cols>
  <sheetData>
    <row r="1" spans="1:19">
      <c r="A1" t="s">
        <v>709</v>
      </c>
      <c r="B1" t="s">
        <v>708</v>
      </c>
      <c r="C1" t="s">
        <v>0</v>
      </c>
      <c r="D1" t="s">
        <v>1</v>
      </c>
      <c r="E1" t="s">
        <v>459</v>
      </c>
      <c r="F1" t="s">
        <v>678</v>
      </c>
      <c r="G1" t="s">
        <v>679</v>
      </c>
      <c r="H1" t="s">
        <v>697</v>
      </c>
      <c r="I1" t="s">
        <v>688</v>
      </c>
      <c r="J1" t="s">
        <v>694</v>
      </c>
      <c r="K1" s="110" t="s">
        <v>794</v>
      </c>
      <c r="L1" s="110" t="s">
        <v>795</v>
      </c>
      <c r="Q1" t="s">
        <v>817</v>
      </c>
      <c r="R1" t="s">
        <v>818</v>
      </c>
      <c r="S1" t="s">
        <v>819</v>
      </c>
    </row>
    <row r="2" spans="1:19" ht="15.75" thickBot="1">
      <c r="A2" t="s">
        <v>117</v>
      </c>
      <c r="B2" t="s">
        <v>758</v>
      </c>
      <c r="C2" s="147">
        <v>42310</v>
      </c>
      <c r="D2" t="s">
        <v>4</v>
      </c>
      <c r="E2" t="s">
        <v>514</v>
      </c>
      <c r="F2">
        <v>962956.41</v>
      </c>
      <c r="G2">
        <v>6469546.4400000004</v>
      </c>
      <c r="H2">
        <v>0.04</v>
      </c>
      <c r="I2">
        <v>150</v>
      </c>
      <c r="J2">
        <v>8.5375494071146252E-3</v>
      </c>
      <c r="K2" s="138">
        <v>2</v>
      </c>
      <c r="L2" s="138" t="s">
        <v>801</v>
      </c>
      <c r="N2" t="s">
        <v>806</v>
      </c>
      <c r="Q2" s="175">
        <f t="shared" ref="Q2:Q40" si="0">O$10</f>
        <v>0.3</v>
      </c>
      <c r="R2">
        <v>0</v>
      </c>
      <c r="S2">
        <f t="shared" ref="S2:S7" si="1">((M$10/(1+R2/M$14))*N$4)/M$12</f>
        <v>1.2266666666666668</v>
      </c>
    </row>
    <row r="3" spans="1:19">
      <c r="A3" t="s">
        <v>241</v>
      </c>
      <c r="B3" t="s">
        <v>242</v>
      </c>
      <c r="C3" s="147">
        <v>41068</v>
      </c>
      <c r="D3" t="s">
        <v>291</v>
      </c>
      <c r="E3" t="s">
        <v>571</v>
      </c>
      <c r="F3">
        <v>925025</v>
      </c>
      <c r="G3">
        <v>6514593</v>
      </c>
      <c r="H3">
        <v>7.6999999999999999E-2</v>
      </c>
      <c r="I3">
        <v>96.9</v>
      </c>
      <c r="J3">
        <v>1.2394565217391303E-2</v>
      </c>
      <c r="K3" s="138">
        <v>5</v>
      </c>
      <c r="L3" s="138" t="s">
        <v>801</v>
      </c>
      <c r="N3" s="146" t="s">
        <v>702</v>
      </c>
      <c r="O3" s="162" t="s">
        <v>703</v>
      </c>
      <c r="P3" s="158" t="s">
        <v>712</v>
      </c>
      <c r="Q3" s="175">
        <f t="shared" si="0"/>
        <v>0.3</v>
      </c>
      <c r="R3">
        <f>R2+10</f>
        <v>10</v>
      </c>
      <c r="S3">
        <f t="shared" si="1"/>
        <v>1.0652631578947369</v>
      </c>
    </row>
    <row r="4" spans="1:19">
      <c r="A4" t="s">
        <v>426</v>
      </c>
      <c r="B4" t="s">
        <v>427</v>
      </c>
      <c r="C4" s="147">
        <v>41138</v>
      </c>
      <c r="D4" t="s">
        <v>291</v>
      </c>
      <c r="E4" t="s">
        <v>662</v>
      </c>
      <c r="F4">
        <v>839108</v>
      </c>
      <c r="G4">
        <v>6629175</v>
      </c>
      <c r="H4">
        <v>0.114</v>
      </c>
      <c r="I4">
        <v>91.4</v>
      </c>
      <c r="J4">
        <v>1.7730830039525688E-2</v>
      </c>
      <c r="K4" s="138">
        <v>15</v>
      </c>
      <c r="L4" s="138" t="s">
        <v>801</v>
      </c>
      <c r="M4" t="s">
        <v>704</v>
      </c>
      <c r="N4" s="129">
        <v>0.08</v>
      </c>
      <c r="O4" s="138">
        <v>50</v>
      </c>
      <c r="P4" s="131">
        <v>0.45</v>
      </c>
      <c r="Q4" s="175">
        <f t="shared" si="0"/>
        <v>0.3</v>
      </c>
      <c r="R4">
        <f>R3+10</f>
        <v>20</v>
      </c>
      <c r="S4">
        <f t="shared" si="1"/>
        <v>0.94139534883720932</v>
      </c>
    </row>
    <row r="5" spans="1:19">
      <c r="A5" t="s">
        <v>121</v>
      </c>
      <c r="B5" t="s">
        <v>122</v>
      </c>
      <c r="C5" s="147">
        <v>42310</v>
      </c>
      <c r="D5" t="s">
        <v>4</v>
      </c>
      <c r="E5" t="s">
        <v>516</v>
      </c>
      <c r="F5">
        <v>894919.44</v>
      </c>
      <c r="G5">
        <v>6461924.0099999998</v>
      </c>
      <c r="H5">
        <v>0.09</v>
      </c>
      <c r="I5">
        <v>88</v>
      </c>
      <c r="J5">
        <v>1.3695652173913039E-2</v>
      </c>
      <c r="K5" s="138">
        <v>5</v>
      </c>
      <c r="L5" s="138" t="s">
        <v>801</v>
      </c>
      <c r="M5" t="s">
        <v>705</v>
      </c>
      <c r="N5" s="129">
        <v>0.09</v>
      </c>
      <c r="O5" s="138">
        <v>100</v>
      </c>
      <c r="P5" s="131">
        <v>0.6</v>
      </c>
      <c r="Q5" s="175">
        <f t="shared" si="0"/>
        <v>0.3</v>
      </c>
      <c r="R5">
        <f>R4+10</f>
        <v>30</v>
      </c>
      <c r="S5">
        <f t="shared" si="1"/>
        <v>0.84333333333333349</v>
      </c>
    </row>
    <row r="6" spans="1:19">
      <c r="A6" t="s">
        <v>125</v>
      </c>
      <c r="B6" t="s">
        <v>738</v>
      </c>
      <c r="C6" s="147">
        <v>42313</v>
      </c>
      <c r="D6" t="s">
        <v>4</v>
      </c>
      <c r="E6" t="s">
        <v>518</v>
      </c>
      <c r="F6">
        <v>934479.35</v>
      </c>
      <c r="G6">
        <v>6350598.2999999998</v>
      </c>
      <c r="H6">
        <v>0.02</v>
      </c>
      <c r="I6">
        <v>82.7</v>
      </c>
      <c r="J6">
        <v>2.938735177865612E-3</v>
      </c>
      <c r="K6" s="138">
        <v>7</v>
      </c>
      <c r="L6" s="138" t="s">
        <v>801</v>
      </c>
      <c r="M6" t="s">
        <v>706</v>
      </c>
      <c r="N6" s="129">
        <v>0.15</v>
      </c>
      <c r="O6" s="138">
        <v>200</v>
      </c>
      <c r="P6" s="131">
        <v>0.9</v>
      </c>
      <c r="Q6" s="175">
        <f t="shared" si="0"/>
        <v>0.3</v>
      </c>
      <c r="R6">
        <f>R5+10</f>
        <v>40</v>
      </c>
      <c r="S6">
        <f t="shared" si="1"/>
        <v>0.76377358490566039</v>
      </c>
    </row>
    <row r="7" spans="1:19" ht="15.75" thickBot="1">
      <c r="A7" t="s">
        <v>95</v>
      </c>
      <c r="B7" t="s">
        <v>756</v>
      </c>
      <c r="C7" s="147">
        <v>42325</v>
      </c>
      <c r="D7" t="s">
        <v>4</v>
      </c>
      <c r="E7" t="s">
        <v>503</v>
      </c>
      <c r="F7">
        <v>855033.97</v>
      </c>
      <c r="G7">
        <v>6499829.6299999999</v>
      </c>
      <c r="H7">
        <v>0.02</v>
      </c>
      <c r="I7">
        <v>77.5</v>
      </c>
      <c r="J7">
        <v>2.8359683794466403E-3</v>
      </c>
      <c r="K7" s="138">
        <v>5</v>
      </c>
      <c r="L7" s="138" t="s">
        <v>801</v>
      </c>
      <c r="M7" t="s">
        <v>707</v>
      </c>
      <c r="N7" s="140">
        <v>0.25</v>
      </c>
      <c r="O7" s="141"/>
      <c r="P7" s="136">
        <v>1.5</v>
      </c>
      <c r="Q7" s="175">
        <f t="shared" si="0"/>
        <v>0.3</v>
      </c>
      <c r="R7">
        <f>R6+10</f>
        <v>50</v>
      </c>
      <c r="S7">
        <f t="shared" si="1"/>
        <v>0.69793103448275873</v>
      </c>
    </row>
    <row r="8" spans="1:19" ht="15.75" thickBot="1">
      <c r="A8" t="s">
        <v>208</v>
      </c>
      <c r="B8" t="s">
        <v>209</v>
      </c>
      <c r="C8" s="147">
        <v>41000</v>
      </c>
      <c r="D8" t="s">
        <v>207</v>
      </c>
      <c r="E8" t="s">
        <v>557</v>
      </c>
      <c r="F8">
        <v>891477.04</v>
      </c>
      <c r="G8">
        <v>6544924.4400000004</v>
      </c>
      <c r="H8">
        <v>0.23699999999999999</v>
      </c>
      <c r="I8">
        <v>77</v>
      </c>
      <c r="J8">
        <v>3.3489130434782612E-2</v>
      </c>
      <c r="K8" s="138">
        <v>5</v>
      </c>
      <c r="L8" s="138" t="s">
        <v>801</v>
      </c>
      <c r="Q8" s="175">
        <f t="shared" si="0"/>
        <v>0.3</v>
      </c>
      <c r="R8">
        <v>50</v>
      </c>
      <c r="S8">
        <f t="shared" ref="S8:S13" si="2">((M$10/(1+R8/M$14))*N$5)/M$12</f>
        <v>0.78517241379310343</v>
      </c>
    </row>
    <row r="9" spans="1:19">
      <c r="A9" t="s">
        <v>131</v>
      </c>
      <c r="B9" t="s">
        <v>739</v>
      </c>
      <c r="C9" s="147">
        <v>42313</v>
      </c>
      <c r="D9" t="s">
        <v>4</v>
      </c>
      <c r="E9" t="s">
        <v>521</v>
      </c>
      <c r="F9">
        <v>924721.53</v>
      </c>
      <c r="G9">
        <v>6299954.8099999996</v>
      </c>
      <c r="H9">
        <v>0.03</v>
      </c>
      <c r="I9">
        <v>72.599999999999994</v>
      </c>
      <c r="J9">
        <v>4.108695652173912E-3</v>
      </c>
      <c r="K9" s="138">
        <v>6</v>
      </c>
      <c r="L9" s="138" t="s">
        <v>801</v>
      </c>
      <c r="M9" s="142" t="s">
        <v>684</v>
      </c>
      <c r="O9" s="159" t="s">
        <v>821</v>
      </c>
      <c r="Q9" s="175">
        <f t="shared" si="0"/>
        <v>0.3</v>
      </c>
      <c r="R9">
        <f>R7+10</f>
        <v>60</v>
      </c>
      <c r="S9">
        <f t="shared" si="2"/>
        <v>0.72285714285714286</v>
      </c>
    </row>
    <row r="10" spans="1:19" ht="15.75" thickBot="1">
      <c r="A10" t="s">
        <v>457</v>
      </c>
      <c r="B10" t="s">
        <v>458</v>
      </c>
      <c r="C10" s="147">
        <v>41177</v>
      </c>
      <c r="D10" t="s">
        <v>291</v>
      </c>
      <c r="E10" t="s">
        <v>677</v>
      </c>
      <c r="F10">
        <v>882069</v>
      </c>
      <c r="G10">
        <v>6348202</v>
      </c>
      <c r="H10">
        <v>8.8999999999999996E-2</v>
      </c>
      <c r="I10">
        <v>72.5</v>
      </c>
      <c r="J10">
        <v>1.2180335968379447E-2</v>
      </c>
      <c r="K10" s="138">
        <v>7</v>
      </c>
      <c r="L10" s="138" t="s">
        <v>801</v>
      </c>
      <c r="M10" s="176">
        <v>0.46</v>
      </c>
      <c r="O10" s="177">
        <v>0.3</v>
      </c>
      <c r="Q10" s="175">
        <f t="shared" si="0"/>
        <v>0.3</v>
      </c>
      <c r="R10">
        <f>R9+10</f>
        <v>70</v>
      </c>
      <c r="S10">
        <f t="shared" si="2"/>
        <v>0.66970588235294126</v>
      </c>
    </row>
    <row r="11" spans="1:19" ht="15.75" thickBot="1">
      <c r="A11" t="s">
        <v>437</v>
      </c>
      <c r="B11" t="s">
        <v>438</v>
      </c>
      <c r="C11" s="147">
        <v>41177</v>
      </c>
      <c r="D11" t="s">
        <v>291</v>
      </c>
      <c r="E11" t="s">
        <v>667</v>
      </c>
      <c r="F11">
        <v>937563</v>
      </c>
      <c r="G11">
        <v>6330720</v>
      </c>
      <c r="H11">
        <v>0.17</v>
      </c>
      <c r="I11">
        <v>71.5</v>
      </c>
      <c r="J11">
        <v>2.3097826086956517E-2</v>
      </c>
      <c r="K11" s="138">
        <v>6</v>
      </c>
      <c r="L11" s="138" t="s">
        <v>801</v>
      </c>
      <c r="M11" s="143" t="s">
        <v>685</v>
      </c>
      <c r="Q11" s="175">
        <f t="shared" si="0"/>
        <v>0.3</v>
      </c>
      <c r="R11">
        <f>R10+10</f>
        <v>80</v>
      </c>
      <c r="S11">
        <f t="shared" si="2"/>
        <v>0.62383561643835628</v>
      </c>
    </row>
    <row r="12" spans="1:19">
      <c r="A12" t="s">
        <v>251</v>
      </c>
      <c r="B12" t="s">
        <v>252</v>
      </c>
      <c r="C12" s="147">
        <v>40087</v>
      </c>
      <c r="D12" t="s">
        <v>253</v>
      </c>
      <c r="E12" t="s">
        <v>577</v>
      </c>
      <c r="F12">
        <v>869769</v>
      </c>
      <c r="G12">
        <v>6560119</v>
      </c>
      <c r="H12">
        <v>0.18646641286853899</v>
      </c>
      <c r="I12">
        <v>69.8</v>
      </c>
      <c r="J12">
        <v>2.5021876351331615E-2</v>
      </c>
      <c r="K12" s="138">
        <v>15</v>
      </c>
      <c r="L12" s="138" t="s">
        <v>801</v>
      </c>
      <c r="M12" s="176">
        <v>0.03</v>
      </c>
      <c r="O12" s="159" t="s">
        <v>802</v>
      </c>
      <c r="Q12" s="175">
        <f t="shared" si="0"/>
        <v>0.3</v>
      </c>
      <c r="R12">
        <f>R11+10</f>
        <v>90</v>
      </c>
      <c r="S12">
        <f t="shared" si="2"/>
        <v>0.58384615384615401</v>
      </c>
    </row>
    <row r="13" spans="1:19" ht="15.75" thickBot="1">
      <c r="A13" t="s">
        <v>157</v>
      </c>
      <c r="B13" t="s">
        <v>740</v>
      </c>
      <c r="C13" s="147">
        <v>42310</v>
      </c>
      <c r="D13" t="s">
        <v>4</v>
      </c>
      <c r="E13" t="s">
        <v>534</v>
      </c>
      <c r="F13">
        <v>897712.76</v>
      </c>
      <c r="G13">
        <v>6480121.96</v>
      </c>
      <c r="H13">
        <v>0.05</v>
      </c>
      <c r="I13">
        <v>69</v>
      </c>
      <c r="J13">
        <v>6.6699604743083001E-3</v>
      </c>
      <c r="K13" s="138">
        <v>5</v>
      </c>
      <c r="L13" s="138" t="s">
        <v>801</v>
      </c>
      <c r="M13" s="145" t="s">
        <v>691</v>
      </c>
      <c r="O13" s="177">
        <v>0.19</v>
      </c>
      <c r="Q13" s="175">
        <f t="shared" si="0"/>
        <v>0.3</v>
      </c>
      <c r="R13">
        <v>100</v>
      </c>
      <c r="S13">
        <f t="shared" si="2"/>
        <v>0.54867469879518083</v>
      </c>
    </row>
    <row r="14" spans="1:19" ht="15.75" thickBot="1">
      <c r="A14" t="s">
        <v>430</v>
      </c>
      <c r="B14" t="s">
        <v>431</v>
      </c>
      <c r="C14" s="147">
        <v>41177</v>
      </c>
      <c r="D14" t="s">
        <v>291</v>
      </c>
      <c r="E14" t="s">
        <v>664</v>
      </c>
      <c r="F14">
        <v>880001</v>
      </c>
      <c r="G14">
        <v>6399472</v>
      </c>
      <c r="H14">
        <v>0.14599999999999999</v>
      </c>
      <c r="I14">
        <v>65.5</v>
      </c>
      <c r="J14">
        <v>1.8971343873517781E-2</v>
      </c>
      <c r="K14" s="138">
        <v>7</v>
      </c>
      <c r="L14" s="138" t="s">
        <v>801</v>
      </c>
      <c r="M14" s="178">
        <v>66</v>
      </c>
      <c r="Q14" s="175">
        <f t="shared" si="0"/>
        <v>0.3</v>
      </c>
      <c r="R14">
        <f>R12+10</f>
        <v>100</v>
      </c>
      <c r="S14">
        <f t="shared" ref="S14:S24" si="3">((M$10/(1+R14/M$14))*N$6)/M$12</f>
        <v>0.91445783132530134</v>
      </c>
    </row>
    <row r="15" spans="1:19">
      <c r="A15" t="s">
        <v>254</v>
      </c>
      <c r="B15" t="s">
        <v>255</v>
      </c>
      <c r="C15" s="147">
        <v>40087</v>
      </c>
      <c r="D15" t="s">
        <v>253</v>
      </c>
      <c r="E15" t="s">
        <v>578</v>
      </c>
      <c r="F15">
        <v>869164</v>
      </c>
      <c r="G15">
        <v>6563689</v>
      </c>
      <c r="H15">
        <v>0.12614366761199999</v>
      </c>
      <c r="I15">
        <v>63.5</v>
      </c>
      <c r="J15">
        <v>1.6141902130191697E-2</v>
      </c>
      <c r="K15" s="138">
        <v>15</v>
      </c>
      <c r="L15" s="138" t="s">
        <v>801</v>
      </c>
      <c r="Q15" s="175">
        <f t="shared" si="0"/>
        <v>0.3</v>
      </c>
      <c r="R15">
        <f t="shared" ref="R15:R23" si="4">R14+10</f>
        <v>110</v>
      </c>
      <c r="S15">
        <f t="shared" si="3"/>
        <v>0.86249999999999993</v>
      </c>
    </row>
    <row r="16" spans="1:19">
      <c r="A16" t="s">
        <v>398</v>
      </c>
      <c r="B16" t="s">
        <v>399</v>
      </c>
      <c r="C16" s="147">
        <v>41043</v>
      </c>
      <c r="D16" t="s">
        <v>291</v>
      </c>
      <c r="E16" t="s">
        <v>647</v>
      </c>
      <c r="F16">
        <v>659597.22</v>
      </c>
      <c r="G16">
        <v>6360008.5300000003</v>
      </c>
      <c r="H16">
        <v>0.157</v>
      </c>
      <c r="I16">
        <v>61.97</v>
      </c>
      <c r="J16">
        <v>1.9853053359683792E-2</v>
      </c>
      <c r="K16" s="138">
        <v>3</v>
      </c>
      <c r="L16" s="138" t="s">
        <v>801</v>
      </c>
      <c r="Q16" s="175">
        <f t="shared" si="0"/>
        <v>0.3</v>
      </c>
      <c r="R16">
        <f t="shared" si="4"/>
        <v>120</v>
      </c>
      <c r="S16">
        <f t="shared" si="3"/>
        <v>0.81612903225806455</v>
      </c>
    </row>
    <row r="17" spans="1:19">
      <c r="A17" t="s">
        <v>261</v>
      </c>
      <c r="B17" t="s">
        <v>262</v>
      </c>
      <c r="C17" s="147">
        <v>40087</v>
      </c>
      <c r="D17" t="s">
        <v>253</v>
      </c>
      <c r="E17" t="s">
        <v>581</v>
      </c>
      <c r="F17">
        <v>915573</v>
      </c>
      <c r="G17">
        <v>6477559</v>
      </c>
      <c r="H17">
        <v>0.217162880873954</v>
      </c>
      <c r="I17">
        <v>61.66</v>
      </c>
      <c r="J17">
        <v>2.739428198850688E-2</v>
      </c>
      <c r="K17" s="138">
        <v>5</v>
      </c>
      <c r="L17" s="138" t="s">
        <v>801</v>
      </c>
      <c r="Q17" s="175">
        <f t="shared" si="0"/>
        <v>0.3</v>
      </c>
      <c r="R17">
        <f t="shared" si="4"/>
        <v>130</v>
      </c>
      <c r="S17">
        <f t="shared" si="3"/>
        <v>0.77448979591836731</v>
      </c>
    </row>
    <row r="18" spans="1:19">
      <c r="A18" t="s">
        <v>287</v>
      </c>
      <c r="B18" t="s">
        <v>288</v>
      </c>
      <c r="C18" s="147">
        <v>40087</v>
      </c>
      <c r="D18" t="s">
        <v>253</v>
      </c>
      <c r="E18" t="s">
        <v>592</v>
      </c>
      <c r="F18">
        <v>859976</v>
      </c>
      <c r="G18">
        <v>6484614</v>
      </c>
      <c r="H18">
        <v>0.175128579297124</v>
      </c>
      <c r="I18">
        <v>60.5</v>
      </c>
      <c r="J18">
        <v>2.1891072412140496E-2</v>
      </c>
      <c r="K18" s="138">
        <v>5</v>
      </c>
      <c r="L18" s="138" t="s">
        <v>801</v>
      </c>
      <c r="Q18" s="175">
        <f t="shared" si="0"/>
        <v>0.3</v>
      </c>
      <c r="R18">
        <f t="shared" si="4"/>
        <v>140</v>
      </c>
      <c r="S18">
        <f t="shared" si="3"/>
        <v>0.73689320388349522</v>
      </c>
    </row>
    <row r="19" spans="1:19">
      <c r="A19" t="s">
        <v>281</v>
      </c>
      <c r="B19" t="s">
        <v>282</v>
      </c>
      <c r="C19" s="147">
        <v>40087</v>
      </c>
      <c r="D19" t="s">
        <v>253</v>
      </c>
      <c r="E19" t="s">
        <v>589</v>
      </c>
      <c r="F19">
        <v>894287</v>
      </c>
      <c r="G19">
        <v>6458073</v>
      </c>
      <c r="H19">
        <v>0.231470131579262</v>
      </c>
      <c r="I19">
        <v>55</v>
      </c>
      <c r="J19">
        <v>2.767577660186828E-2</v>
      </c>
      <c r="K19" s="138">
        <v>5</v>
      </c>
      <c r="L19" s="138" t="s">
        <v>801</v>
      </c>
      <c r="Q19" s="175">
        <f t="shared" si="0"/>
        <v>0.3</v>
      </c>
      <c r="R19">
        <f t="shared" si="4"/>
        <v>150</v>
      </c>
      <c r="S19">
        <f t="shared" si="3"/>
        <v>0.70277777777777772</v>
      </c>
    </row>
    <row r="20" spans="1:19">
      <c r="A20" t="s">
        <v>274</v>
      </c>
      <c r="B20" t="s">
        <v>275</v>
      </c>
      <c r="C20" s="147">
        <v>40087</v>
      </c>
      <c r="D20" t="s">
        <v>253</v>
      </c>
      <c r="E20" t="s">
        <v>586</v>
      </c>
      <c r="F20">
        <v>868463</v>
      </c>
      <c r="G20">
        <v>6466262</v>
      </c>
      <c r="H20">
        <v>0.226653834655165</v>
      </c>
      <c r="I20">
        <v>34.04</v>
      </c>
      <c r="J20">
        <v>2.2405582627374208E-2</v>
      </c>
      <c r="K20" s="138">
        <v>5</v>
      </c>
      <c r="L20" s="138" t="s">
        <v>801</v>
      </c>
      <c r="Q20" s="175">
        <f t="shared" si="0"/>
        <v>0.3</v>
      </c>
      <c r="R20">
        <f t="shared" si="4"/>
        <v>160</v>
      </c>
      <c r="S20">
        <f t="shared" si="3"/>
        <v>0.6716814159292035</v>
      </c>
    </row>
    <row r="21" spans="1:19">
      <c r="A21" t="s">
        <v>127</v>
      </c>
      <c r="B21" t="s">
        <v>737</v>
      </c>
      <c r="C21" s="147">
        <v>42313</v>
      </c>
      <c r="D21" t="s">
        <v>4</v>
      </c>
      <c r="E21" t="s">
        <v>519</v>
      </c>
      <c r="F21">
        <v>937396.58</v>
      </c>
      <c r="G21">
        <v>6343361.8200000003</v>
      </c>
      <c r="H21">
        <v>0.03</v>
      </c>
      <c r="J21" t="s">
        <v>820</v>
      </c>
      <c r="K21" s="138">
        <v>7</v>
      </c>
      <c r="L21" s="138" t="s">
        <v>801</v>
      </c>
      <c r="Q21" s="175">
        <f t="shared" si="0"/>
        <v>0.3</v>
      </c>
      <c r="R21">
        <f t="shared" si="4"/>
        <v>170</v>
      </c>
      <c r="S21">
        <f t="shared" si="3"/>
        <v>0.64322033898305087</v>
      </c>
    </row>
    <row r="22" spans="1:19">
      <c r="A22" t="s">
        <v>301</v>
      </c>
      <c r="B22" t="s">
        <v>302</v>
      </c>
      <c r="C22" s="147">
        <v>41239</v>
      </c>
      <c r="D22" t="s">
        <v>291</v>
      </c>
      <c r="E22" t="s">
        <v>598</v>
      </c>
      <c r="F22">
        <v>932758.16</v>
      </c>
      <c r="G22">
        <v>6854239.7400000002</v>
      </c>
      <c r="H22">
        <v>0.214</v>
      </c>
      <c r="I22">
        <v>330</v>
      </c>
      <c r="J22">
        <v>8.3739130434782594E-2</v>
      </c>
      <c r="K22" s="138">
        <v>10</v>
      </c>
      <c r="L22" s="138" t="s">
        <v>798</v>
      </c>
      <c r="Q22" s="175">
        <f t="shared" si="0"/>
        <v>0.3</v>
      </c>
      <c r="R22">
        <f t="shared" si="4"/>
        <v>180</v>
      </c>
      <c r="S22">
        <f t="shared" si="3"/>
        <v>0.61707317073170742</v>
      </c>
    </row>
    <row r="23" spans="1:19">
      <c r="A23" t="s">
        <v>109</v>
      </c>
      <c r="B23" t="s">
        <v>727</v>
      </c>
      <c r="C23" s="147">
        <v>42515</v>
      </c>
      <c r="D23" t="s">
        <v>4</v>
      </c>
      <c r="E23" t="s">
        <v>510</v>
      </c>
      <c r="F23">
        <v>790700.37</v>
      </c>
      <c r="G23">
        <v>6337317.6299999999</v>
      </c>
      <c r="H23">
        <v>0.21</v>
      </c>
      <c r="I23">
        <v>286.33</v>
      </c>
      <c r="J23">
        <v>7.3111956521739116E-2</v>
      </c>
      <c r="K23" s="138">
        <v>6</v>
      </c>
      <c r="L23" s="138" t="s">
        <v>798</v>
      </c>
      <c r="Q23" s="175">
        <f t="shared" si="0"/>
        <v>0.3</v>
      </c>
      <c r="R23">
        <f t="shared" si="4"/>
        <v>190</v>
      </c>
      <c r="S23">
        <f t="shared" si="3"/>
        <v>0.59296874999999993</v>
      </c>
    </row>
    <row r="24" spans="1:19">
      <c r="A24" t="s">
        <v>303</v>
      </c>
      <c r="B24" t="s">
        <v>304</v>
      </c>
      <c r="C24" s="147">
        <v>41240</v>
      </c>
      <c r="D24" t="s">
        <v>291</v>
      </c>
      <c r="E24" t="s">
        <v>599</v>
      </c>
      <c r="F24">
        <v>932564.02</v>
      </c>
      <c r="G24">
        <v>6903674.46</v>
      </c>
      <c r="H24">
        <v>0.19400000000000001</v>
      </c>
      <c r="I24">
        <v>180</v>
      </c>
      <c r="J24">
        <v>4.715810276679841E-2</v>
      </c>
      <c r="K24" s="138">
        <v>10</v>
      </c>
      <c r="L24" s="138" t="s">
        <v>798</v>
      </c>
      <c r="Q24" s="175">
        <f t="shared" si="0"/>
        <v>0.3</v>
      </c>
      <c r="R24">
        <v>200</v>
      </c>
      <c r="S24">
        <f t="shared" si="3"/>
        <v>0.57067669172932334</v>
      </c>
    </row>
    <row r="25" spans="1:19">
      <c r="A25" t="s">
        <v>434</v>
      </c>
      <c r="B25" t="s">
        <v>435</v>
      </c>
      <c r="C25" s="147">
        <v>41177</v>
      </c>
      <c r="D25" t="s">
        <v>291</v>
      </c>
      <c r="E25" t="s">
        <v>666</v>
      </c>
      <c r="F25">
        <v>861242</v>
      </c>
      <c r="G25">
        <v>6328780</v>
      </c>
      <c r="H25">
        <v>0.121</v>
      </c>
      <c r="I25">
        <v>157</v>
      </c>
      <c r="J25">
        <v>2.6663043478260866E-2</v>
      </c>
      <c r="K25" s="138">
        <v>6</v>
      </c>
      <c r="L25" s="138" t="s">
        <v>798</v>
      </c>
      <c r="Q25" s="175">
        <f t="shared" si="0"/>
        <v>0.3</v>
      </c>
      <c r="R25">
        <f>R23+10</f>
        <v>200</v>
      </c>
      <c r="S25">
        <f t="shared" ref="S25:S40" si="5">((M$10/(1+R25/M$14))*N$7)/M$12</f>
        <v>0.95112781954887227</v>
      </c>
    </row>
    <row r="26" spans="1:19">
      <c r="A26" t="s">
        <v>13</v>
      </c>
      <c r="B26" t="s">
        <v>755</v>
      </c>
      <c r="C26" s="147">
        <v>42165</v>
      </c>
      <c r="D26" t="s">
        <v>4</v>
      </c>
      <c r="E26" t="s">
        <v>465</v>
      </c>
      <c r="F26">
        <v>429841.39</v>
      </c>
      <c r="G26">
        <v>6489327.4900000002</v>
      </c>
      <c r="H26">
        <v>0.128</v>
      </c>
      <c r="I26">
        <v>140</v>
      </c>
      <c r="J26">
        <v>2.6055335968379445E-2</v>
      </c>
      <c r="K26" s="130">
        <v>9</v>
      </c>
      <c r="L26" s="138" t="s">
        <v>798</v>
      </c>
      <c r="Q26" s="175">
        <f t="shared" si="0"/>
        <v>0.3</v>
      </c>
      <c r="R26">
        <f t="shared" ref="R26:R40" si="6">R25+10</f>
        <v>210</v>
      </c>
      <c r="S26">
        <f t="shared" si="5"/>
        <v>0.91666666666666685</v>
      </c>
    </row>
    <row r="27" spans="1:19">
      <c r="A27" t="s">
        <v>299</v>
      </c>
      <c r="B27" t="s">
        <v>300</v>
      </c>
      <c r="C27" s="147">
        <v>41239</v>
      </c>
      <c r="D27" t="s">
        <v>291</v>
      </c>
      <c r="E27" t="s">
        <v>597</v>
      </c>
      <c r="F27">
        <v>929200.52</v>
      </c>
      <c r="G27">
        <v>6835115.5199999996</v>
      </c>
      <c r="H27">
        <v>0.214</v>
      </c>
      <c r="I27">
        <v>130.25</v>
      </c>
      <c r="J27">
        <v>4.149950592885375E-2</v>
      </c>
      <c r="K27" s="138">
        <v>10</v>
      </c>
      <c r="L27" s="138" t="s">
        <v>798</v>
      </c>
      <c r="Q27" s="175">
        <f t="shared" si="0"/>
        <v>0.3</v>
      </c>
      <c r="R27">
        <f t="shared" si="6"/>
        <v>220</v>
      </c>
      <c r="S27">
        <f t="shared" si="5"/>
        <v>0.88461538461538458</v>
      </c>
    </row>
    <row r="28" spans="1:19">
      <c r="A28" t="s">
        <v>183</v>
      </c>
      <c r="B28" t="s">
        <v>184</v>
      </c>
      <c r="C28" s="147">
        <v>41198</v>
      </c>
      <c r="D28" t="s">
        <v>165</v>
      </c>
      <c r="E28" t="s">
        <v>546</v>
      </c>
      <c r="F28">
        <v>692714.92</v>
      </c>
      <c r="G28">
        <v>6838698.1699999999</v>
      </c>
      <c r="H28">
        <v>0.13</v>
      </c>
      <c r="I28">
        <v>123.9</v>
      </c>
      <c r="J28">
        <v>2.4394268774703558E-2</v>
      </c>
      <c r="K28" s="138">
        <v>9</v>
      </c>
      <c r="L28" s="138" t="s">
        <v>798</v>
      </c>
      <c r="Q28" s="175">
        <f t="shared" si="0"/>
        <v>0.3</v>
      </c>
      <c r="R28">
        <f t="shared" si="6"/>
        <v>230</v>
      </c>
      <c r="S28">
        <f t="shared" si="5"/>
        <v>0.85472972972972994</v>
      </c>
    </row>
    <row r="29" spans="1:19">
      <c r="A29" t="s">
        <v>215</v>
      </c>
      <c r="B29" t="s">
        <v>216</v>
      </c>
      <c r="C29" s="147">
        <v>41801</v>
      </c>
      <c r="D29" t="s">
        <v>214</v>
      </c>
      <c r="E29" t="s">
        <v>560</v>
      </c>
      <c r="F29">
        <v>867965.39</v>
      </c>
      <c r="G29">
        <v>6515181.3200000003</v>
      </c>
      <c r="H29">
        <v>0.18180226263402496</v>
      </c>
      <c r="I29">
        <v>117.7</v>
      </c>
      <c r="J29">
        <v>3.3001062891176269E-2</v>
      </c>
      <c r="K29" s="138">
        <v>5</v>
      </c>
      <c r="L29" s="138" t="s">
        <v>798</v>
      </c>
      <c r="Q29" s="175">
        <f t="shared" si="0"/>
        <v>0.3</v>
      </c>
      <c r="R29">
        <f t="shared" si="6"/>
        <v>240</v>
      </c>
      <c r="S29">
        <f t="shared" si="5"/>
        <v>0.82679738562091509</v>
      </c>
    </row>
    <row r="30" spans="1:19">
      <c r="A30" t="s">
        <v>174</v>
      </c>
      <c r="B30" t="s">
        <v>175</v>
      </c>
      <c r="C30" s="147">
        <v>41199</v>
      </c>
      <c r="D30" t="s">
        <v>165</v>
      </c>
      <c r="E30" t="s">
        <v>542</v>
      </c>
      <c r="F30">
        <v>819116.04</v>
      </c>
      <c r="G30">
        <v>6795901.7300000004</v>
      </c>
      <c r="H30">
        <v>0.151</v>
      </c>
      <c r="I30">
        <v>116.66</v>
      </c>
      <c r="J30">
        <v>2.7254604743083E-2</v>
      </c>
      <c r="K30" s="138">
        <v>10</v>
      </c>
      <c r="L30" s="138" t="s">
        <v>798</v>
      </c>
      <c r="Q30" s="175">
        <f t="shared" si="0"/>
        <v>0.3</v>
      </c>
      <c r="R30">
        <f t="shared" si="6"/>
        <v>250</v>
      </c>
      <c r="S30">
        <f t="shared" si="5"/>
        <v>0.80063291139240511</v>
      </c>
    </row>
    <row r="31" spans="1:19">
      <c r="A31" t="s">
        <v>289</v>
      </c>
      <c r="B31" t="s">
        <v>290</v>
      </c>
      <c r="C31" s="147">
        <v>41169</v>
      </c>
      <c r="D31" t="s">
        <v>291</v>
      </c>
      <c r="E31" t="s">
        <v>593</v>
      </c>
      <c r="F31">
        <v>665071.1</v>
      </c>
      <c r="G31">
        <v>6981743.5999999996</v>
      </c>
      <c r="H31">
        <v>0.104</v>
      </c>
      <c r="I31">
        <v>116.5</v>
      </c>
      <c r="J31">
        <v>1.8754940711462449E-2</v>
      </c>
      <c r="K31" s="138">
        <v>9</v>
      </c>
      <c r="L31" s="138" t="s">
        <v>798</v>
      </c>
      <c r="Q31" s="175">
        <f t="shared" si="0"/>
        <v>0.3</v>
      </c>
      <c r="R31">
        <f t="shared" si="6"/>
        <v>260</v>
      </c>
      <c r="S31">
        <f t="shared" si="5"/>
        <v>0.77607361963190191</v>
      </c>
    </row>
    <row r="32" spans="1:19">
      <c r="A32" t="s">
        <v>217</v>
      </c>
      <c r="B32" t="s">
        <v>218</v>
      </c>
      <c r="C32" s="147">
        <v>41801</v>
      </c>
      <c r="D32" t="s">
        <v>214</v>
      </c>
      <c r="E32" t="s">
        <v>561</v>
      </c>
      <c r="F32">
        <v>869892</v>
      </c>
      <c r="G32">
        <v>6521561</v>
      </c>
      <c r="H32">
        <v>0.1</v>
      </c>
      <c r="I32">
        <v>115.9</v>
      </c>
      <c r="J32">
        <v>1.7974308300395255E-2</v>
      </c>
      <c r="K32" s="138">
        <v>5</v>
      </c>
      <c r="L32" s="138" t="s">
        <v>798</v>
      </c>
      <c r="Q32" s="175">
        <f t="shared" si="0"/>
        <v>0.3</v>
      </c>
      <c r="R32">
        <f t="shared" si="6"/>
        <v>270</v>
      </c>
      <c r="S32">
        <f t="shared" si="5"/>
        <v>0.75297619047619047</v>
      </c>
    </row>
    <row r="33" spans="1:19">
      <c r="A33" t="s">
        <v>323</v>
      </c>
      <c r="B33" t="s">
        <v>324</v>
      </c>
      <c r="C33" s="147">
        <v>41169</v>
      </c>
      <c r="D33" t="s">
        <v>291</v>
      </c>
      <c r="E33" t="s">
        <v>609</v>
      </c>
      <c r="F33">
        <v>734852</v>
      </c>
      <c r="G33">
        <v>6919445.9900000002</v>
      </c>
      <c r="H33">
        <v>0.14199999999999999</v>
      </c>
      <c r="I33">
        <v>114.7</v>
      </c>
      <c r="J33">
        <v>2.5355138339920945E-2</v>
      </c>
      <c r="K33" s="138">
        <v>9</v>
      </c>
      <c r="L33" s="138" t="s">
        <v>798</v>
      </c>
      <c r="Q33" s="175">
        <f t="shared" si="0"/>
        <v>0.3</v>
      </c>
      <c r="R33">
        <f t="shared" si="6"/>
        <v>280</v>
      </c>
      <c r="S33">
        <f t="shared" si="5"/>
        <v>0.73121387283237005</v>
      </c>
    </row>
    <row r="34" spans="1:19">
      <c r="A34" t="s">
        <v>11</v>
      </c>
      <c r="B34" t="s">
        <v>785</v>
      </c>
      <c r="C34" s="147">
        <v>42291</v>
      </c>
      <c r="D34" t="s">
        <v>4</v>
      </c>
      <c r="E34" t="s">
        <v>464</v>
      </c>
      <c r="F34">
        <v>629584.68999999994</v>
      </c>
      <c r="G34">
        <v>6961717.04</v>
      </c>
      <c r="H34">
        <v>0.05</v>
      </c>
      <c r="I34">
        <v>113.33</v>
      </c>
      <c r="J34">
        <v>8.8601778656126461E-3</v>
      </c>
      <c r="K34" s="138">
        <v>9</v>
      </c>
      <c r="L34" s="138" t="s">
        <v>798</v>
      </c>
      <c r="Q34" s="175">
        <f t="shared" si="0"/>
        <v>0.3</v>
      </c>
      <c r="R34">
        <f t="shared" si="6"/>
        <v>290</v>
      </c>
      <c r="S34">
        <f t="shared" si="5"/>
        <v>0.7106741573033708</v>
      </c>
    </row>
    <row r="35" spans="1:19">
      <c r="A35" t="s">
        <v>103</v>
      </c>
      <c r="B35" t="s">
        <v>104</v>
      </c>
      <c r="C35" s="147">
        <v>42325</v>
      </c>
      <c r="D35" t="s">
        <v>4</v>
      </c>
      <c r="E35" t="s">
        <v>507</v>
      </c>
      <c r="F35">
        <v>842961.15</v>
      </c>
      <c r="G35">
        <v>6336034.1600000001</v>
      </c>
      <c r="H35">
        <v>0</v>
      </c>
      <c r="I35">
        <v>112.5</v>
      </c>
      <c r="J35">
        <v>0</v>
      </c>
      <c r="K35" s="138">
        <v>6</v>
      </c>
      <c r="L35" s="138" t="s">
        <v>798</v>
      </c>
      <c r="Q35" s="175">
        <f t="shared" si="0"/>
        <v>0.3</v>
      </c>
      <c r="R35">
        <f t="shared" si="6"/>
        <v>300</v>
      </c>
      <c r="S35">
        <f t="shared" si="5"/>
        <v>0.691256830601093</v>
      </c>
    </row>
    <row r="36" spans="1:19">
      <c r="A36" t="s">
        <v>9</v>
      </c>
      <c r="B36" t="s">
        <v>733</v>
      </c>
      <c r="C36" s="147">
        <v>42291</v>
      </c>
      <c r="D36" t="s">
        <v>4</v>
      </c>
      <c r="E36" t="s">
        <v>463</v>
      </c>
      <c r="F36">
        <v>622202.51</v>
      </c>
      <c r="G36">
        <v>7037533.7800000003</v>
      </c>
      <c r="H36">
        <v>0.05</v>
      </c>
      <c r="I36">
        <v>110</v>
      </c>
      <c r="J36">
        <v>1.9130434782608698E-2</v>
      </c>
      <c r="K36" s="138">
        <v>9</v>
      </c>
      <c r="L36" s="138" t="s">
        <v>798</v>
      </c>
      <c r="Q36" s="175">
        <f t="shared" si="0"/>
        <v>0.3</v>
      </c>
      <c r="R36">
        <f t="shared" si="6"/>
        <v>310</v>
      </c>
      <c r="S36">
        <f t="shared" si="5"/>
        <v>0.6728723404255319</v>
      </c>
    </row>
    <row r="37" spans="1:19">
      <c r="A37" t="s">
        <v>166</v>
      </c>
      <c r="B37" t="s">
        <v>167</v>
      </c>
      <c r="C37" s="147">
        <v>41912</v>
      </c>
      <c r="D37" t="s">
        <v>165</v>
      </c>
      <c r="E37" t="s">
        <v>538</v>
      </c>
      <c r="F37">
        <v>839784.82</v>
      </c>
      <c r="G37">
        <v>6767709.2999999998</v>
      </c>
      <c r="H37">
        <v>0.11</v>
      </c>
      <c r="I37">
        <v>110</v>
      </c>
      <c r="J37">
        <v>8.6956521739130436E-3</v>
      </c>
      <c r="K37" s="138">
        <v>10</v>
      </c>
      <c r="L37" s="138" t="s">
        <v>798</v>
      </c>
      <c r="Q37" s="175">
        <f t="shared" si="0"/>
        <v>0.3</v>
      </c>
      <c r="R37">
        <f t="shared" si="6"/>
        <v>320</v>
      </c>
      <c r="S37">
        <f t="shared" si="5"/>
        <v>0.65544041450777202</v>
      </c>
    </row>
    <row r="38" spans="1:19">
      <c r="A38" t="s">
        <v>187</v>
      </c>
      <c r="B38" t="s">
        <v>188</v>
      </c>
      <c r="C38" s="147">
        <v>41200</v>
      </c>
      <c r="D38" t="s">
        <v>165</v>
      </c>
      <c r="E38" t="s">
        <v>548</v>
      </c>
      <c r="F38">
        <v>871434.1</v>
      </c>
      <c r="G38">
        <v>6843696.1600000001</v>
      </c>
      <c r="H38">
        <v>0.19600000000000001</v>
      </c>
      <c r="I38">
        <v>103.2</v>
      </c>
      <c r="J38">
        <v>3.2769960474308295E-2</v>
      </c>
      <c r="K38" s="138">
        <v>10</v>
      </c>
      <c r="L38" s="138" t="s">
        <v>798</v>
      </c>
      <c r="Q38" s="175">
        <f t="shared" si="0"/>
        <v>0.3</v>
      </c>
      <c r="R38">
        <f t="shared" si="6"/>
        <v>330</v>
      </c>
      <c r="S38">
        <f t="shared" si="5"/>
        <v>0.63888888888888895</v>
      </c>
    </row>
    <row r="39" spans="1:19">
      <c r="A39" t="s">
        <v>422</v>
      </c>
      <c r="B39" t="s">
        <v>423</v>
      </c>
      <c r="C39" s="147">
        <v>41122</v>
      </c>
      <c r="D39" t="s">
        <v>291</v>
      </c>
      <c r="E39" t="s">
        <v>660</v>
      </c>
      <c r="F39">
        <v>860089</v>
      </c>
      <c r="G39">
        <v>6687250</v>
      </c>
      <c r="H39">
        <v>0.19500000000000001</v>
      </c>
      <c r="I39">
        <v>102.42</v>
      </c>
      <c r="J39">
        <v>3.2452470355731219E-2</v>
      </c>
      <c r="K39" s="138">
        <v>15</v>
      </c>
      <c r="L39" s="138" t="s">
        <v>798</v>
      </c>
      <c r="Q39" s="175">
        <f t="shared" si="0"/>
        <v>0.3</v>
      </c>
      <c r="R39">
        <f t="shared" si="6"/>
        <v>340</v>
      </c>
      <c r="S39">
        <f t="shared" si="5"/>
        <v>0.62315270935960598</v>
      </c>
    </row>
    <row r="40" spans="1:19">
      <c r="A40" t="s">
        <v>453</v>
      </c>
      <c r="B40" t="s">
        <v>454</v>
      </c>
      <c r="C40" s="147">
        <v>41241</v>
      </c>
      <c r="D40" t="s">
        <v>291</v>
      </c>
      <c r="E40" t="s">
        <v>675</v>
      </c>
      <c r="F40">
        <v>884079</v>
      </c>
      <c r="G40">
        <v>6747955</v>
      </c>
      <c r="H40">
        <v>0.16</v>
      </c>
      <c r="I40">
        <v>100.1</v>
      </c>
      <c r="J40">
        <v>2.6260869565217386E-2</v>
      </c>
      <c r="K40" s="138">
        <v>10</v>
      </c>
      <c r="L40" s="138" t="s">
        <v>798</v>
      </c>
      <c r="Q40" s="175">
        <f t="shared" si="0"/>
        <v>0.3</v>
      </c>
      <c r="R40">
        <f t="shared" si="6"/>
        <v>350</v>
      </c>
      <c r="S40">
        <f t="shared" si="5"/>
        <v>0.60817307692307698</v>
      </c>
    </row>
    <row r="41" spans="1:19">
      <c r="A41" t="s">
        <v>451</v>
      </c>
      <c r="B41" t="s">
        <v>452</v>
      </c>
      <c r="C41" s="147">
        <v>41241</v>
      </c>
      <c r="D41" t="s">
        <v>291</v>
      </c>
      <c r="E41" t="s">
        <v>674</v>
      </c>
      <c r="F41">
        <v>937751</v>
      </c>
      <c r="G41">
        <v>6729704</v>
      </c>
      <c r="H41">
        <v>0.11899999999999999</v>
      </c>
      <c r="I41">
        <v>100</v>
      </c>
      <c r="J41">
        <v>3.2806324110671932E-3</v>
      </c>
      <c r="K41" s="138">
        <v>10</v>
      </c>
      <c r="L41" s="138" t="s">
        <v>798</v>
      </c>
    </row>
    <row r="42" spans="1:19">
      <c r="A42" t="s">
        <v>305</v>
      </c>
      <c r="B42" t="s">
        <v>306</v>
      </c>
      <c r="C42" s="147">
        <v>41240</v>
      </c>
      <c r="D42" t="s">
        <v>291</v>
      </c>
      <c r="E42" t="s">
        <v>600</v>
      </c>
      <c r="F42">
        <v>979432.11</v>
      </c>
      <c r="G42">
        <v>6908069.0599999996</v>
      </c>
      <c r="H42">
        <v>0.13200000000000001</v>
      </c>
      <c r="I42">
        <v>100</v>
      </c>
      <c r="J42">
        <v>2.1652173913043478E-2</v>
      </c>
      <c r="K42" s="138">
        <v>10</v>
      </c>
      <c r="L42" s="138" t="s">
        <v>798</v>
      </c>
    </row>
    <row r="43" spans="1:19">
      <c r="A43" t="s">
        <v>7</v>
      </c>
      <c r="B43" t="s">
        <v>793</v>
      </c>
      <c r="C43" s="147">
        <v>42291</v>
      </c>
      <c r="D43" t="s">
        <v>4</v>
      </c>
      <c r="E43" t="s">
        <v>462</v>
      </c>
      <c r="F43">
        <v>673463.36</v>
      </c>
      <c r="G43">
        <v>7091737.9100000001</v>
      </c>
      <c r="H43">
        <v>0.02</v>
      </c>
      <c r="I43">
        <v>100</v>
      </c>
      <c r="J43">
        <v>1.9519762845849799E-2</v>
      </c>
      <c r="K43" s="138">
        <v>20</v>
      </c>
      <c r="L43" s="138" t="s">
        <v>798</v>
      </c>
    </row>
    <row r="44" spans="1:19">
      <c r="A44" t="s">
        <v>447</v>
      </c>
      <c r="B44" t="s">
        <v>448</v>
      </c>
      <c r="C44" s="147">
        <v>41177</v>
      </c>
      <c r="D44" t="s">
        <v>291</v>
      </c>
      <c r="E44" t="s">
        <v>672</v>
      </c>
      <c r="F44">
        <v>896064</v>
      </c>
      <c r="G44">
        <v>6267461</v>
      </c>
      <c r="H44">
        <v>0.13800000000000001</v>
      </c>
      <c r="I44">
        <v>99.63</v>
      </c>
      <c r="J44">
        <v>2.2585909090909094E-2</v>
      </c>
      <c r="K44" s="138">
        <v>6</v>
      </c>
      <c r="L44" s="138" t="s">
        <v>798</v>
      </c>
    </row>
    <row r="45" spans="1:19">
      <c r="A45" t="s">
        <v>307</v>
      </c>
      <c r="B45" t="s">
        <v>308</v>
      </c>
      <c r="C45" s="147">
        <v>41239</v>
      </c>
      <c r="D45" t="s">
        <v>291</v>
      </c>
      <c r="E45" t="s">
        <v>601</v>
      </c>
      <c r="F45">
        <v>892257.54</v>
      </c>
      <c r="G45">
        <v>6843657.1900000004</v>
      </c>
      <c r="H45">
        <v>0.27300000000000002</v>
      </c>
      <c r="I45">
        <v>98.44</v>
      </c>
      <c r="J45">
        <v>4.4359802371541503E-2</v>
      </c>
      <c r="K45" s="138">
        <v>10</v>
      </c>
      <c r="L45" s="138" t="s">
        <v>798</v>
      </c>
    </row>
    <row r="46" spans="1:19">
      <c r="A46" t="s">
        <v>238</v>
      </c>
      <c r="B46" t="s">
        <v>239</v>
      </c>
      <c r="C46" s="147">
        <v>42327</v>
      </c>
      <c r="D46" t="s">
        <v>227</v>
      </c>
      <c r="E46" t="s">
        <v>569</v>
      </c>
      <c r="F46">
        <v>820086</v>
      </c>
      <c r="G46">
        <v>6606769</v>
      </c>
      <c r="H46">
        <v>0.05</v>
      </c>
      <c r="I46">
        <v>97.8</v>
      </c>
      <c r="J46">
        <v>8.0928853754940692E-3</v>
      </c>
      <c r="K46" s="138">
        <v>10</v>
      </c>
      <c r="L46" s="138" t="s">
        <v>798</v>
      </c>
    </row>
    <row r="47" spans="1:19">
      <c r="A47" t="s">
        <v>185</v>
      </c>
      <c r="B47" t="s">
        <v>186</v>
      </c>
      <c r="C47" s="147">
        <v>41199</v>
      </c>
      <c r="D47" t="s">
        <v>165</v>
      </c>
      <c r="E47" t="s">
        <v>547</v>
      </c>
      <c r="F47">
        <v>872019.44</v>
      </c>
      <c r="G47">
        <v>6792444.1299999999</v>
      </c>
      <c r="H47">
        <v>0.187</v>
      </c>
      <c r="I47">
        <v>95.29</v>
      </c>
      <c r="J47">
        <v>2.9803586956521737E-2</v>
      </c>
      <c r="K47" s="138">
        <v>10</v>
      </c>
      <c r="L47" s="138" t="s">
        <v>798</v>
      </c>
    </row>
    <row r="48" spans="1:19">
      <c r="A48" t="s">
        <v>143</v>
      </c>
      <c r="B48" t="s">
        <v>734</v>
      </c>
      <c r="C48" s="147">
        <v>42326</v>
      </c>
      <c r="D48" t="s">
        <v>4</v>
      </c>
      <c r="E48" t="s">
        <v>527</v>
      </c>
      <c r="F48">
        <v>894505.5</v>
      </c>
      <c r="G48">
        <v>6658531.21</v>
      </c>
      <c r="H48">
        <v>0.08</v>
      </c>
      <c r="I48">
        <v>95</v>
      </c>
      <c r="J48">
        <v>1.2727272727272726E-2</v>
      </c>
      <c r="K48" s="138">
        <v>15</v>
      </c>
      <c r="L48" s="138" t="s">
        <v>798</v>
      </c>
    </row>
    <row r="49" spans="1:12">
      <c r="A49" t="s">
        <v>439</v>
      </c>
      <c r="B49" t="s">
        <v>440</v>
      </c>
      <c r="C49" s="147">
        <v>41360</v>
      </c>
      <c r="D49" t="s">
        <v>291</v>
      </c>
      <c r="E49" t="s">
        <v>668</v>
      </c>
      <c r="F49">
        <v>699338</v>
      </c>
      <c r="G49">
        <v>6170903</v>
      </c>
      <c r="H49">
        <v>7.2999999999999995E-2</v>
      </c>
      <c r="I49">
        <v>93.9</v>
      </c>
      <c r="J49">
        <v>1.1534288537549404E-2</v>
      </c>
      <c r="K49" s="138">
        <v>6</v>
      </c>
      <c r="L49" s="138" t="s">
        <v>798</v>
      </c>
    </row>
    <row r="50" spans="1:12">
      <c r="A50" t="s">
        <v>283</v>
      </c>
      <c r="B50" t="s">
        <v>284</v>
      </c>
      <c r="C50" s="147">
        <v>40087</v>
      </c>
      <c r="D50" t="s">
        <v>253</v>
      </c>
      <c r="E50" t="s">
        <v>590</v>
      </c>
      <c r="F50">
        <v>896133</v>
      </c>
      <c r="G50">
        <v>6540654</v>
      </c>
      <c r="H50">
        <v>0.15201769707399701</v>
      </c>
      <c r="I50">
        <v>93</v>
      </c>
      <c r="J50">
        <v>2.3884203394037077E-2</v>
      </c>
      <c r="K50" s="138">
        <v>5</v>
      </c>
      <c r="L50" s="138" t="s">
        <v>798</v>
      </c>
    </row>
    <row r="51" spans="1:12">
      <c r="A51" t="s">
        <v>315</v>
      </c>
      <c r="B51" t="s">
        <v>316</v>
      </c>
      <c r="C51" s="147">
        <v>41170</v>
      </c>
      <c r="D51" t="s">
        <v>291</v>
      </c>
      <c r="E51" t="s">
        <v>605</v>
      </c>
      <c r="F51">
        <v>823504</v>
      </c>
      <c r="G51">
        <v>6853255</v>
      </c>
      <c r="H51">
        <v>0.22600000000000001</v>
      </c>
      <c r="I51">
        <v>91.5</v>
      </c>
      <c r="J51">
        <v>3.5172924901185773E-2</v>
      </c>
      <c r="K51" s="138">
        <v>9</v>
      </c>
      <c r="L51" s="138" t="s">
        <v>798</v>
      </c>
    </row>
    <row r="52" spans="1:12">
      <c r="A52" t="s">
        <v>445</v>
      </c>
      <c r="B52" t="s">
        <v>446</v>
      </c>
      <c r="C52" s="147">
        <v>41360</v>
      </c>
      <c r="D52" t="s">
        <v>291</v>
      </c>
      <c r="E52" t="s">
        <v>671</v>
      </c>
      <c r="F52">
        <v>772548</v>
      </c>
      <c r="G52">
        <v>6275019</v>
      </c>
      <c r="H52">
        <v>0.121</v>
      </c>
      <c r="I52">
        <v>91.2</v>
      </c>
      <c r="J52">
        <v>1.879565217391304E-2</v>
      </c>
      <c r="K52" s="138">
        <v>6</v>
      </c>
      <c r="L52" s="138" t="s">
        <v>798</v>
      </c>
    </row>
    <row r="53" spans="1:12">
      <c r="A53" t="s">
        <v>129</v>
      </c>
      <c r="B53" t="s">
        <v>729</v>
      </c>
      <c r="C53" s="147">
        <v>42313</v>
      </c>
      <c r="D53" t="s">
        <v>4</v>
      </c>
      <c r="E53" t="s">
        <v>520</v>
      </c>
      <c r="F53">
        <v>951793.19</v>
      </c>
      <c r="G53">
        <v>6331712.75</v>
      </c>
      <c r="H53">
        <v>0.03</v>
      </c>
      <c r="I53">
        <v>90.6</v>
      </c>
      <c r="J53">
        <v>4.6422924901185761E-3</v>
      </c>
      <c r="K53" s="138">
        <v>6</v>
      </c>
      <c r="L53" s="138" t="s">
        <v>798</v>
      </c>
    </row>
    <row r="54" spans="1:12">
      <c r="A54" t="s">
        <v>176</v>
      </c>
      <c r="B54" t="s">
        <v>177</v>
      </c>
      <c r="C54" s="147">
        <v>41913</v>
      </c>
      <c r="D54" t="s">
        <v>165</v>
      </c>
      <c r="E54" t="s">
        <v>543</v>
      </c>
      <c r="F54">
        <v>836317.15</v>
      </c>
      <c r="G54">
        <v>6821621.9299999997</v>
      </c>
      <c r="H54">
        <v>0.1</v>
      </c>
      <c r="I54">
        <v>90</v>
      </c>
      <c r="J54">
        <v>1.5415019762845846E-2</v>
      </c>
      <c r="K54" s="138">
        <v>10</v>
      </c>
      <c r="L54" s="138" t="s">
        <v>798</v>
      </c>
    </row>
    <row r="55" spans="1:12">
      <c r="A55" t="s">
        <v>168</v>
      </c>
      <c r="B55" t="s">
        <v>169</v>
      </c>
      <c r="C55" s="147">
        <v>41912</v>
      </c>
      <c r="D55" t="s">
        <v>165</v>
      </c>
      <c r="E55" t="s">
        <v>539</v>
      </c>
      <c r="F55">
        <v>820438.48</v>
      </c>
      <c r="G55">
        <v>6821519.7599999998</v>
      </c>
      <c r="H55">
        <v>9.2999999999999999E-2</v>
      </c>
      <c r="I55">
        <v>88</v>
      </c>
      <c r="J55">
        <v>1.7804347826086954E-2</v>
      </c>
      <c r="K55" s="138">
        <v>10</v>
      </c>
      <c r="L55" s="138" t="s">
        <v>798</v>
      </c>
    </row>
    <row r="56" spans="1:12">
      <c r="A56" t="s">
        <v>163</v>
      </c>
      <c r="B56" t="s">
        <v>164</v>
      </c>
      <c r="C56" s="147">
        <v>41912</v>
      </c>
      <c r="D56" t="s">
        <v>165</v>
      </c>
      <c r="E56" t="s">
        <v>537</v>
      </c>
      <c r="F56">
        <v>817631.93</v>
      </c>
      <c r="G56">
        <v>6738179.0700000003</v>
      </c>
      <c r="H56">
        <v>0.11700000000000001</v>
      </c>
      <c r="I56">
        <v>88</v>
      </c>
      <c r="J56">
        <v>1.4152173913043476E-2</v>
      </c>
      <c r="K56" s="138">
        <v>10</v>
      </c>
      <c r="L56" s="138" t="s">
        <v>798</v>
      </c>
    </row>
    <row r="57" spans="1:12">
      <c r="A57" t="s">
        <v>361</v>
      </c>
      <c r="B57" t="s">
        <v>362</v>
      </c>
      <c r="C57" s="147">
        <v>41368</v>
      </c>
      <c r="D57" t="s">
        <v>291</v>
      </c>
      <c r="E57" t="s">
        <v>628</v>
      </c>
      <c r="F57">
        <v>486718.6</v>
      </c>
      <c r="G57">
        <v>6760810</v>
      </c>
      <c r="H57">
        <v>0.156</v>
      </c>
      <c r="I57">
        <v>85.5</v>
      </c>
      <c r="J57">
        <v>2.3353754940711461E-2</v>
      </c>
      <c r="K57" s="130">
        <v>9</v>
      </c>
      <c r="L57" s="138" t="s">
        <v>798</v>
      </c>
    </row>
    <row r="58" spans="1:12">
      <c r="A58" t="s">
        <v>141</v>
      </c>
      <c r="B58" t="s">
        <v>731</v>
      </c>
      <c r="C58" s="147">
        <v>42515</v>
      </c>
      <c r="D58" t="s">
        <v>4</v>
      </c>
      <c r="E58" t="s">
        <v>526</v>
      </c>
      <c r="F58">
        <v>878390.89</v>
      </c>
      <c r="G58">
        <v>6259411.3200000003</v>
      </c>
      <c r="H58">
        <v>0.04</v>
      </c>
      <c r="I58">
        <v>85.3</v>
      </c>
      <c r="J58">
        <v>5.9802371541501972E-3</v>
      </c>
      <c r="K58" s="138">
        <v>6</v>
      </c>
      <c r="L58" s="138" t="s">
        <v>798</v>
      </c>
    </row>
    <row r="59" spans="1:12">
      <c r="A59" t="s">
        <v>347</v>
      </c>
      <c r="B59" t="s">
        <v>348</v>
      </c>
      <c r="C59" s="147">
        <v>41122</v>
      </c>
      <c r="D59" t="s">
        <v>291</v>
      </c>
      <c r="E59" t="s">
        <v>621</v>
      </c>
      <c r="F59">
        <v>718939</v>
      </c>
      <c r="G59">
        <v>6681860</v>
      </c>
      <c r="H59">
        <v>0.19600000000000001</v>
      </c>
      <c r="I59">
        <v>83.7</v>
      </c>
      <c r="J59">
        <v>2.8993280632411071E-2</v>
      </c>
      <c r="K59" s="138">
        <v>10</v>
      </c>
      <c r="L59" s="138" t="s">
        <v>798</v>
      </c>
    </row>
    <row r="60" spans="1:12">
      <c r="A60" t="s">
        <v>172</v>
      </c>
      <c r="B60" t="s">
        <v>173</v>
      </c>
      <c r="C60" s="147">
        <v>41913</v>
      </c>
      <c r="D60" t="s">
        <v>165</v>
      </c>
      <c r="E60" t="s">
        <v>541</v>
      </c>
      <c r="F60">
        <v>853980.31</v>
      </c>
      <c r="G60">
        <v>6795901.7300000004</v>
      </c>
      <c r="H60">
        <v>9.4E-2</v>
      </c>
      <c r="I60">
        <v>82</v>
      </c>
      <c r="J60">
        <v>1.3747035573122526E-2</v>
      </c>
      <c r="K60" s="138">
        <v>10</v>
      </c>
      <c r="L60" s="138" t="s">
        <v>798</v>
      </c>
    </row>
    <row r="61" spans="1:12">
      <c r="A61" t="s">
        <v>319</v>
      </c>
      <c r="B61" t="s">
        <v>320</v>
      </c>
      <c r="C61" s="147">
        <v>41169</v>
      </c>
      <c r="D61" t="s">
        <v>291</v>
      </c>
      <c r="E61" t="s">
        <v>607</v>
      </c>
      <c r="F61">
        <v>758250</v>
      </c>
      <c r="G61">
        <v>6887129</v>
      </c>
      <c r="H61">
        <v>0.32600000000000001</v>
      </c>
      <c r="I61">
        <v>80.2</v>
      </c>
      <c r="J61">
        <v>4.7096047430830033E-2</v>
      </c>
      <c r="K61" s="138">
        <v>9</v>
      </c>
      <c r="L61" s="138" t="s">
        <v>798</v>
      </c>
    </row>
    <row r="62" spans="1:12">
      <c r="A62" t="s">
        <v>325</v>
      </c>
      <c r="B62" t="s">
        <v>326</v>
      </c>
      <c r="C62" s="147">
        <v>41156</v>
      </c>
      <c r="D62" t="s">
        <v>291</v>
      </c>
      <c r="E62" t="s">
        <v>610</v>
      </c>
      <c r="F62">
        <v>564990</v>
      </c>
      <c r="G62">
        <v>6888284</v>
      </c>
      <c r="H62">
        <v>0.223</v>
      </c>
      <c r="I62">
        <v>80</v>
      </c>
      <c r="J62">
        <v>1.0243083003952566E-2</v>
      </c>
      <c r="K62" s="138">
        <v>9</v>
      </c>
      <c r="L62" s="138" t="s">
        <v>798</v>
      </c>
    </row>
    <row r="63" spans="1:12">
      <c r="A63" t="s">
        <v>428</v>
      </c>
      <c r="B63" t="s">
        <v>429</v>
      </c>
      <c r="C63" s="147">
        <v>41138</v>
      </c>
      <c r="D63" t="s">
        <v>291</v>
      </c>
      <c r="E63" t="s">
        <v>663</v>
      </c>
      <c r="F63">
        <v>869134</v>
      </c>
      <c r="G63">
        <v>6575436</v>
      </c>
      <c r="H63">
        <v>7.0999999999999994E-2</v>
      </c>
      <c r="I63">
        <v>80</v>
      </c>
      <c r="J63">
        <v>3.2171936758893273E-2</v>
      </c>
      <c r="K63" s="138">
        <v>15</v>
      </c>
      <c r="L63" s="138" t="s">
        <v>798</v>
      </c>
    </row>
    <row r="64" spans="1:12">
      <c r="A64" t="s">
        <v>317</v>
      </c>
      <c r="B64" t="s">
        <v>318</v>
      </c>
      <c r="C64" s="147">
        <v>41170</v>
      </c>
      <c r="D64" t="s">
        <v>291</v>
      </c>
      <c r="E64" t="s">
        <v>606</v>
      </c>
      <c r="F64">
        <v>790859</v>
      </c>
      <c r="G64">
        <v>6878119</v>
      </c>
      <c r="H64">
        <v>0.23400000000000001</v>
      </c>
      <c r="I64">
        <v>79.8</v>
      </c>
      <c r="J64">
        <v>3.3712648221343872E-2</v>
      </c>
      <c r="K64" s="138">
        <v>9</v>
      </c>
      <c r="L64" s="138" t="s">
        <v>798</v>
      </c>
    </row>
    <row r="65" spans="1:12">
      <c r="A65" t="s">
        <v>247</v>
      </c>
      <c r="B65" t="s">
        <v>248</v>
      </c>
      <c r="C65" s="147">
        <v>42184</v>
      </c>
      <c r="D65" t="s">
        <v>227</v>
      </c>
      <c r="E65" t="s">
        <v>574</v>
      </c>
      <c r="F65">
        <v>912411.86</v>
      </c>
      <c r="G65">
        <v>6531006.7000000002</v>
      </c>
      <c r="H65">
        <v>0.09</v>
      </c>
      <c r="I65">
        <v>79.5</v>
      </c>
      <c r="J65">
        <v>1.29397233201581E-2</v>
      </c>
      <c r="K65" s="138">
        <v>5</v>
      </c>
      <c r="L65" s="138" t="s">
        <v>798</v>
      </c>
    </row>
    <row r="66" spans="1:12">
      <c r="A66" t="s">
        <v>77</v>
      </c>
      <c r="B66" t="s">
        <v>749</v>
      </c>
      <c r="C66" s="147">
        <v>42516</v>
      </c>
      <c r="D66" t="s">
        <v>4</v>
      </c>
      <c r="E66" t="s">
        <v>494</v>
      </c>
      <c r="F66">
        <v>842306.74</v>
      </c>
      <c r="G66">
        <v>6523577.5599999996</v>
      </c>
      <c r="H66">
        <v>0.06</v>
      </c>
      <c r="I66">
        <v>79</v>
      </c>
      <c r="J66">
        <v>8.5968379446640323E-3</v>
      </c>
      <c r="K66" s="138">
        <v>5</v>
      </c>
      <c r="L66" s="138" t="s">
        <v>798</v>
      </c>
    </row>
    <row r="67" spans="1:12">
      <c r="A67" t="s">
        <v>267</v>
      </c>
      <c r="B67" t="s">
        <v>268</v>
      </c>
      <c r="C67" s="147">
        <v>40087</v>
      </c>
      <c r="D67" t="s">
        <v>253</v>
      </c>
      <c r="E67" t="s">
        <v>583</v>
      </c>
      <c r="F67">
        <v>871773</v>
      </c>
      <c r="G67">
        <v>6526506</v>
      </c>
      <c r="H67">
        <v>0.183750195673688</v>
      </c>
      <c r="I67">
        <v>77.8</v>
      </c>
      <c r="J67">
        <v>2.610995863426515E-2</v>
      </c>
      <c r="K67" s="138">
        <v>5</v>
      </c>
      <c r="L67" s="138" t="s">
        <v>798</v>
      </c>
    </row>
    <row r="68" spans="1:12">
      <c r="A68" t="s">
        <v>153</v>
      </c>
      <c r="B68" t="s">
        <v>751</v>
      </c>
      <c r="C68" s="147">
        <v>42325</v>
      </c>
      <c r="D68" t="s">
        <v>4</v>
      </c>
      <c r="E68" t="s">
        <v>532</v>
      </c>
      <c r="F68">
        <v>837552.49</v>
      </c>
      <c r="G68">
        <v>6567344.5</v>
      </c>
      <c r="H68">
        <v>0.05</v>
      </c>
      <c r="I68">
        <v>76.8</v>
      </c>
      <c r="J68">
        <v>7.0553359683794463E-3</v>
      </c>
      <c r="K68" s="138">
        <v>15</v>
      </c>
      <c r="L68" s="138" t="s">
        <v>798</v>
      </c>
    </row>
    <row r="69" spans="1:12">
      <c r="A69" t="s">
        <v>81</v>
      </c>
      <c r="B69" t="s">
        <v>786</v>
      </c>
      <c r="C69" s="147">
        <v>42314</v>
      </c>
      <c r="D69" t="s">
        <v>4</v>
      </c>
      <c r="E69" t="s">
        <v>496</v>
      </c>
      <c r="F69">
        <v>943398.24</v>
      </c>
      <c r="G69">
        <v>6551660.1299999999</v>
      </c>
      <c r="H69">
        <v>0.03</v>
      </c>
      <c r="I69">
        <v>76.400000000000006</v>
      </c>
      <c r="J69">
        <v>4.2213438735177865E-3</v>
      </c>
      <c r="K69" s="138">
        <v>5</v>
      </c>
      <c r="L69" s="138" t="s">
        <v>798</v>
      </c>
    </row>
    <row r="70" spans="1:12">
      <c r="A70" t="s">
        <v>71</v>
      </c>
      <c r="B70" t="s">
        <v>760</v>
      </c>
      <c r="C70" s="147">
        <v>42516</v>
      </c>
      <c r="D70" t="s">
        <v>4</v>
      </c>
      <c r="E70" t="s">
        <v>491</v>
      </c>
      <c r="F70">
        <v>976317.78</v>
      </c>
      <c r="G70">
        <v>6667178.6600000001</v>
      </c>
      <c r="H70">
        <v>7.0000000000000007E-2</v>
      </c>
      <c r="I70">
        <v>73.900000000000006</v>
      </c>
      <c r="J70">
        <v>9.6768774703557339E-3</v>
      </c>
      <c r="K70" s="138">
        <v>5</v>
      </c>
      <c r="L70" s="138" t="s">
        <v>798</v>
      </c>
    </row>
    <row r="71" spans="1:12">
      <c r="A71" t="s">
        <v>123</v>
      </c>
      <c r="B71" t="s">
        <v>789</v>
      </c>
      <c r="C71" s="147">
        <v>42314</v>
      </c>
      <c r="D71" t="s">
        <v>4</v>
      </c>
      <c r="E71" t="s">
        <v>517</v>
      </c>
      <c r="F71">
        <v>852443.77</v>
      </c>
      <c r="G71">
        <v>6437329.79</v>
      </c>
      <c r="H71">
        <v>0.05</v>
      </c>
      <c r="I71">
        <v>73.400000000000006</v>
      </c>
      <c r="J71">
        <v>6.8873517786561273E-3</v>
      </c>
      <c r="K71" s="138">
        <v>6</v>
      </c>
      <c r="L71" s="138" t="s">
        <v>798</v>
      </c>
    </row>
    <row r="72" spans="1:12">
      <c r="A72" t="s">
        <v>149</v>
      </c>
      <c r="B72" t="s">
        <v>764</v>
      </c>
      <c r="C72" s="147">
        <v>42324</v>
      </c>
      <c r="D72" t="s">
        <v>4</v>
      </c>
      <c r="E72" t="s">
        <v>530</v>
      </c>
      <c r="F72">
        <v>1047477.53</v>
      </c>
      <c r="G72">
        <v>6303606.9699999997</v>
      </c>
      <c r="H72">
        <v>0.03</v>
      </c>
      <c r="I72">
        <v>71.099999999999994</v>
      </c>
      <c r="J72">
        <v>4.0642292490118571E-3</v>
      </c>
      <c r="K72" s="138">
        <v>6</v>
      </c>
      <c r="L72" s="138" t="s">
        <v>798</v>
      </c>
    </row>
    <row r="73" spans="1:12">
      <c r="A73" t="s">
        <v>73</v>
      </c>
      <c r="B73" t="s">
        <v>761</v>
      </c>
      <c r="C73" s="147">
        <v>42326</v>
      </c>
      <c r="D73" t="s">
        <v>4</v>
      </c>
      <c r="E73" t="s">
        <v>492</v>
      </c>
      <c r="F73">
        <v>919956.84</v>
      </c>
      <c r="G73">
        <v>6679085.9699999997</v>
      </c>
      <c r="H73">
        <v>7.0000000000000007E-2</v>
      </c>
      <c r="I73">
        <v>70.7</v>
      </c>
      <c r="J73">
        <v>9.4555335968379457E-3</v>
      </c>
      <c r="K73" s="138">
        <v>5</v>
      </c>
      <c r="L73" s="138" t="s">
        <v>798</v>
      </c>
    </row>
    <row r="74" spans="1:12">
      <c r="A74" t="s">
        <v>265</v>
      </c>
      <c r="B74" t="s">
        <v>266</v>
      </c>
      <c r="C74" s="147">
        <v>40087</v>
      </c>
      <c r="D74" t="s">
        <v>253</v>
      </c>
      <c r="E74" t="s">
        <v>582</v>
      </c>
      <c r="F74">
        <v>897067</v>
      </c>
      <c r="G74">
        <v>6566834</v>
      </c>
      <c r="H74">
        <v>0.14717614734914</v>
      </c>
      <c r="I74">
        <v>70</v>
      </c>
      <c r="J74">
        <v>1.9778612687236203E-2</v>
      </c>
      <c r="K74" s="138">
        <v>5</v>
      </c>
      <c r="L74" s="138" t="s">
        <v>798</v>
      </c>
    </row>
    <row r="75" spans="1:12">
      <c r="A75" t="s">
        <v>91</v>
      </c>
      <c r="B75" t="s">
        <v>728</v>
      </c>
      <c r="C75" s="147">
        <v>42327</v>
      </c>
      <c r="D75" t="s">
        <v>4</v>
      </c>
      <c r="E75" t="s">
        <v>501</v>
      </c>
      <c r="F75">
        <v>908417.4</v>
      </c>
      <c r="G75">
        <v>6588795.4400000004</v>
      </c>
      <c r="H75">
        <v>0.09</v>
      </c>
      <c r="I75">
        <v>66.7</v>
      </c>
      <c r="J75">
        <v>1.1801383399209485E-2</v>
      </c>
      <c r="K75" s="138">
        <v>5</v>
      </c>
      <c r="L75" s="138" t="s">
        <v>798</v>
      </c>
    </row>
    <row r="76" spans="1:12">
      <c r="A76" t="s">
        <v>410</v>
      </c>
      <c r="B76" t="s">
        <v>411</v>
      </c>
      <c r="C76" s="147">
        <v>41107</v>
      </c>
      <c r="D76" t="s">
        <v>291</v>
      </c>
      <c r="E76" t="s">
        <v>654</v>
      </c>
      <c r="F76">
        <v>557215.88</v>
      </c>
      <c r="G76">
        <v>6224434.1699999999</v>
      </c>
      <c r="H76">
        <v>0.128</v>
      </c>
      <c r="I76">
        <v>66.63</v>
      </c>
      <c r="J76">
        <v>1.6775335968379448E-2</v>
      </c>
      <c r="K76" s="138">
        <v>1</v>
      </c>
      <c r="L76" s="138" t="s">
        <v>798</v>
      </c>
    </row>
    <row r="77" spans="1:12">
      <c r="A77" t="s">
        <v>69</v>
      </c>
      <c r="B77" t="s">
        <v>791</v>
      </c>
      <c r="C77" s="147">
        <v>42326</v>
      </c>
      <c r="D77" t="s">
        <v>4</v>
      </c>
      <c r="E77" t="s">
        <v>490</v>
      </c>
      <c r="F77">
        <v>892715.39</v>
      </c>
      <c r="G77">
        <v>6690611.71</v>
      </c>
      <c r="H77">
        <v>0.11</v>
      </c>
      <c r="I77">
        <v>60.5</v>
      </c>
      <c r="J77">
        <v>1.3749999999999998E-2</v>
      </c>
      <c r="K77" s="138">
        <v>15</v>
      </c>
      <c r="L77" s="138" t="s">
        <v>798</v>
      </c>
    </row>
    <row r="78" spans="1:12">
      <c r="A78" t="s">
        <v>65</v>
      </c>
      <c r="B78" t="s">
        <v>750</v>
      </c>
      <c r="C78" s="147">
        <v>42326</v>
      </c>
      <c r="D78" t="s">
        <v>4</v>
      </c>
      <c r="E78" t="s">
        <v>488</v>
      </c>
      <c r="F78">
        <v>923180.98</v>
      </c>
      <c r="G78">
        <v>6733241.9199999999</v>
      </c>
      <c r="H78">
        <v>0.11</v>
      </c>
      <c r="I78">
        <v>60</v>
      </c>
      <c r="J78">
        <v>1.3695652173913045E-2</v>
      </c>
      <c r="K78" s="138">
        <v>15</v>
      </c>
      <c r="L78" s="138" t="s">
        <v>798</v>
      </c>
    </row>
    <row r="79" spans="1:12">
      <c r="A79" t="s">
        <v>155</v>
      </c>
      <c r="B79" t="s">
        <v>792</v>
      </c>
      <c r="C79" s="147">
        <v>42314</v>
      </c>
      <c r="D79" t="s">
        <v>4</v>
      </c>
      <c r="E79" t="s">
        <v>533</v>
      </c>
      <c r="F79">
        <v>837258.41</v>
      </c>
      <c r="G79">
        <v>6408158.9900000002</v>
      </c>
      <c r="H79">
        <v>0.54</v>
      </c>
      <c r="I79">
        <v>58.8</v>
      </c>
      <c r="J79">
        <v>6.6592885375494057E-2</v>
      </c>
      <c r="K79" s="138">
        <v>6</v>
      </c>
      <c r="L79" s="138" t="s">
        <v>798</v>
      </c>
    </row>
    <row r="80" spans="1:12">
      <c r="A80" t="s">
        <v>449</v>
      </c>
      <c r="B80" t="s">
        <v>450</v>
      </c>
      <c r="C80" s="147">
        <v>41241</v>
      </c>
      <c r="D80" t="s">
        <v>291</v>
      </c>
      <c r="E80" t="s">
        <v>673</v>
      </c>
      <c r="F80">
        <v>947397</v>
      </c>
      <c r="G80">
        <v>6748490</v>
      </c>
      <c r="H80">
        <v>0.20300000000000001</v>
      </c>
      <c r="I80">
        <v>57.6</v>
      </c>
      <c r="J80">
        <v>2.4793280632411069E-2</v>
      </c>
      <c r="K80" s="138">
        <v>10</v>
      </c>
      <c r="L80" s="138" t="s">
        <v>798</v>
      </c>
    </row>
    <row r="81" spans="1:12">
      <c r="A81" t="s">
        <v>115</v>
      </c>
      <c r="B81" t="s">
        <v>116</v>
      </c>
      <c r="C81" s="147">
        <v>42310</v>
      </c>
      <c r="D81" t="s">
        <v>4</v>
      </c>
      <c r="E81" t="s">
        <v>513</v>
      </c>
      <c r="F81">
        <v>954911.41</v>
      </c>
      <c r="G81">
        <v>6503611.1399999997</v>
      </c>
      <c r="H81">
        <v>7.0000000000000007E-2</v>
      </c>
      <c r="I81">
        <v>55.4</v>
      </c>
      <c r="J81">
        <v>8.3972332015810284E-3</v>
      </c>
      <c r="K81" s="138">
        <v>5</v>
      </c>
      <c r="L81" s="138" t="s">
        <v>798</v>
      </c>
    </row>
    <row r="82" spans="1:12">
      <c r="A82" t="s">
        <v>279</v>
      </c>
      <c r="B82" t="s">
        <v>280</v>
      </c>
      <c r="C82" s="147">
        <v>40087</v>
      </c>
      <c r="D82" t="s">
        <v>253</v>
      </c>
      <c r="E82" t="s">
        <v>588</v>
      </c>
      <c r="F82">
        <v>912113</v>
      </c>
      <c r="G82">
        <v>6458377</v>
      </c>
      <c r="H82">
        <v>0.27934445294377402</v>
      </c>
      <c r="I82">
        <v>53.33</v>
      </c>
      <c r="J82">
        <v>3.2938906689506484E-2</v>
      </c>
      <c r="K82" s="138">
        <v>5</v>
      </c>
      <c r="L82" s="138" t="s">
        <v>798</v>
      </c>
    </row>
    <row r="83" spans="1:12">
      <c r="A83" t="s">
        <v>145</v>
      </c>
      <c r="B83" t="s">
        <v>146</v>
      </c>
      <c r="C83" s="147">
        <v>42486</v>
      </c>
      <c r="D83" t="s">
        <v>4</v>
      </c>
      <c r="E83" t="s">
        <v>528</v>
      </c>
      <c r="F83">
        <v>916383.44</v>
      </c>
      <c r="G83">
        <v>6564994.3300000001</v>
      </c>
      <c r="H83">
        <v>0.1</v>
      </c>
      <c r="I83">
        <v>51.8</v>
      </c>
      <c r="J83">
        <v>1.1640316205533595E-2</v>
      </c>
      <c r="K83" s="138">
        <v>5</v>
      </c>
      <c r="L83" s="138" t="s">
        <v>798</v>
      </c>
    </row>
    <row r="84" spans="1:12">
      <c r="A84" t="s">
        <v>161</v>
      </c>
      <c r="B84" t="s">
        <v>780</v>
      </c>
      <c r="C84" s="147">
        <v>42314</v>
      </c>
      <c r="D84" t="s">
        <v>4</v>
      </c>
      <c r="E84" t="s">
        <v>536</v>
      </c>
      <c r="F84">
        <v>940144.97</v>
      </c>
      <c r="G84">
        <v>6539144.9400000004</v>
      </c>
      <c r="H84">
        <v>7.0000000000000007E-2</v>
      </c>
      <c r="I84">
        <v>46.5</v>
      </c>
      <c r="J84">
        <v>7.781620553359684E-3</v>
      </c>
      <c r="K84" s="138">
        <v>5</v>
      </c>
      <c r="L84" s="138" t="s">
        <v>798</v>
      </c>
    </row>
    <row r="85" spans="1:12">
      <c r="A85" t="s">
        <v>249</v>
      </c>
      <c r="B85" t="s">
        <v>250</v>
      </c>
      <c r="C85" s="147">
        <v>42187</v>
      </c>
      <c r="D85" t="s">
        <v>227</v>
      </c>
      <c r="E85" t="s">
        <v>575</v>
      </c>
      <c r="F85">
        <v>960468</v>
      </c>
      <c r="G85">
        <v>6735678.9900000002</v>
      </c>
      <c r="H85">
        <v>0.12</v>
      </c>
      <c r="I85">
        <v>25.3</v>
      </c>
      <c r="J85">
        <v>1.0826086956521737E-2</v>
      </c>
      <c r="K85" s="138">
        <v>10</v>
      </c>
      <c r="L85" s="138" t="s">
        <v>798</v>
      </c>
    </row>
    <row r="86" spans="1:12">
      <c r="A86" t="s">
        <v>189</v>
      </c>
      <c r="B86" t="s">
        <v>190</v>
      </c>
      <c r="C86" s="147">
        <v>41200</v>
      </c>
      <c r="D86" t="s">
        <v>165</v>
      </c>
      <c r="E86" t="s">
        <v>549</v>
      </c>
      <c r="F86">
        <v>676075.21</v>
      </c>
      <c r="G86">
        <v>6873406.2800000003</v>
      </c>
      <c r="H86">
        <v>0.124</v>
      </c>
      <c r="I86">
        <v>194.3</v>
      </c>
      <c r="J86">
        <v>3.1894466403162056E-2</v>
      </c>
      <c r="K86" s="138">
        <v>9</v>
      </c>
      <c r="L86" s="138" t="s">
        <v>797</v>
      </c>
    </row>
    <row r="87" spans="1:12">
      <c r="A87" t="s">
        <v>201</v>
      </c>
      <c r="B87" t="s">
        <v>202</v>
      </c>
      <c r="C87" s="147">
        <v>41199</v>
      </c>
      <c r="D87" t="s">
        <v>165</v>
      </c>
      <c r="E87" t="s">
        <v>554</v>
      </c>
      <c r="F87">
        <v>608148.56000000006</v>
      </c>
      <c r="G87">
        <v>6932017.3399999999</v>
      </c>
      <c r="H87">
        <v>0.13</v>
      </c>
      <c r="I87">
        <v>140</v>
      </c>
      <c r="J87">
        <v>2.6462450592885371E-2</v>
      </c>
      <c r="K87" s="138">
        <v>9</v>
      </c>
      <c r="L87" s="138" t="s">
        <v>797</v>
      </c>
    </row>
    <row r="88" spans="1:12">
      <c r="A88" t="s">
        <v>297</v>
      </c>
      <c r="B88" t="s">
        <v>298</v>
      </c>
      <c r="C88" s="147">
        <v>41240</v>
      </c>
      <c r="D88" t="s">
        <v>291</v>
      </c>
      <c r="E88" t="s">
        <v>596</v>
      </c>
      <c r="F88">
        <v>1048030.1</v>
      </c>
      <c r="G88">
        <v>6848205.3799999999</v>
      </c>
      <c r="H88">
        <v>0.154</v>
      </c>
      <c r="I88">
        <v>139.9</v>
      </c>
      <c r="J88">
        <v>3.1332608695652173E-2</v>
      </c>
      <c r="K88" s="138">
        <v>18</v>
      </c>
      <c r="L88" s="138" t="s">
        <v>797</v>
      </c>
    </row>
    <row r="89" spans="1:12">
      <c r="A89" t="s">
        <v>170</v>
      </c>
      <c r="B89" t="s">
        <v>171</v>
      </c>
      <c r="C89" s="147">
        <v>41198</v>
      </c>
      <c r="D89" t="s">
        <v>165</v>
      </c>
      <c r="E89" t="s">
        <v>540</v>
      </c>
      <c r="F89">
        <v>717792.87</v>
      </c>
      <c r="G89">
        <v>6821519.7599999998</v>
      </c>
      <c r="H89">
        <v>0.125</v>
      </c>
      <c r="I89">
        <v>137.19999999999999</v>
      </c>
      <c r="J89">
        <v>2.5098814229249009E-2</v>
      </c>
      <c r="K89" s="138">
        <v>9</v>
      </c>
      <c r="L89" s="138" t="s">
        <v>797</v>
      </c>
    </row>
    <row r="90" spans="1:12">
      <c r="A90" t="s">
        <v>2</v>
      </c>
      <c r="B90" t="s">
        <v>753</v>
      </c>
      <c r="C90" s="147">
        <v>42290</v>
      </c>
      <c r="D90" t="s">
        <v>4</v>
      </c>
      <c r="E90" t="s">
        <v>460</v>
      </c>
      <c r="F90">
        <v>738811.34</v>
      </c>
      <c r="G90">
        <v>7002574.4800000004</v>
      </c>
      <c r="H90">
        <v>0.03</v>
      </c>
      <c r="I90">
        <v>130.86000000000001</v>
      </c>
      <c r="J90">
        <v>5.8357707509881429E-3</v>
      </c>
      <c r="K90" s="138">
        <v>9</v>
      </c>
      <c r="L90" s="138" t="s">
        <v>797</v>
      </c>
    </row>
    <row r="91" spans="1:12">
      <c r="A91" t="s">
        <v>195</v>
      </c>
      <c r="B91" t="s">
        <v>196</v>
      </c>
      <c r="C91" s="147">
        <v>41200</v>
      </c>
      <c r="D91" t="s">
        <v>165</v>
      </c>
      <c r="E91" t="s">
        <v>552</v>
      </c>
      <c r="F91">
        <v>677226.08</v>
      </c>
      <c r="G91">
        <v>6889334.1299999999</v>
      </c>
      <c r="H91">
        <v>0.23699999999999999</v>
      </c>
      <c r="I91">
        <v>130.5</v>
      </c>
      <c r="J91">
        <v>4.6018280632411063E-2</v>
      </c>
      <c r="K91" s="138">
        <v>9</v>
      </c>
      <c r="L91" s="138" t="s">
        <v>797</v>
      </c>
    </row>
    <row r="92" spans="1:12">
      <c r="A92" t="s">
        <v>313</v>
      </c>
      <c r="B92" t="s">
        <v>314</v>
      </c>
      <c r="C92" s="147">
        <v>41157</v>
      </c>
      <c r="D92" t="s">
        <v>291</v>
      </c>
      <c r="E92" t="s">
        <v>604</v>
      </c>
      <c r="F92">
        <v>680887</v>
      </c>
      <c r="G92">
        <v>6828771</v>
      </c>
      <c r="H92">
        <v>0.23200000000000001</v>
      </c>
      <c r="I92">
        <v>129.69999999999999</v>
      </c>
      <c r="J92">
        <v>4.486403162055335E-2</v>
      </c>
      <c r="K92" s="138">
        <v>9</v>
      </c>
      <c r="L92" s="138" t="s">
        <v>797</v>
      </c>
    </row>
    <row r="93" spans="1:12">
      <c r="A93" t="s">
        <v>18</v>
      </c>
      <c r="B93" t="s">
        <v>784</v>
      </c>
      <c r="C93" s="147">
        <v>42271</v>
      </c>
      <c r="D93" t="s">
        <v>4</v>
      </c>
      <c r="E93" t="s">
        <v>467</v>
      </c>
      <c r="F93">
        <v>483083.06</v>
      </c>
      <c r="G93">
        <v>6502504.3499999996</v>
      </c>
      <c r="H93">
        <v>0.155</v>
      </c>
      <c r="I93">
        <v>126.3</v>
      </c>
      <c r="J93">
        <v>2.9453063241106716E-2</v>
      </c>
      <c r="K93" s="130">
        <v>11</v>
      </c>
      <c r="L93" s="138" t="s">
        <v>797</v>
      </c>
    </row>
    <row r="94" spans="1:12">
      <c r="A94" t="s">
        <v>197</v>
      </c>
      <c r="B94" t="s">
        <v>198</v>
      </c>
      <c r="C94" s="147">
        <v>41913</v>
      </c>
      <c r="D94" t="s">
        <v>165</v>
      </c>
      <c r="E94" t="s">
        <v>553</v>
      </c>
      <c r="F94">
        <v>616359</v>
      </c>
      <c r="G94">
        <v>6857613</v>
      </c>
      <c r="H94">
        <v>8.4000000000000005E-2</v>
      </c>
      <c r="I94">
        <v>122.3</v>
      </c>
      <c r="J94">
        <v>1.5629644268774705E-2</v>
      </c>
      <c r="K94" s="138">
        <v>9</v>
      </c>
      <c r="L94" s="138" t="s">
        <v>797</v>
      </c>
    </row>
    <row r="95" spans="1:12">
      <c r="A95" t="s">
        <v>5</v>
      </c>
      <c r="B95" t="s">
        <v>735</v>
      </c>
      <c r="C95" s="147">
        <v>42290</v>
      </c>
      <c r="D95" t="s">
        <v>4</v>
      </c>
      <c r="E95" t="s">
        <v>461</v>
      </c>
      <c r="F95">
        <v>695879.68000000005</v>
      </c>
      <c r="G95">
        <v>7041227.75</v>
      </c>
      <c r="H95">
        <v>1.53</v>
      </c>
      <c r="I95">
        <v>121</v>
      </c>
      <c r="J95">
        <v>0.28271739130434775</v>
      </c>
      <c r="K95" s="138">
        <v>20</v>
      </c>
      <c r="L95" s="138" t="s">
        <v>797</v>
      </c>
    </row>
    <row r="96" spans="1:12">
      <c r="A96" t="s">
        <v>191</v>
      </c>
      <c r="B96" t="s">
        <v>192</v>
      </c>
      <c r="C96" s="147">
        <v>41200</v>
      </c>
      <c r="D96" t="s">
        <v>165</v>
      </c>
      <c r="E96" t="s">
        <v>550</v>
      </c>
      <c r="F96">
        <v>837823.19</v>
      </c>
      <c r="G96">
        <v>6888339.1100000003</v>
      </c>
      <c r="H96">
        <v>0.20399999999999999</v>
      </c>
      <c r="I96">
        <v>112.79</v>
      </c>
      <c r="J96">
        <v>3.6040671936758889E-2</v>
      </c>
      <c r="K96" s="138">
        <v>9</v>
      </c>
      <c r="L96" s="138" t="s">
        <v>797</v>
      </c>
    </row>
    <row r="97" spans="1:12">
      <c r="A97" t="s">
        <v>20</v>
      </c>
      <c r="B97" t="s">
        <v>746</v>
      </c>
      <c r="C97" s="147">
        <v>42270</v>
      </c>
      <c r="D97" t="s">
        <v>4</v>
      </c>
      <c r="E97" t="s">
        <v>468</v>
      </c>
      <c r="F97">
        <v>488328.5</v>
      </c>
      <c r="G97">
        <v>6553074.3899999997</v>
      </c>
      <c r="H97">
        <v>0.09</v>
      </c>
      <c r="I97">
        <v>106.1</v>
      </c>
      <c r="J97">
        <v>1.5305335968379444E-2</v>
      </c>
      <c r="K97" s="130">
        <v>9</v>
      </c>
      <c r="L97" s="138" t="s">
        <v>797</v>
      </c>
    </row>
    <row r="98" spans="1:12">
      <c r="A98" t="s">
        <v>26</v>
      </c>
      <c r="B98" t="s">
        <v>782</v>
      </c>
      <c r="C98" s="147">
        <v>42165</v>
      </c>
      <c r="D98" t="s">
        <v>4</v>
      </c>
      <c r="E98" t="s">
        <v>471</v>
      </c>
      <c r="F98">
        <v>479122.9</v>
      </c>
      <c r="G98">
        <v>6378723.2599999998</v>
      </c>
      <c r="H98">
        <v>0.1</v>
      </c>
      <c r="I98">
        <v>105</v>
      </c>
      <c r="J98">
        <v>1.6897233201581027E-2</v>
      </c>
      <c r="K98" s="130">
        <v>14</v>
      </c>
      <c r="L98" s="138" t="s">
        <v>797</v>
      </c>
    </row>
    <row r="99" spans="1:12">
      <c r="A99" t="s">
        <v>353</v>
      </c>
      <c r="B99" t="s">
        <v>354</v>
      </c>
      <c r="C99" s="147">
        <v>41122</v>
      </c>
      <c r="D99" t="s">
        <v>291</v>
      </c>
      <c r="E99" t="s">
        <v>624</v>
      </c>
      <c r="F99">
        <v>694744.1</v>
      </c>
      <c r="G99">
        <v>6669900</v>
      </c>
      <c r="H99">
        <v>0.14699999999999999</v>
      </c>
      <c r="I99">
        <v>100.36</v>
      </c>
      <c r="J99">
        <v>2.4164940711462447E-2</v>
      </c>
      <c r="K99" s="138">
        <v>9</v>
      </c>
      <c r="L99" s="138" t="s">
        <v>797</v>
      </c>
    </row>
    <row r="100" spans="1:12">
      <c r="A100" t="s">
        <v>443</v>
      </c>
      <c r="B100" t="s">
        <v>444</v>
      </c>
      <c r="C100" s="147">
        <v>41109</v>
      </c>
      <c r="D100" t="s">
        <v>291</v>
      </c>
      <c r="E100" t="s">
        <v>670</v>
      </c>
      <c r="F100">
        <v>617123</v>
      </c>
      <c r="G100">
        <v>6244433</v>
      </c>
      <c r="H100">
        <v>7.3999999999999996E-2</v>
      </c>
      <c r="I100">
        <v>95.1</v>
      </c>
      <c r="J100">
        <v>1.1780039525691699E-2</v>
      </c>
      <c r="K100" s="138">
        <v>14</v>
      </c>
      <c r="L100" s="138" t="s">
        <v>797</v>
      </c>
    </row>
    <row r="101" spans="1:12">
      <c r="A101" t="s">
        <v>193</v>
      </c>
      <c r="B101" t="s">
        <v>194</v>
      </c>
      <c r="C101" s="147">
        <v>41200</v>
      </c>
      <c r="D101" t="s">
        <v>165</v>
      </c>
      <c r="E101" t="s">
        <v>551</v>
      </c>
      <c r="F101">
        <v>781816.31</v>
      </c>
      <c r="G101">
        <v>6901312.0599999996</v>
      </c>
      <c r="H101">
        <v>0.20599999999999999</v>
      </c>
      <c r="I101">
        <v>95.1</v>
      </c>
      <c r="J101">
        <v>3.2793083003952568E-2</v>
      </c>
      <c r="K101" s="138">
        <v>9</v>
      </c>
      <c r="L101" s="138" t="s">
        <v>797</v>
      </c>
    </row>
    <row r="102" spans="1:12">
      <c r="A102" t="s">
        <v>321</v>
      </c>
      <c r="B102" t="s">
        <v>322</v>
      </c>
      <c r="C102" s="147">
        <v>41156</v>
      </c>
      <c r="D102" t="s">
        <v>291</v>
      </c>
      <c r="E102" t="s">
        <v>608</v>
      </c>
      <c r="F102">
        <v>629586</v>
      </c>
      <c r="G102">
        <v>6871185</v>
      </c>
      <c r="H102">
        <v>0.14299999999999999</v>
      </c>
      <c r="I102">
        <v>92.2</v>
      </c>
      <c r="J102">
        <v>2.2354347826086956E-2</v>
      </c>
      <c r="K102" s="138">
        <v>9</v>
      </c>
      <c r="L102" s="138" t="s">
        <v>797</v>
      </c>
    </row>
    <row r="103" spans="1:12">
      <c r="A103" t="s">
        <v>327</v>
      </c>
      <c r="B103" t="s">
        <v>328</v>
      </c>
      <c r="C103" s="147">
        <v>41156</v>
      </c>
      <c r="D103" t="s">
        <v>291</v>
      </c>
      <c r="E103" t="s">
        <v>611</v>
      </c>
      <c r="F103">
        <v>532911</v>
      </c>
      <c r="G103">
        <v>6862280</v>
      </c>
      <c r="H103">
        <v>0.73399999999999999</v>
      </c>
      <c r="I103">
        <v>92</v>
      </c>
      <c r="J103">
        <v>0.11459683794466402</v>
      </c>
      <c r="K103" s="138">
        <v>9</v>
      </c>
      <c r="L103" s="138" t="s">
        <v>797</v>
      </c>
    </row>
    <row r="104" spans="1:12">
      <c r="A104" t="s">
        <v>22</v>
      </c>
      <c r="B104" t="s">
        <v>736</v>
      </c>
      <c r="C104" s="147">
        <v>42271</v>
      </c>
      <c r="D104" t="s">
        <v>4</v>
      </c>
      <c r="E104" t="s">
        <v>469</v>
      </c>
      <c r="F104">
        <v>452996.64</v>
      </c>
      <c r="G104">
        <v>6442604.0499999998</v>
      </c>
      <c r="H104">
        <v>0.11700000000000001</v>
      </c>
      <c r="I104">
        <v>90.78</v>
      </c>
      <c r="J104">
        <v>1.8125750988142293E-2</v>
      </c>
      <c r="K104" s="130">
        <v>14</v>
      </c>
      <c r="L104" s="138" t="s">
        <v>797</v>
      </c>
    </row>
    <row r="105" spans="1:12">
      <c r="A105" t="s">
        <v>151</v>
      </c>
      <c r="B105" t="s">
        <v>152</v>
      </c>
      <c r="C105" s="147">
        <v>42325</v>
      </c>
      <c r="D105" t="s">
        <v>4</v>
      </c>
      <c r="E105" t="s">
        <v>531</v>
      </c>
      <c r="F105">
        <v>847799.19</v>
      </c>
      <c r="G105">
        <v>6326505.3099999996</v>
      </c>
      <c r="H105">
        <v>0.03</v>
      </c>
      <c r="I105">
        <v>87.1</v>
      </c>
      <c r="J105">
        <v>4.5385375494071132E-3</v>
      </c>
      <c r="K105" s="138">
        <v>6</v>
      </c>
      <c r="L105" s="138" t="s">
        <v>797</v>
      </c>
    </row>
    <row r="106" spans="1:12">
      <c r="A106" t="s">
        <v>385</v>
      </c>
      <c r="B106" t="s">
        <v>386</v>
      </c>
      <c r="C106" s="147">
        <v>41086</v>
      </c>
      <c r="D106" t="s">
        <v>291</v>
      </c>
      <c r="E106" t="s">
        <v>640</v>
      </c>
      <c r="F106">
        <v>427348.5</v>
      </c>
      <c r="G106">
        <v>6449524.5899999999</v>
      </c>
      <c r="H106">
        <v>0.156</v>
      </c>
      <c r="I106">
        <v>86</v>
      </c>
      <c r="J106">
        <v>2.3430830039525688E-2</v>
      </c>
      <c r="K106" s="130">
        <v>14</v>
      </c>
      <c r="L106" s="138" t="s">
        <v>797</v>
      </c>
    </row>
    <row r="107" spans="1:12">
      <c r="A107" t="s">
        <v>393</v>
      </c>
      <c r="B107" t="s">
        <v>394</v>
      </c>
      <c r="C107" s="147">
        <v>41087</v>
      </c>
      <c r="D107" t="s">
        <v>291</v>
      </c>
      <c r="E107" t="s">
        <v>644</v>
      </c>
      <c r="F107">
        <v>492143.4</v>
      </c>
      <c r="G107">
        <v>6374724.75</v>
      </c>
      <c r="H107">
        <v>0.109</v>
      </c>
      <c r="I107">
        <v>85.4</v>
      </c>
      <c r="J107">
        <v>1.630691699604743E-2</v>
      </c>
      <c r="K107" s="138">
        <v>14</v>
      </c>
      <c r="L107" s="138" t="s">
        <v>797</v>
      </c>
    </row>
    <row r="108" spans="1:12">
      <c r="A108" t="s">
        <v>391</v>
      </c>
      <c r="B108" t="s">
        <v>392</v>
      </c>
      <c r="C108" s="147">
        <v>41086</v>
      </c>
      <c r="D108" t="s">
        <v>291</v>
      </c>
      <c r="E108" t="s">
        <v>643</v>
      </c>
      <c r="F108">
        <v>459458.91</v>
      </c>
      <c r="G108">
        <v>6397156.2800000003</v>
      </c>
      <c r="H108">
        <v>8.7999999999999995E-2</v>
      </c>
      <c r="I108">
        <v>80.819999999999993</v>
      </c>
      <c r="J108">
        <v>1.2766956521739129E-2</v>
      </c>
      <c r="K108" s="130">
        <v>14</v>
      </c>
      <c r="L108" s="138" t="s">
        <v>797</v>
      </c>
    </row>
    <row r="109" spans="1:12">
      <c r="A109" t="s">
        <v>32</v>
      </c>
      <c r="B109" t="s">
        <v>741</v>
      </c>
      <c r="C109" s="147">
        <v>42164</v>
      </c>
      <c r="D109" t="s">
        <v>4</v>
      </c>
      <c r="E109" t="s">
        <v>474</v>
      </c>
      <c r="F109">
        <v>464841.1</v>
      </c>
      <c r="G109">
        <v>6323918.5999999996</v>
      </c>
      <c r="H109">
        <v>0.152</v>
      </c>
      <c r="I109">
        <v>80</v>
      </c>
      <c r="J109">
        <v>2.1928853754940709E-2</v>
      </c>
      <c r="K109" s="130">
        <v>14</v>
      </c>
      <c r="L109" s="138" t="s">
        <v>797</v>
      </c>
    </row>
    <row r="110" spans="1:12">
      <c r="A110" t="s">
        <v>203</v>
      </c>
      <c r="B110" t="s">
        <v>204</v>
      </c>
      <c r="C110" s="147">
        <v>41913</v>
      </c>
      <c r="D110" t="s">
        <v>165</v>
      </c>
      <c r="E110" t="s">
        <v>555</v>
      </c>
      <c r="F110">
        <v>594460.53</v>
      </c>
      <c r="G110">
        <v>6858345.5800000001</v>
      </c>
      <c r="H110">
        <v>6.0999999999999999E-2</v>
      </c>
      <c r="I110">
        <v>80</v>
      </c>
      <c r="J110">
        <v>8.8003952569169937E-3</v>
      </c>
      <c r="K110" s="138">
        <v>9</v>
      </c>
      <c r="L110" s="138" t="s">
        <v>797</v>
      </c>
    </row>
    <row r="111" spans="1:12">
      <c r="A111" t="s">
        <v>311</v>
      </c>
      <c r="B111" t="s">
        <v>312</v>
      </c>
      <c r="C111" s="147">
        <v>41157</v>
      </c>
      <c r="D111" t="s">
        <v>291</v>
      </c>
      <c r="E111" t="s">
        <v>603</v>
      </c>
      <c r="F111">
        <v>666622</v>
      </c>
      <c r="G111">
        <v>6826460</v>
      </c>
      <c r="H111">
        <v>0.191</v>
      </c>
      <c r="I111">
        <v>77.099999999999994</v>
      </c>
      <c r="J111">
        <v>2.7008003952569169E-2</v>
      </c>
      <c r="K111" s="138">
        <v>9</v>
      </c>
      <c r="L111" s="138" t="s">
        <v>797</v>
      </c>
    </row>
    <row r="112" spans="1:12">
      <c r="A112" t="s">
        <v>40</v>
      </c>
      <c r="B112" t="s">
        <v>406</v>
      </c>
      <c r="C112" s="147">
        <v>41044</v>
      </c>
      <c r="D112" t="s">
        <v>291</v>
      </c>
      <c r="E112" t="s">
        <v>651</v>
      </c>
      <c r="F112">
        <v>569550.91</v>
      </c>
      <c r="G112">
        <v>6295940.4500000002</v>
      </c>
      <c r="H112">
        <v>0.109</v>
      </c>
      <c r="I112">
        <v>74</v>
      </c>
      <c r="J112">
        <v>1.5079051383399208E-2</v>
      </c>
      <c r="K112" s="138">
        <v>14</v>
      </c>
      <c r="L112" s="138" t="s">
        <v>797</v>
      </c>
    </row>
    <row r="113" spans="1:12">
      <c r="A113" t="s">
        <v>396</v>
      </c>
      <c r="B113" t="s">
        <v>397</v>
      </c>
      <c r="C113" s="147">
        <v>41087</v>
      </c>
      <c r="D113" t="s">
        <v>291</v>
      </c>
      <c r="E113" t="s">
        <v>646</v>
      </c>
      <c r="F113">
        <v>527865.69999999995</v>
      </c>
      <c r="G113">
        <v>6329248.4900000002</v>
      </c>
      <c r="H113">
        <v>0.104</v>
      </c>
      <c r="I113">
        <v>73.8</v>
      </c>
      <c r="J113">
        <v>1.4366798418972331E-2</v>
      </c>
      <c r="K113" s="138">
        <v>14</v>
      </c>
      <c r="L113" s="138" t="s">
        <v>797</v>
      </c>
    </row>
    <row r="114" spans="1:12">
      <c r="A114" t="s">
        <v>404</v>
      </c>
      <c r="B114" t="s">
        <v>405</v>
      </c>
      <c r="C114" s="147">
        <v>41087</v>
      </c>
      <c r="D114" t="s">
        <v>291</v>
      </c>
      <c r="E114" t="s">
        <v>650</v>
      </c>
      <c r="F114">
        <v>549220.07999999996</v>
      </c>
      <c r="G114">
        <v>6321073.0599999996</v>
      </c>
      <c r="H114">
        <v>0.16600000000000001</v>
      </c>
      <c r="I114">
        <v>72.599999999999994</v>
      </c>
      <c r="J114">
        <v>2.2734782608695648E-2</v>
      </c>
      <c r="K114" s="138">
        <v>14</v>
      </c>
      <c r="L114" s="138" t="s">
        <v>797</v>
      </c>
    </row>
    <row r="115" spans="1:12">
      <c r="A115" t="s">
        <v>269</v>
      </c>
      <c r="B115" t="s">
        <v>770</v>
      </c>
      <c r="C115" s="147">
        <v>40087</v>
      </c>
      <c r="D115" t="s">
        <v>253</v>
      </c>
      <c r="E115" t="s">
        <v>584</v>
      </c>
      <c r="F115">
        <v>838861</v>
      </c>
      <c r="G115">
        <v>6499536</v>
      </c>
      <c r="H115">
        <v>0.14679030094891801</v>
      </c>
      <c r="I115">
        <v>71.25</v>
      </c>
      <c r="J115">
        <v>1.9908071941935768E-2</v>
      </c>
      <c r="K115" s="138">
        <v>5</v>
      </c>
      <c r="L115" s="138" t="s">
        <v>797</v>
      </c>
    </row>
    <row r="116" spans="1:12">
      <c r="A116" t="s">
        <v>420</v>
      </c>
      <c r="B116" t="s">
        <v>421</v>
      </c>
      <c r="C116" s="147">
        <v>41108</v>
      </c>
      <c r="D116" t="s">
        <v>291</v>
      </c>
      <c r="E116" t="s">
        <v>659</v>
      </c>
      <c r="F116">
        <v>460058.35</v>
      </c>
      <c r="G116">
        <v>6311741.4900000002</v>
      </c>
      <c r="H116">
        <v>0.13300000000000001</v>
      </c>
      <c r="I116">
        <v>70.33</v>
      </c>
      <c r="J116">
        <v>1.7916887351778654E-2</v>
      </c>
      <c r="K116" s="130">
        <v>14</v>
      </c>
      <c r="L116" s="138" t="s">
        <v>797</v>
      </c>
    </row>
    <row r="117" spans="1:12">
      <c r="A117" t="s">
        <v>111</v>
      </c>
      <c r="B117" t="s">
        <v>765</v>
      </c>
      <c r="C117" s="147">
        <v>42325</v>
      </c>
      <c r="D117" t="s">
        <v>4</v>
      </c>
      <c r="E117" t="s">
        <v>511</v>
      </c>
      <c r="F117">
        <v>817224.68</v>
      </c>
      <c r="G117">
        <v>6286216.5199999996</v>
      </c>
      <c r="H117">
        <v>0.05</v>
      </c>
      <c r="I117">
        <v>63.9</v>
      </c>
      <c r="J117">
        <v>6.4179841897233202E-3</v>
      </c>
      <c r="K117" s="138">
        <v>6</v>
      </c>
      <c r="L117" s="138" t="s">
        <v>797</v>
      </c>
    </row>
    <row r="118" spans="1:12">
      <c r="A118" t="s">
        <v>44</v>
      </c>
      <c r="B118" t="s">
        <v>726</v>
      </c>
      <c r="C118" s="147">
        <v>42172</v>
      </c>
      <c r="D118" t="s">
        <v>4</v>
      </c>
      <c r="E118" t="s">
        <v>480</v>
      </c>
      <c r="F118">
        <v>567681.71</v>
      </c>
      <c r="G118">
        <v>6290109.1500000004</v>
      </c>
      <c r="H118">
        <v>0.12</v>
      </c>
      <c r="I118">
        <v>62</v>
      </c>
      <c r="J118">
        <v>1.5177865612648221E-2</v>
      </c>
      <c r="K118" s="138">
        <v>14</v>
      </c>
      <c r="L118" s="138" t="s">
        <v>797</v>
      </c>
    </row>
    <row r="119" spans="1:12">
      <c r="A119" t="s">
        <v>101</v>
      </c>
      <c r="B119" t="s">
        <v>774</v>
      </c>
      <c r="C119" s="147">
        <v>42314</v>
      </c>
      <c r="D119" t="s">
        <v>4</v>
      </c>
      <c r="E119" t="s">
        <v>506</v>
      </c>
      <c r="F119">
        <v>831255.74</v>
      </c>
      <c r="G119">
        <v>6364276.3899999997</v>
      </c>
      <c r="H119">
        <v>7.0000000000000007E-2</v>
      </c>
      <c r="I119">
        <v>61.5</v>
      </c>
      <c r="J119">
        <v>8.8191699604743077E-3</v>
      </c>
      <c r="K119" s="138">
        <v>6</v>
      </c>
      <c r="L119" s="138" t="s">
        <v>797</v>
      </c>
    </row>
    <row r="120" spans="1:12">
      <c r="A120" t="s">
        <v>93</v>
      </c>
      <c r="B120" t="s">
        <v>771</v>
      </c>
      <c r="C120" s="147">
        <v>42325</v>
      </c>
      <c r="D120" t="s">
        <v>4</v>
      </c>
      <c r="E120" t="s">
        <v>502</v>
      </c>
      <c r="F120">
        <v>862358.56</v>
      </c>
      <c r="G120">
        <v>6525799.3700000001</v>
      </c>
      <c r="H120">
        <v>0.06</v>
      </c>
      <c r="I120">
        <v>56.6</v>
      </c>
      <c r="J120">
        <v>7.2687747035573109E-3</v>
      </c>
      <c r="K120" s="138">
        <v>5</v>
      </c>
      <c r="L120" s="138" t="s">
        <v>797</v>
      </c>
    </row>
    <row r="121" spans="1:12">
      <c r="A121" t="s">
        <v>387</v>
      </c>
      <c r="B121" t="s">
        <v>388</v>
      </c>
      <c r="C121" s="147">
        <v>41044</v>
      </c>
      <c r="D121" t="s">
        <v>291</v>
      </c>
      <c r="E121" t="s">
        <v>641</v>
      </c>
      <c r="F121">
        <v>510934.84</v>
      </c>
      <c r="G121">
        <v>6455394.8300000001</v>
      </c>
      <c r="H121">
        <v>0.13400000000000001</v>
      </c>
      <c r="I121">
        <v>55.5</v>
      </c>
      <c r="J121">
        <v>1.6087944664031621E-2</v>
      </c>
      <c r="K121" s="138">
        <v>14</v>
      </c>
      <c r="L121" s="138" t="s">
        <v>797</v>
      </c>
    </row>
    <row r="122" spans="1:12">
      <c r="A122" t="s">
        <v>83</v>
      </c>
      <c r="B122" t="s">
        <v>773</v>
      </c>
      <c r="C122" s="147">
        <v>42327</v>
      </c>
      <c r="D122" t="s">
        <v>4</v>
      </c>
      <c r="E122" t="s">
        <v>497</v>
      </c>
      <c r="F122">
        <v>916441.71</v>
      </c>
      <c r="G122">
        <v>6520643.2400000002</v>
      </c>
      <c r="H122">
        <v>0.06</v>
      </c>
      <c r="I122">
        <v>53.4</v>
      </c>
      <c r="J122">
        <v>7.0790513833992093E-3</v>
      </c>
      <c r="K122" s="138">
        <v>5</v>
      </c>
      <c r="L122" s="138" t="s">
        <v>797</v>
      </c>
    </row>
    <row r="123" spans="1:12">
      <c r="A123" t="s">
        <v>199</v>
      </c>
      <c r="B123" t="s">
        <v>200</v>
      </c>
      <c r="C123" s="147">
        <v>41199</v>
      </c>
      <c r="D123" t="s">
        <v>165</v>
      </c>
      <c r="E123" t="s">
        <v>554</v>
      </c>
      <c r="F123">
        <v>603720.43999999994</v>
      </c>
      <c r="G123">
        <v>6936994.4299999997</v>
      </c>
      <c r="H123">
        <v>0.14399999999999999</v>
      </c>
      <c r="I123">
        <v>52</v>
      </c>
      <c r="J123">
        <v>1.6790513833992091E-2</v>
      </c>
      <c r="K123" s="138">
        <v>9</v>
      </c>
      <c r="L123" s="138" t="s">
        <v>797</v>
      </c>
    </row>
    <row r="124" spans="1:12">
      <c r="A124" t="s">
        <v>89</v>
      </c>
      <c r="B124" t="s">
        <v>776</v>
      </c>
      <c r="C124" s="147">
        <v>42314</v>
      </c>
      <c r="D124" t="s">
        <v>4</v>
      </c>
      <c r="E124" t="s">
        <v>500</v>
      </c>
      <c r="F124">
        <v>882021.34</v>
      </c>
      <c r="G124">
        <v>6534207.4699999997</v>
      </c>
      <c r="H124">
        <v>0.03</v>
      </c>
      <c r="I124">
        <v>51.9</v>
      </c>
      <c r="J124">
        <v>3.4950592885375489E-3</v>
      </c>
      <c r="K124" s="138">
        <v>5</v>
      </c>
      <c r="L124" s="138" t="s">
        <v>797</v>
      </c>
    </row>
    <row r="125" spans="1:12">
      <c r="A125" t="s">
        <v>87</v>
      </c>
      <c r="B125" t="s">
        <v>769</v>
      </c>
      <c r="C125" s="147">
        <v>42325</v>
      </c>
      <c r="D125" t="s">
        <v>4</v>
      </c>
      <c r="E125" t="s">
        <v>499</v>
      </c>
      <c r="F125">
        <v>903878.15</v>
      </c>
      <c r="G125">
        <v>6506129.2599999998</v>
      </c>
      <c r="H125">
        <v>0.05</v>
      </c>
      <c r="I125">
        <v>50</v>
      </c>
      <c r="J125">
        <v>5.7312252964426876E-3</v>
      </c>
      <c r="K125" s="138">
        <v>5</v>
      </c>
      <c r="L125" s="138" t="s">
        <v>797</v>
      </c>
    </row>
    <row r="126" spans="1:12">
      <c r="A126" t="s">
        <v>85</v>
      </c>
      <c r="B126" t="s">
        <v>775</v>
      </c>
      <c r="C126" s="147">
        <v>42327</v>
      </c>
      <c r="D126" t="s">
        <v>4</v>
      </c>
      <c r="E126" t="s">
        <v>498</v>
      </c>
      <c r="F126">
        <v>917721.43</v>
      </c>
      <c r="G126">
        <v>6532071.9500000002</v>
      </c>
      <c r="H126">
        <v>0.06</v>
      </c>
      <c r="I126">
        <v>41.5</v>
      </c>
      <c r="J126">
        <v>6.3735177865612645E-3</v>
      </c>
      <c r="K126" s="138">
        <v>5</v>
      </c>
      <c r="L126" s="138" t="s">
        <v>797</v>
      </c>
    </row>
    <row r="127" spans="1:12">
      <c r="A127" t="s">
        <v>34</v>
      </c>
      <c r="B127" t="s">
        <v>743</v>
      </c>
      <c r="C127" s="147">
        <v>42164</v>
      </c>
      <c r="D127" t="s">
        <v>4</v>
      </c>
      <c r="E127" t="s">
        <v>475</v>
      </c>
      <c r="F127">
        <v>486844.59</v>
      </c>
      <c r="G127">
        <v>6342357.7800000003</v>
      </c>
      <c r="H127">
        <v>0.17</v>
      </c>
      <c r="I127">
        <v>41.1</v>
      </c>
      <c r="J127">
        <v>1.799110671936759E-2</v>
      </c>
      <c r="K127" s="130">
        <v>14</v>
      </c>
      <c r="L127" s="138" t="s">
        <v>797</v>
      </c>
    </row>
    <row r="128" spans="1:12">
      <c r="A128" t="s">
        <v>97</v>
      </c>
      <c r="B128" t="s">
        <v>777</v>
      </c>
      <c r="C128" s="147">
        <v>42314</v>
      </c>
      <c r="D128" t="s">
        <v>4</v>
      </c>
      <c r="E128" t="s">
        <v>504</v>
      </c>
      <c r="F128">
        <v>842195.18</v>
      </c>
      <c r="G128">
        <v>6455497.0099999998</v>
      </c>
      <c r="H128">
        <v>0.06</v>
      </c>
      <c r="I128">
        <v>39.700000000000003</v>
      </c>
      <c r="J128">
        <v>6.2667984189723313E-3</v>
      </c>
      <c r="K128" s="138">
        <v>5</v>
      </c>
      <c r="L128" s="138" t="s">
        <v>797</v>
      </c>
    </row>
    <row r="129" spans="1:12">
      <c r="A129" t="s">
        <v>359</v>
      </c>
      <c r="B129" t="s">
        <v>360</v>
      </c>
      <c r="C129" s="147">
        <v>41122</v>
      </c>
      <c r="D129" t="s">
        <v>291</v>
      </c>
      <c r="E129" t="s">
        <v>627</v>
      </c>
      <c r="F129">
        <v>660697.51</v>
      </c>
      <c r="G129">
        <v>6700369.6600000001</v>
      </c>
      <c r="H129">
        <v>0.315</v>
      </c>
      <c r="I129">
        <v>7.3</v>
      </c>
      <c r="J129">
        <v>2.2815711462450591E-2</v>
      </c>
      <c r="K129" s="138">
        <v>9</v>
      </c>
      <c r="L129" s="138" t="s">
        <v>797</v>
      </c>
    </row>
    <row r="130" spans="1:12">
      <c r="A130" t="s">
        <v>36</v>
      </c>
      <c r="B130" t="s">
        <v>778</v>
      </c>
      <c r="C130" s="147">
        <v>42172</v>
      </c>
      <c r="D130" t="s">
        <v>4</v>
      </c>
      <c r="E130" t="s">
        <v>476</v>
      </c>
      <c r="F130">
        <v>568562.5</v>
      </c>
      <c r="G130">
        <v>6315306.2199999997</v>
      </c>
      <c r="H130">
        <v>0.12</v>
      </c>
      <c r="J130" t="s">
        <v>820</v>
      </c>
      <c r="K130" s="138">
        <v>14</v>
      </c>
      <c r="L130" s="138" t="s">
        <v>797</v>
      </c>
    </row>
    <row r="131" spans="1:12">
      <c r="A131" t="s">
        <v>133</v>
      </c>
      <c r="B131" t="s">
        <v>134</v>
      </c>
      <c r="C131" s="147">
        <v>42515</v>
      </c>
      <c r="D131" t="s">
        <v>4</v>
      </c>
      <c r="E131" t="s">
        <v>522</v>
      </c>
      <c r="F131">
        <v>634529.38</v>
      </c>
      <c r="G131">
        <v>6191111.2999999998</v>
      </c>
      <c r="H131">
        <v>0.05</v>
      </c>
      <c r="I131">
        <v>56.4</v>
      </c>
      <c r="J131">
        <v>6.0474308300395253E-3</v>
      </c>
      <c r="K131" s="138">
        <v>1</v>
      </c>
      <c r="L131" s="138" t="s">
        <v>799</v>
      </c>
    </row>
    <row r="132" spans="1:12">
      <c r="A132" t="s">
        <v>416</v>
      </c>
      <c r="B132" t="s">
        <v>417</v>
      </c>
      <c r="C132" s="147">
        <v>41108</v>
      </c>
      <c r="D132" t="s">
        <v>291</v>
      </c>
      <c r="E132" t="s">
        <v>657</v>
      </c>
      <c r="F132">
        <v>453435.77</v>
      </c>
      <c r="G132">
        <v>6185820.7199999997</v>
      </c>
      <c r="H132">
        <v>0.30199999999999999</v>
      </c>
      <c r="I132">
        <v>30.1</v>
      </c>
      <c r="J132">
        <v>2.8678063241106715E-2</v>
      </c>
      <c r="K132" s="130">
        <v>1</v>
      </c>
      <c r="L132" s="138" t="s">
        <v>799</v>
      </c>
    </row>
    <row r="133" spans="1:12">
      <c r="A133" t="s">
        <v>230</v>
      </c>
      <c r="B133" t="s">
        <v>231</v>
      </c>
      <c r="C133" s="147">
        <v>42185</v>
      </c>
      <c r="D133" t="s">
        <v>227</v>
      </c>
      <c r="E133" t="s">
        <v>566</v>
      </c>
      <c r="F133">
        <v>1022148</v>
      </c>
      <c r="G133">
        <v>6806414.9900000002</v>
      </c>
      <c r="H133">
        <v>0.28999999999999998</v>
      </c>
      <c r="I133">
        <v>17.5</v>
      </c>
      <c r="J133">
        <v>2.3927865612648216E-2</v>
      </c>
      <c r="K133" s="138">
        <v>4</v>
      </c>
      <c r="L133" s="138" t="s">
        <v>799</v>
      </c>
    </row>
    <row r="134" spans="1:12">
      <c r="A134" t="s">
        <v>30</v>
      </c>
      <c r="B134" t="s">
        <v>730</v>
      </c>
      <c r="C134" s="147">
        <v>42270</v>
      </c>
      <c r="D134" t="s">
        <v>4</v>
      </c>
      <c r="E134" t="s">
        <v>473</v>
      </c>
      <c r="F134">
        <v>683487.44</v>
      </c>
      <c r="G134">
        <v>6381143.6600000001</v>
      </c>
      <c r="H134">
        <v>0.12</v>
      </c>
      <c r="I134">
        <v>5.9</v>
      </c>
      <c r="J134">
        <v>8.5256916996047424E-3</v>
      </c>
      <c r="K134" s="138">
        <v>3</v>
      </c>
      <c r="L134" s="138" t="s">
        <v>799</v>
      </c>
    </row>
    <row r="135" spans="1:12">
      <c r="A135" t="s">
        <v>402</v>
      </c>
      <c r="B135" t="s">
        <v>403</v>
      </c>
      <c r="C135" s="147">
        <v>41178</v>
      </c>
      <c r="D135" t="s">
        <v>291</v>
      </c>
      <c r="E135" t="s">
        <v>649</v>
      </c>
      <c r="F135">
        <v>747195.81</v>
      </c>
      <c r="G135">
        <v>6342811.1299999999</v>
      </c>
      <c r="H135">
        <v>0.68300000000000005</v>
      </c>
      <c r="I135">
        <v>3.5</v>
      </c>
      <c r="J135">
        <v>4.6905632411067197E-2</v>
      </c>
      <c r="K135" s="138">
        <v>8</v>
      </c>
      <c r="L135" s="138" t="s">
        <v>799</v>
      </c>
    </row>
    <row r="136" spans="1:12">
      <c r="A136" t="s">
        <v>245</v>
      </c>
      <c r="B136" t="s">
        <v>723</v>
      </c>
      <c r="C136" s="147">
        <v>42185</v>
      </c>
      <c r="D136" t="s">
        <v>227</v>
      </c>
      <c r="E136" t="s">
        <v>573</v>
      </c>
      <c r="F136">
        <v>817646</v>
      </c>
      <c r="G136">
        <v>6437780</v>
      </c>
      <c r="H136">
        <v>0.47</v>
      </c>
      <c r="I136">
        <v>3.33</v>
      </c>
      <c r="J136">
        <v>3.2198715415019764E-2</v>
      </c>
      <c r="K136" s="138">
        <v>8</v>
      </c>
      <c r="L136" s="138" t="s">
        <v>799</v>
      </c>
    </row>
    <row r="137" spans="1:12">
      <c r="A137" t="s">
        <v>295</v>
      </c>
      <c r="B137" t="s">
        <v>296</v>
      </c>
      <c r="C137" s="147">
        <v>41240</v>
      </c>
      <c r="D137" t="s">
        <v>291</v>
      </c>
      <c r="E137" t="s">
        <v>595</v>
      </c>
      <c r="F137">
        <v>1002464.67</v>
      </c>
      <c r="G137">
        <v>6780411.9699999997</v>
      </c>
      <c r="H137">
        <v>0.34599999999999997</v>
      </c>
      <c r="I137">
        <v>2.86</v>
      </c>
      <c r="J137">
        <v>2.3543043478260868E-2</v>
      </c>
      <c r="K137" s="138">
        <v>4</v>
      </c>
      <c r="L137" s="138" t="s">
        <v>799</v>
      </c>
    </row>
    <row r="138" spans="1:12">
      <c r="A138" t="s">
        <v>28</v>
      </c>
      <c r="B138" t="s">
        <v>779</v>
      </c>
      <c r="C138" s="147">
        <v>42171</v>
      </c>
      <c r="D138" t="s">
        <v>4</v>
      </c>
      <c r="E138" t="s">
        <v>472</v>
      </c>
      <c r="F138">
        <v>637362.29</v>
      </c>
      <c r="G138">
        <v>6385544.8399999999</v>
      </c>
      <c r="H138">
        <v>34.86</v>
      </c>
      <c r="I138">
        <v>60</v>
      </c>
      <c r="J138">
        <v>4.3402766798418968</v>
      </c>
      <c r="K138" s="138">
        <v>3</v>
      </c>
      <c r="L138" s="138" t="s">
        <v>800</v>
      </c>
    </row>
    <row r="139" spans="1:12">
      <c r="A139" t="s">
        <v>357</v>
      </c>
      <c r="B139" t="s">
        <v>358</v>
      </c>
      <c r="C139" s="147">
        <v>41157</v>
      </c>
      <c r="D139" t="s">
        <v>291</v>
      </c>
      <c r="E139" t="s">
        <v>626</v>
      </c>
      <c r="F139">
        <v>642369.1</v>
      </c>
      <c r="G139">
        <v>6766496</v>
      </c>
      <c r="H139">
        <v>0.16400000000000001</v>
      </c>
      <c r="I139">
        <v>49.6</v>
      </c>
      <c r="J139">
        <v>1.8733596837944663E-2</v>
      </c>
      <c r="K139" s="138">
        <v>20</v>
      </c>
      <c r="L139" s="138" t="s">
        <v>800</v>
      </c>
    </row>
    <row r="140" spans="1:12">
      <c r="A140" t="s">
        <v>345</v>
      </c>
      <c r="B140" t="s">
        <v>346</v>
      </c>
      <c r="C140" s="147">
        <v>41123</v>
      </c>
      <c r="D140" t="s">
        <v>291</v>
      </c>
      <c r="E140" t="s">
        <v>620</v>
      </c>
      <c r="F140">
        <v>782782.1</v>
      </c>
      <c r="G140">
        <v>6597430</v>
      </c>
      <c r="H140">
        <v>0.09</v>
      </c>
      <c r="I140">
        <v>46.85</v>
      </c>
      <c r="J140">
        <v>1.0036067193675889E-2</v>
      </c>
      <c r="K140" s="138">
        <v>17</v>
      </c>
      <c r="L140" s="138" t="s">
        <v>800</v>
      </c>
    </row>
    <row r="141" spans="1:12">
      <c r="A141" t="s">
        <v>232</v>
      </c>
      <c r="B141" t="s">
        <v>233</v>
      </c>
      <c r="C141" s="147">
        <v>42328</v>
      </c>
      <c r="D141" t="s">
        <v>227</v>
      </c>
      <c r="E141" t="s">
        <v>567</v>
      </c>
      <c r="F141">
        <v>960839</v>
      </c>
      <c r="G141">
        <v>6730350</v>
      </c>
      <c r="H141">
        <v>0.95</v>
      </c>
      <c r="I141">
        <v>44</v>
      </c>
      <c r="J141">
        <v>0.10326086956521738</v>
      </c>
      <c r="K141" s="138">
        <v>10</v>
      </c>
      <c r="L141" s="138" t="s">
        <v>800</v>
      </c>
    </row>
    <row r="142" spans="1:12">
      <c r="A142" t="s">
        <v>221</v>
      </c>
      <c r="B142" t="s">
        <v>222</v>
      </c>
      <c r="C142" s="147">
        <v>41381</v>
      </c>
      <c r="D142" t="s">
        <v>220</v>
      </c>
      <c r="E142" t="s">
        <v>563</v>
      </c>
      <c r="F142">
        <v>837314</v>
      </c>
      <c r="G142">
        <v>6500197</v>
      </c>
      <c r="H142">
        <v>0.23003092998661026</v>
      </c>
      <c r="I142">
        <v>40.200000000000003</v>
      </c>
      <c r="J142">
        <v>2.413960945116404E-2</v>
      </c>
      <c r="K142" s="138">
        <v>3</v>
      </c>
      <c r="L142" s="138" t="s">
        <v>800</v>
      </c>
    </row>
    <row r="143" spans="1:12">
      <c r="A143" t="s">
        <v>256</v>
      </c>
      <c r="B143" t="s">
        <v>257</v>
      </c>
      <c r="C143" s="147">
        <v>40087</v>
      </c>
      <c r="D143" t="s">
        <v>253</v>
      </c>
      <c r="E143" t="s">
        <v>579</v>
      </c>
      <c r="F143">
        <v>824332</v>
      </c>
      <c r="G143">
        <v>6527692</v>
      </c>
      <c r="H143">
        <v>0.24467573928684</v>
      </c>
      <c r="I143">
        <v>30</v>
      </c>
      <c r="J143">
        <v>2.3210346809818809E-2</v>
      </c>
      <c r="K143" s="138">
        <v>3</v>
      </c>
      <c r="L143" s="138" t="s">
        <v>800</v>
      </c>
    </row>
    <row r="144" spans="1:12">
      <c r="A144" t="s">
        <v>285</v>
      </c>
      <c r="B144" t="s">
        <v>286</v>
      </c>
      <c r="C144" s="147">
        <v>40087</v>
      </c>
      <c r="D144" t="s">
        <v>253</v>
      </c>
      <c r="E144" t="s">
        <v>591</v>
      </c>
      <c r="F144">
        <v>822646</v>
      </c>
      <c r="G144">
        <v>6534789</v>
      </c>
      <c r="H144">
        <v>0.29974393621548201</v>
      </c>
      <c r="I144">
        <v>24</v>
      </c>
      <c r="J144">
        <v>2.6657069426278043E-2</v>
      </c>
      <c r="K144" s="138">
        <v>3</v>
      </c>
      <c r="L144" s="138" t="s">
        <v>800</v>
      </c>
    </row>
    <row r="145" spans="1:12">
      <c r="A145" t="s">
        <v>343</v>
      </c>
      <c r="B145" t="s">
        <v>344</v>
      </c>
      <c r="C145" s="147">
        <v>41123</v>
      </c>
      <c r="D145" t="s">
        <v>291</v>
      </c>
      <c r="E145" t="s">
        <v>619</v>
      </c>
      <c r="F145">
        <v>784705.1</v>
      </c>
      <c r="G145">
        <v>6561350</v>
      </c>
      <c r="H145">
        <v>0.107</v>
      </c>
      <c r="I145">
        <v>18.100000000000001</v>
      </c>
      <c r="J145">
        <v>8.8919960474308293E-3</v>
      </c>
      <c r="K145" s="138">
        <v>17</v>
      </c>
      <c r="L145" s="138" t="s">
        <v>800</v>
      </c>
    </row>
    <row r="146" spans="1:12">
      <c r="A146" t="s">
        <v>272</v>
      </c>
      <c r="B146" t="s">
        <v>273</v>
      </c>
      <c r="C146" s="147">
        <v>40087</v>
      </c>
      <c r="D146" t="s">
        <v>253</v>
      </c>
      <c r="E146" t="s">
        <v>585</v>
      </c>
      <c r="F146">
        <v>840264</v>
      </c>
      <c r="G146">
        <v>6457878</v>
      </c>
      <c r="H146">
        <v>0.32913186665298699</v>
      </c>
      <c r="I146">
        <v>18</v>
      </c>
      <c r="J146">
        <v>2.5565217391304348E-2</v>
      </c>
      <c r="K146" s="138">
        <v>3</v>
      </c>
      <c r="L146" s="138" t="s">
        <v>800</v>
      </c>
    </row>
    <row r="147" spans="1:12">
      <c r="A147" t="s">
        <v>339</v>
      </c>
      <c r="B147" t="s">
        <v>340</v>
      </c>
      <c r="C147" s="147">
        <v>41067</v>
      </c>
      <c r="D147" t="s">
        <v>291</v>
      </c>
      <c r="E147" t="s">
        <v>617</v>
      </c>
      <c r="F147">
        <v>799176.5</v>
      </c>
      <c r="G147">
        <v>6496720</v>
      </c>
      <c r="H147">
        <v>0.308</v>
      </c>
      <c r="I147">
        <v>18</v>
      </c>
      <c r="J147">
        <v>2.7319245848666903E-2</v>
      </c>
      <c r="K147" s="138">
        <v>17</v>
      </c>
      <c r="L147" s="138" t="s">
        <v>800</v>
      </c>
    </row>
    <row r="148" spans="1:12">
      <c r="A148" t="s">
        <v>335</v>
      </c>
      <c r="B148" t="s">
        <v>336</v>
      </c>
      <c r="C148" s="147">
        <v>41067</v>
      </c>
      <c r="D148" t="s">
        <v>291</v>
      </c>
      <c r="E148" t="s">
        <v>615</v>
      </c>
      <c r="F148">
        <v>787624.38</v>
      </c>
      <c r="G148">
        <v>6466874.9800000004</v>
      </c>
      <c r="H148">
        <v>0.26600000000000001</v>
      </c>
      <c r="I148">
        <v>12</v>
      </c>
      <c r="J148">
        <v>2.0501976284584982E-2</v>
      </c>
      <c r="K148" s="138">
        <v>3</v>
      </c>
      <c r="L148" s="138" t="s">
        <v>800</v>
      </c>
    </row>
    <row r="149" spans="1:12">
      <c r="A149" t="s">
        <v>389</v>
      </c>
      <c r="B149" t="s">
        <v>390</v>
      </c>
      <c r="C149" s="147">
        <v>41086</v>
      </c>
      <c r="D149" t="s">
        <v>291</v>
      </c>
      <c r="E149" t="s">
        <v>642</v>
      </c>
      <c r="F149">
        <v>567693.37</v>
      </c>
      <c r="G149">
        <v>6482460.3499999996</v>
      </c>
      <c r="H149">
        <v>0.215</v>
      </c>
      <c r="I149">
        <v>11.35</v>
      </c>
      <c r="J149">
        <v>1.6433053359683793E-2</v>
      </c>
      <c r="K149" s="138">
        <v>21</v>
      </c>
      <c r="L149" s="138" t="s">
        <v>800</v>
      </c>
    </row>
    <row r="150" spans="1:12">
      <c r="A150" t="s">
        <v>205</v>
      </c>
      <c r="B150" t="s">
        <v>240</v>
      </c>
      <c r="C150" s="147">
        <v>42326</v>
      </c>
      <c r="D150" t="s">
        <v>227</v>
      </c>
      <c r="E150" t="s">
        <v>570</v>
      </c>
      <c r="F150">
        <v>813458</v>
      </c>
      <c r="G150">
        <v>6559366</v>
      </c>
      <c r="H150">
        <v>0.11</v>
      </c>
      <c r="I150">
        <v>10.6</v>
      </c>
      <c r="J150">
        <v>8.3260869565217385E-3</v>
      </c>
      <c r="K150" s="138">
        <v>3</v>
      </c>
      <c r="L150" s="138" t="s">
        <v>800</v>
      </c>
    </row>
    <row r="151" spans="1:12">
      <c r="A151" t="s">
        <v>455</v>
      </c>
      <c r="B151" t="s">
        <v>456</v>
      </c>
      <c r="C151" s="147">
        <v>41178</v>
      </c>
      <c r="D151" t="s">
        <v>291</v>
      </c>
      <c r="E151" t="s">
        <v>676</v>
      </c>
      <c r="F151">
        <v>798544</v>
      </c>
      <c r="G151">
        <v>6376728</v>
      </c>
      <c r="H151">
        <v>0.251</v>
      </c>
      <c r="I151">
        <v>7.9</v>
      </c>
      <c r="J151">
        <v>1.8328952569169957E-2</v>
      </c>
      <c r="K151" s="138">
        <v>8</v>
      </c>
      <c r="L151" s="138" t="s">
        <v>800</v>
      </c>
    </row>
    <row r="152" spans="1:12">
      <c r="A152" t="s">
        <v>277</v>
      </c>
      <c r="B152" t="s">
        <v>278</v>
      </c>
      <c r="C152" s="147">
        <v>40087</v>
      </c>
      <c r="D152" t="s">
        <v>253</v>
      </c>
      <c r="E152" t="s">
        <v>587</v>
      </c>
      <c r="F152">
        <v>839966</v>
      </c>
      <c r="G152">
        <v>6441598</v>
      </c>
      <c r="H152">
        <v>0.45102037266216399</v>
      </c>
      <c r="I152">
        <v>7.5</v>
      </c>
      <c r="J152">
        <v>3.2756914417657164E-2</v>
      </c>
      <c r="K152" s="138">
        <v>8</v>
      </c>
      <c r="L152" s="138" t="s">
        <v>800</v>
      </c>
    </row>
    <row r="153" spans="1:12">
      <c r="A153" t="s">
        <v>309</v>
      </c>
      <c r="B153" t="s">
        <v>310</v>
      </c>
      <c r="C153" s="147">
        <v>41122</v>
      </c>
      <c r="D153" t="s">
        <v>291</v>
      </c>
      <c r="E153" t="s">
        <v>602</v>
      </c>
      <c r="F153">
        <v>777033</v>
      </c>
      <c r="G153">
        <v>6698065</v>
      </c>
      <c r="H153">
        <v>0.42499999999999999</v>
      </c>
      <c r="I153">
        <v>6</v>
      </c>
      <c r="J153">
        <v>3.0237154150197624E-2</v>
      </c>
      <c r="K153" s="138">
        <v>21</v>
      </c>
      <c r="L153" s="138" t="s">
        <v>800</v>
      </c>
    </row>
    <row r="154" spans="1:12">
      <c r="A154" t="s">
        <v>351</v>
      </c>
      <c r="B154" t="s">
        <v>352</v>
      </c>
      <c r="C154" s="147">
        <v>41137</v>
      </c>
      <c r="D154" t="s">
        <v>291</v>
      </c>
      <c r="E154" t="s">
        <v>623</v>
      </c>
      <c r="F154">
        <v>749056.1</v>
      </c>
      <c r="G154">
        <v>6508590</v>
      </c>
      <c r="H154">
        <v>0.40600000000000003</v>
      </c>
      <c r="I154">
        <v>5.6</v>
      </c>
      <c r="J154">
        <v>2.8724901185770754E-2</v>
      </c>
      <c r="K154" s="138">
        <v>3</v>
      </c>
      <c r="L154" s="138" t="s">
        <v>800</v>
      </c>
    </row>
    <row r="155" spans="1:12">
      <c r="A155" t="s">
        <v>432</v>
      </c>
      <c r="B155" t="s">
        <v>433</v>
      </c>
      <c r="C155" s="147">
        <v>41178</v>
      </c>
      <c r="D155" t="s">
        <v>291</v>
      </c>
      <c r="E155" t="s">
        <v>665</v>
      </c>
      <c r="F155">
        <v>776630</v>
      </c>
      <c r="G155">
        <v>6358800</v>
      </c>
      <c r="H155">
        <v>1.0980000000000001</v>
      </c>
      <c r="I155">
        <v>4.3</v>
      </c>
      <c r="J155">
        <v>7.6274110671936762E-2</v>
      </c>
      <c r="K155" s="138">
        <v>8</v>
      </c>
      <c r="L155" s="138" t="s">
        <v>800</v>
      </c>
    </row>
    <row r="156" spans="1:12">
      <c r="A156" t="s">
        <v>210</v>
      </c>
      <c r="B156" t="s">
        <v>211</v>
      </c>
      <c r="C156" s="147">
        <v>40087</v>
      </c>
      <c r="D156" t="s">
        <v>253</v>
      </c>
      <c r="E156" t="s">
        <v>558</v>
      </c>
      <c r="F156">
        <v>820194.67</v>
      </c>
      <c r="G156">
        <v>6480468.1900000004</v>
      </c>
      <c r="H156">
        <v>1.27427557833717</v>
      </c>
      <c r="I156">
        <v>3.63</v>
      </c>
      <c r="J156">
        <v>8.7675700118198752E-2</v>
      </c>
      <c r="K156" s="138">
        <v>3</v>
      </c>
      <c r="L156" s="138" t="s">
        <v>800</v>
      </c>
    </row>
    <row r="157" spans="1:12">
      <c r="A157" t="s">
        <v>243</v>
      </c>
      <c r="B157" t="s">
        <v>244</v>
      </c>
      <c r="C157" s="147">
        <v>42185</v>
      </c>
      <c r="D157" t="s">
        <v>227</v>
      </c>
      <c r="E157" t="s">
        <v>572</v>
      </c>
      <c r="F157">
        <v>817898</v>
      </c>
      <c r="G157">
        <v>6453856</v>
      </c>
      <c r="H157">
        <v>0.61</v>
      </c>
      <c r="I157">
        <v>3.2</v>
      </c>
      <c r="J157">
        <v>4.1711462450592887E-2</v>
      </c>
      <c r="K157" s="138">
        <v>3</v>
      </c>
      <c r="L157" s="138" t="s">
        <v>800</v>
      </c>
    </row>
    <row r="158" spans="1:12">
      <c r="A158" t="s">
        <v>341</v>
      </c>
      <c r="B158" t="s">
        <v>342</v>
      </c>
      <c r="C158" s="147">
        <v>41137</v>
      </c>
      <c r="D158" t="s">
        <v>291</v>
      </c>
      <c r="E158" t="s">
        <v>618</v>
      </c>
      <c r="F158">
        <v>775447.49</v>
      </c>
      <c r="G158">
        <v>6493314.0800000001</v>
      </c>
      <c r="H158">
        <v>0.29699999999999999</v>
      </c>
      <c r="I158">
        <v>2.8</v>
      </c>
      <c r="J158">
        <v>2.0191304347826088E-2</v>
      </c>
      <c r="K158" s="138">
        <v>3</v>
      </c>
      <c r="L158" s="138" t="s">
        <v>800</v>
      </c>
    </row>
    <row r="159" spans="1:12">
      <c r="A159" t="s">
        <v>234</v>
      </c>
      <c r="B159" t="s">
        <v>235</v>
      </c>
      <c r="C159" s="147">
        <v>42327</v>
      </c>
      <c r="D159" t="s">
        <v>227</v>
      </c>
      <c r="E159" t="s">
        <v>568</v>
      </c>
      <c r="F159">
        <v>819997</v>
      </c>
      <c r="G159">
        <v>6577455</v>
      </c>
      <c r="H159">
        <v>0.23</v>
      </c>
      <c r="J159" t="s">
        <v>820</v>
      </c>
      <c r="K159" s="138">
        <v>3</v>
      </c>
      <c r="L159" s="138" t="s">
        <v>800</v>
      </c>
    </row>
    <row r="160" spans="1:12">
      <c r="A160" t="s">
        <v>349</v>
      </c>
      <c r="B160" t="s">
        <v>350</v>
      </c>
      <c r="C160" s="147">
        <v>41137</v>
      </c>
      <c r="D160" t="s">
        <v>291</v>
      </c>
      <c r="E160" t="s">
        <v>622</v>
      </c>
      <c r="F160">
        <v>722875.1</v>
      </c>
      <c r="G160">
        <v>6533430</v>
      </c>
      <c r="H160">
        <v>7.2999999999999995E-2</v>
      </c>
      <c r="I160">
        <v>58.97</v>
      </c>
      <c r="J160">
        <v>9.0146343873517779E-3</v>
      </c>
      <c r="K160" s="138">
        <v>17</v>
      </c>
      <c r="L160" s="138" t="s">
        <v>796</v>
      </c>
    </row>
    <row r="161" spans="1:12">
      <c r="A161" t="s">
        <v>337</v>
      </c>
      <c r="B161" t="s">
        <v>338</v>
      </c>
      <c r="C161" s="147">
        <v>41067</v>
      </c>
      <c r="D161" t="s">
        <v>291</v>
      </c>
      <c r="E161" t="s">
        <v>616</v>
      </c>
      <c r="F161">
        <v>797573.6</v>
      </c>
      <c r="G161">
        <v>6492480</v>
      </c>
      <c r="H161">
        <v>0.21199999999999999</v>
      </c>
      <c r="I161">
        <v>56.33</v>
      </c>
      <c r="J161">
        <v>2.5626442687747032E-2</v>
      </c>
      <c r="K161" s="138">
        <v>17</v>
      </c>
      <c r="L161" s="138" t="s">
        <v>796</v>
      </c>
    </row>
    <row r="162" spans="1:12">
      <c r="A162" t="s">
        <v>365</v>
      </c>
      <c r="B162" t="s">
        <v>366</v>
      </c>
      <c r="C162" s="147">
        <v>41365</v>
      </c>
      <c r="D162" t="s">
        <v>291</v>
      </c>
      <c r="E162" t="s">
        <v>630</v>
      </c>
      <c r="F162">
        <v>425754.2</v>
      </c>
      <c r="G162">
        <v>6696966</v>
      </c>
      <c r="H162">
        <v>0.16900000000000001</v>
      </c>
      <c r="I162">
        <v>54.2</v>
      </c>
      <c r="J162">
        <v>2.0072924901185771E-2</v>
      </c>
      <c r="K162" s="130">
        <v>12</v>
      </c>
      <c r="L162" s="138" t="s">
        <v>796</v>
      </c>
    </row>
    <row r="163" spans="1:12">
      <c r="A163" t="s">
        <v>137</v>
      </c>
      <c r="B163" t="s">
        <v>787</v>
      </c>
      <c r="C163" s="147">
        <v>42326</v>
      </c>
      <c r="D163" t="s">
        <v>4</v>
      </c>
      <c r="E163" t="s">
        <v>524</v>
      </c>
      <c r="F163">
        <v>756446.44</v>
      </c>
      <c r="G163">
        <v>6305296.3700000001</v>
      </c>
      <c r="H163">
        <v>0.26</v>
      </c>
      <c r="I163">
        <v>50.1</v>
      </c>
      <c r="J163">
        <v>2.9828063241106716E-2</v>
      </c>
      <c r="K163" s="138">
        <v>6</v>
      </c>
      <c r="L163" s="138" t="s">
        <v>796</v>
      </c>
    </row>
    <row r="164" spans="1:12">
      <c r="A164" t="s">
        <v>258</v>
      </c>
      <c r="B164" t="s">
        <v>259</v>
      </c>
      <c r="C164" s="147">
        <v>40087</v>
      </c>
      <c r="D164" t="s">
        <v>253</v>
      </c>
      <c r="E164" t="s">
        <v>580</v>
      </c>
      <c r="F164">
        <v>833762</v>
      </c>
      <c r="G164">
        <v>6536149</v>
      </c>
      <c r="H164">
        <v>0.91537465770475501</v>
      </c>
      <c r="I164">
        <v>47.33</v>
      </c>
      <c r="J164">
        <v>0.10250929837715403</v>
      </c>
      <c r="K164" s="138">
        <v>15</v>
      </c>
      <c r="L164" s="138" t="s">
        <v>796</v>
      </c>
    </row>
    <row r="165" spans="1:12">
      <c r="A165" t="s">
        <v>412</v>
      </c>
      <c r="B165" t="s">
        <v>413</v>
      </c>
      <c r="C165" s="147">
        <v>41108</v>
      </c>
      <c r="D165" t="s">
        <v>291</v>
      </c>
      <c r="E165" t="s">
        <v>655</v>
      </c>
      <c r="F165">
        <v>406382.88</v>
      </c>
      <c r="G165">
        <v>6262814</v>
      </c>
      <c r="H165">
        <v>0.27700000000000002</v>
      </c>
      <c r="I165">
        <v>42.9</v>
      </c>
      <c r="J165">
        <v>2.9807608695652171E-2</v>
      </c>
      <c r="K165" s="130">
        <v>14</v>
      </c>
      <c r="L165" s="138" t="s">
        <v>796</v>
      </c>
    </row>
    <row r="166" spans="1:12">
      <c r="A166" t="s">
        <v>400</v>
      </c>
      <c r="B166" t="s">
        <v>401</v>
      </c>
      <c r="C166" s="147">
        <v>41107</v>
      </c>
      <c r="D166" t="s">
        <v>291</v>
      </c>
      <c r="E166" t="s">
        <v>648</v>
      </c>
      <c r="F166">
        <v>629763.63</v>
      </c>
      <c r="G166">
        <v>6316922.25</v>
      </c>
      <c r="H166">
        <v>0.161</v>
      </c>
      <c r="I166">
        <v>42.9</v>
      </c>
      <c r="J166">
        <v>1.7325E-2</v>
      </c>
      <c r="K166" s="138">
        <v>14</v>
      </c>
      <c r="L166" s="138" t="s">
        <v>796</v>
      </c>
    </row>
    <row r="167" spans="1:12">
      <c r="A167" t="s">
        <v>61</v>
      </c>
      <c r="B167" t="s">
        <v>747</v>
      </c>
      <c r="C167" s="147">
        <v>42164</v>
      </c>
      <c r="D167" t="s">
        <v>4</v>
      </c>
      <c r="E167" t="s">
        <v>486</v>
      </c>
      <c r="F167">
        <v>406221.96</v>
      </c>
      <c r="G167">
        <v>6318897.9500000002</v>
      </c>
      <c r="H167">
        <v>9.5000000000000001E-2</v>
      </c>
      <c r="I167">
        <v>41</v>
      </c>
      <c r="J167">
        <v>1.0044466403162056E-2</v>
      </c>
      <c r="K167" s="130">
        <v>13</v>
      </c>
      <c r="L167" s="138" t="s">
        <v>796</v>
      </c>
    </row>
    <row r="168" spans="1:12">
      <c r="A168" t="s">
        <v>363</v>
      </c>
      <c r="B168" t="s">
        <v>364</v>
      </c>
      <c r="C168" s="147">
        <v>41368</v>
      </c>
      <c r="D168" t="s">
        <v>291</v>
      </c>
      <c r="E168" t="s">
        <v>629</v>
      </c>
      <c r="F168">
        <v>423939.6</v>
      </c>
      <c r="G168">
        <v>6776832</v>
      </c>
      <c r="H168">
        <v>0.23300000000000001</v>
      </c>
      <c r="I168">
        <v>40</v>
      </c>
      <c r="J168">
        <v>2.4405138339920949E-2</v>
      </c>
      <c r="K168" s="130">
        <v>12</v>
      </c>
      <c r="L168" s="138" t="s">
        <v>796</v>
      </c>
    </row>
    <row r="169" spans="1:12">
      <c r="A169" t="s">
        <v>408</v>
      </c>
      <c r="B169" t="s">
        <v>409</v>
      </c>
      <c r="C169" s="147">
        <v>41044</v>
      </c>
      <c r="D169" t="s">
        <v>291</v>
      </c>
      <c r="E169" t="s">
        <v>653</v>
      </c>
      <c r="F169">
        <v>486212.14</v>
      </c>
      <c r="G169">
        <v>6358047.3700000001</v>
      </c>
      <c r="H169">
        <v>0.313</v>
      </c>
      <c r="I169">
        <v>36.5</v>
      </c>
      <c r="J169">
        <v>3.1702075098814224E-2</v>
      </c>
      <c r="K169" s="130">
        <v>14</v>
      </c>
      <c r="L169" s="138" t="s">
        <v>796</v>
      </c>
    </row>
    <row r="170" spans="1:12">
      <c r="A170" t="s">
        <v>441</v>
      </c>
      <c r="B170" t="s">
        <v>442</v>
      </c>
      <c r="C170" s="147">
        <v>41360</v>
      </c>
      <c r="D170" t="s">
        <v>291</v>
      </c>
      <c r="E170" t="s">
        <v>669</v>
      </c>
      <c r="F170">
        <v>701920</v>
      </c>
      <c r="G170">
        <v>6179025</v>
      </c>
      <c r="H170">
        <v>0.129</v>
      </c>
      <c r="I170">
        <v>36.299999999999997</v>
      </c>
      <c r="J170">
        <v>1.3040217391304346E-2</v>
      </c>
      <c r="K170" s="138">
        <v>6</v>
      </c>
      <c r="L170" s="138" t="s">
        <v>796</v>
      </c>
    </row>
    <row r="171" spans="1:12">
      <c r="A171" t="s">
        <v>414</v>
      </c>
      <c r="B171" t="s">
        <v>415</v>
      </c>
      <c r="C171" s="147">
        <v>41108</v>
      </c>
      <c r="D171" t="s">
        <v>291</v>
      </c>
      <c r="E171" t="s">
        <v>656</v>
      </c>
      <c r="F171">
        <v>444054.88</v>
      </c>
      <c r="G171">
        <v>6227685.25</v>
      </c>
      <c r="H171">
        <v>0.79100000000000004</v>
      </c>
      <c r="I171">
        <v>34</v>
      </c>
      <c r="J171">
        <v>7.8162055335968372E-2</v>
      </c>
      <c r="K171" s="130">
        <v>14</v>
      </c>
      <c r="L171" s="138" t="s">
        <v>796</v>
      </c>
    </row>
    <row r="172" spans="1:12">
      <c r="A172" t="s">
        <v>381</v>
      </c>
      <c r="B172" t="s">
        <v>382</v>
      </c>
      <c r="C172" s="147">
        <v>41366</v>
      </c>
      <c r="D172" t="s">
        <v>291</v>
      </c>
      <c r="E172" t="s">
        <v>638</v>
      </c>
      <c r="F172">
        <v>344193</v>
      </c>
      <c r="G172">
        <v>6777680</v>
      </c>
      <c r="H172">
        <v>0.216</v>
      </c>
      <c r="I172">
        <v>34</v>
      </c>
      <c r="J172">
        <v>2.1343873517786556E-2</v>
      </c>
      <c r="K172" s="130">
        <v>12</v>
      </c>
      <c r="L172" s="138" t="s">
        <v>796</v>
      </c>
    </row>
    <row r="173" spans="1:12">
      <c r="A173" t="s">
        <v>355</v>
      </c>
      <c r="B173" t="s">
        <v>356</v>
      </c>
      <c r="C173" s="147">
        <v>41157</v>
      </c>
      <c r="D173" t="s">
        <v>291</v>
      </c>
      <c r="E173" t="s">
        <v>625</v>
      </c>
      <c r="F173">
        <v>634433.9</v>
      </c>
      <c r="G173">
        <v>6752518</v>
      </c>
      <c r="H173">
        <v>0.24</v>
      </c>
      <c r="I173">
        <v>30.8</v>
      </c>
      <c r="J173">
        <v>2.2956521739130438E-2</v>
      </c>
      <c r="K173" s="138">
        <v>20</v>
      </c>
      <c r="L173" s="138" t="s">
        <v>796</v>
      </c>
    </row>
    <row r="174" spans="1:12">
      <c r="A174" t="s">
        <v>180</v>
      </c>
      <c r="B174" t="s">
        <v>182</v>
      </c>
      <c r="C174" s="147">
        <v>41914</v>
      </c>
      <c r="D174" t="s">
        <v>165</v>
      </c>
      <c r="E174" t="s">
        <v>545</v>
      </c>
      <c r="F174">
        <v>678557.95</v>
      </c>
      <c r="G174">
        <v>6750732.5099999998</v>
      </c>
      <c r="H174">
        <v>0.11600000000000001</v>
      </c>
      <c r="I174">
        <v>25.15</v>
      </c>
      <c r="J174">
        <v>1.044802371541502E-2</v>
      </c>
      <c r="K174" s="138">
        <v>9</v>
      </c>
      <c r="L174" s="138" t="s">
        <v>796</v>
      </c>
    </row>
    <row r="175" spans="1:12">
      <c r="A175" t="s">
        <v>228</v>
      </c>
      <c r="B175" t="s">
        <v>229</v>
      </c>
      <c r="C175" s="147">
        <v>42328</v>
      </c>
      <c r="D175" t="s">
        <v>227</v>
      </c>
      <c r="E175" t="s">
        <v>565</v>
      </c>
      <c r="F175">
        <v>1024026</v>
      </c>
      <c r="G175">
        <v>6760841.9900000002</v>
      </c>
      <c r="H175">
        <v>0.1</v>
      </c>
      <c r="I175">
        <v>24.2</v>
      </c>
      <c r="J175">
        <v>8.9130434782608691E-3</v>
      </c>
      <c r="K175" s="138">
        <v>18</v>
      </c>
      <c r="L175" s="138" t="s">
        <v>796</v>
      </c>
    </row>
    <row r="176" spans="1:12">
      <c r="A176" t="s">
        <v>38</v>
      </c>
      <c r="B176" t="s">
        <v>757</v>
      </c>
      <c r="C176" s="147">
        <v>42171</v>
      </c>
      <c r="D176" t="s">
        <v>4</v>
      </c>
      <c r="E176" t="s">
        <v>477</v>
      </c>
      <c r="F176">
        <v>604737.1</v>
      </c>
      <c r="G176">
        <v>6292432.2400000002</v>
      </c>
      <c r="H176">
        <v>0.16</v>
      </c>
      <c r="I176">
        <v>23</v>
      </c>
      <c r="J176">
        <v>1.4071146245059288E-2</v>
      </c>
      <c r="K176" s="138">
        <v>14</v>
      </c>
      <c r="L176" s="138" t="s">
        <v>796</v>
      </c>
    </row>
    <row r="177" spans="1:12">
      <c r="A177" t="s">
        <v>59</v>
      </c>
      <c r="B177" t="s">
        <v>766</v>
      </c>
      <c r="C177" s="147">
        <v>42164</v>
      </c>
      <c r="D177" t="s">
        <v>4</v>
      </c>
      <c r="E177" t="s">
        <v>485</v>
      </c>
      <c r="F177">
        <v>392078.12</v>
      </c>
      <c r="G177">
        <v>6310392.3200000003</v>
      </c>
      <c r="H177">
        <v>0.28899999999999998</v>
      </c>
      <c r="I177">
        <v>21.3</v>
      </c>
      <c r="J177">
        <v>2.4930533596837941E-2</v>
      </c>
      <c r="K177" s="138">
        <v>13</v>
      </c>
      <c r="L177" s="138" t="s">
        <v>796</v>
      </c>
    </row>
    <row r="178" spans="1:12">
      <c r="A178" t="s">
        <v>293</v>
      </c>
      <c r="B178" t="s">
        <v>294</v>
      </c>
      <c r="C178" s="147">
        <v>41240</v>
      </c>
      <c r="D178" t="s">
        <v>291</v>
      </c>
      <c r="E178" t="s">
        <v>594</v>
      </c>
      <c r="F178">
        <v>1017040.27</v>
      </c>
      <c r="G178">
        <v>6746858.1900000004</v>
      </c>
      <c r="H178">
        <v>0.23300000000000001</v>
      </c>
      <c r="I178">
        <v>21</v>
      </c>
      <c r="J178">
        <v>2.0030632411067194E-2</v>
      </c>
      <c r="K178" s="138">
        <v>18</v>
      </c>
      <c r="L178" s="138" t="s">
        <v>796</v>
      </c>
    </row>
    <row r="179" spans="1:12">
      <c r="A179" t="s">
        <v>212</v>
      </c>
      <c r="B179" t="s">
        <v>213</v>
      </c>
      <c r="C179" s="147">
        <v>41569</v>
      </c>
      <c r="D179" t="s">
        <v>214</v>
      </c>
      <c r="E179" t="s">
        <v>559</v>
      </c>
      <c r="F179">
        <v>832172.72</v>
      </c>
      <c r="G179">
        <v>6569109.1600000001</v>
      </c>
      <c r="H179">
        <v>0.249</v>
      </c>
      <c r="I179">
        <v>19.5</v>
      </c>
      <c r="J179">
        <v>2.1037055335968381E-2</v>
      </c>
      <c r="K179" s="138">
        <v>15</v>
      </c>
      <c r="L179" s="138" t="s">
        <v>796</v>
      </c>
    </row>
    <row r="180" spans="1:12">
      <c r="A180" t="s">
        <v>371</v>
      </c>
      <c r="B180" t="s">
        <v>372</v>
      </c>
      <c r="C180" s="147">
        <v>41365</v>
      </c>
      <c r="D180" t="s">
        <v>291</v>
      </c>
      <c r="E180" t="s">
        <v>633</v>
      </c>
      <c r="F180">
        <v>350827.52000000002</v>
      </c>
      <c r="G180">
        <v>6647659.79</v>
      </c>
      <c r="H180">
        <v>0.187</v>
      </c>
      <c r="I180">
        <v>18</v>
      </c>
      <c r="J180">
        <v>1.5521739130434781E-2</v>
      </c>
      <c r="K180" s="130">
        <v>12</v>
      </c>
      <c r="L180" s="138" t="s">
        <v>796</v>
      </c>
    </row>
    <row r="181" spans="1:12">
      <c r="A181" t="s">
        <v>236</v>
      </c>
      <c r="B181" t="s">
        <v>237</v>
      </c>
      <c r="C181" s="147">
        <v>42327</v>
      </c>
      <c r="D181" t="s">
        <v>227</v>
      </c>
      <c r="E181" t="s">
        <v>568</v>
      </c>
      <c r="F181">
        <v>823419</v>
      </c>
      <c r="G181">
        <v>6587437</v>
      </c>
      <c r="H181">
        <v>0.13</v>
      </c>
      <c r="I181">
        <v>17.8</v>
      </c>
      <c r="J181">
        <v>1.0764822134387352E-2</v>
      </c>
      <c r="K181" s="138">
        <v>10</v>
      </c>
      <c r="L181" s="138" t="s">
        <v>796</v>
      </c>
    </row>
    <row r="182" spans="1:12">
      <c r="A182" t="s">
        <v>225</v>
      </c>
      <c r="B182" t="s">
        <v>226</v>
      </c>
      <c r="C182" s="147">
        <v>42328</v>
      </c>
      <c r="D182" t="s">
        <v>227</v>
      </c>
      <c r="E182" t="s">
        <v>565</v>
      </c>
      <c r="F182">
        <v>1018957</v>
      </c>
      <c r="G182">
        <v>6756045.9900000002</v>
      </c>
      <c r="H182">
        <v>0.11</v>
      </c>
      <c r="I182">
        <v>17</v>
      </c>
      <c r="J182">
        <v>9.0217391304347819E-3</v>
      </c>
      <c r="K182" s="138">
        <v>18</v>
      </c>
      <c r="L182" s="138" t="s">
        <v>796</v>
      </c>
    </row>
    <row r="183" spans="1:12">
      <c r="A183" t="s">
        <v>331</v>
      </c>
      <c r="B183" t="s">
        <v>332</v>
      </c>
      <c r="C183" s="147">
        <v>41367</v>
      </c>
      <c r="D183" t="s">
        <v>291</v>
      </c>
      <c r="E183" t="s">
        <v>613</v>
      </c>
      <c r="F183">
        <v>415263</v>
      </c>
      <c r="G183">
        <v>6878911</v>
      </c>
      <c r="H183">
        <v>0.21099999999999999</v>
      </c>
      <c r="I183">
        <v>14.2</v>
      </c>
      <c r="J183">
        <v>1.6721541501976283E-2</v>
      </c>
      <c r="K183" s="130">
        <v>12</v>
      </c>
      <c r="L183" s="138" t="s">
        <v>796</v>
      </c>
    </row>
    <row r="184" spans="1:12">
      <c r="A184" t="s">
        <v>329</v>
      </c>
      <c r="B184" t="s">
        <v>330</v>
      </c>
      <c r="C184" s="147">
        <v>41368</v>
      </c>
      <c r="D184" t="s">
        <v>291</v>
      </c>
      <c r="E184" t="s">
        <v>612</v>
      </c>
      <c r="F184">
        <v>444091</v>
      </c>
      <c r="G184">
        <v>6867577</v>
      </c>
      <c r="H184">
        <v>0.436</v>
      </c>
      <c r="I184">
        <v>14</v>
      </c>
      <c r="J184">
        <v>3.4466403162055334E-2</v>
      </c>
      <c r="K184" s="130">
        <v>12</v>
      </c>
      <c r="L184" s="138" t="s">
        <v>796</v>
      </c>
    </row>
    <row r="185" spans="1:12">
      <c r="A185" t="s">
        <v>375</v>
      </c>
      <c r="B185" t="s">
        <v>376</v>
      </c>
      <c r="C185" s="147">
        <v>41367</v>
      </c>
      <c r="D185" t="s">
        <v>291</v>
      </c>
      <c r="E185" t="s">
        <v>635</v>
      </c>
      <c r="F185">
        <v>268937.11</v>
      </c>
      <c r="G185">
        <v>6832115.9800000004</v>
      </c>
      <c r="H185">
        <v>0.34499999999999997</v>
      </c>
      <c r="I185">
        <v>13.9</v>
      </c>
      <c r="J185">
        <v>2.7238636363636361E-2</v>
      </c>
      <c r="K185" s="130">
        <v>12</v>
      </c>
      <c r="L185" s="138" t="s">
        <v>796</v>
      </c>
    </row>
    <row r="186" spans="1:12">
      <c r="A186" t="s">
        <v>373</v>
      </c>
      <c r="B186" t="s">
        <v>374</v>
      </c>
      <c r="C186" s="147">
        <v>41366</v>
      </c>
      <c r="D186" t="s">
        <v>291</v>
      </c>
      <c r="E186" t="s">
        <v>634</v>
      </c>
      <c r="F186">
        <v>304456.40000000002</v>
      </c>
      <c r="G186">
        <v>6807992</v>
      </c>
      <c r="H186">
        <v>0.27500000000000002</v>
      </c>
      <c r="I186">
        <v>13.5</v>
      </c>
      <c r="J186">
        <v>2.1603260869565218E-2</v>
      </c>
      <c r="K186" s="130">
        <v>12</v>
      </c>
      <c r="L186" s="139" t="s">
        <v>796</v>
      </c>
    </row>
    <row r="187" spans="1:12">
      <c r="A187" t="s">
        <v>333</v>
      </c>
      <c r="B187" t="s">
        <v>334</v>
      </c>
      <c r="C187" s="147">
        <v>41367</v>
      </c>
      <c r="D187" t="s">
        <v>291</v>
      </c>
      <c r="E187" t="s">
        <v>614</v>
      </c>
      <c r="F187">
        <v>399261</v>
      </c>
      <c r="G187">
        <v>6835758</v>
      </c>
      <c r="H187">
        <v>0.25900000000000001</v>
      </c>
      <c r="I187">
        <v>13</v>
      </c>
      <c r="J187">
        <v>2.0218379446640317E-2</v>
      </c>
      <c r="K187" s="130">
        <v>12</v>
      </c>
      <c r="L187" s="138" t="s">
        <v>796</v>
      </c>
    </row>
    <row r="188" spans="1:12">
      <c r="A188" t="s">
        <v>105</v>
      </c>
      <c r="B188" t="s">
        <v>732</v>
      </c>
      <c r="C188" s="147">
        <v>42326</v>
      </c>
      <c r="D188" t="s">
        <v>4</v>
      </c>
      <c r="E188" t="s">
        <v>508</v>
      </c>
      <c r="F188">
        <v>789885.47</v>
      </c>
      <c r="G188">
        <v>6354306.5499999998</v>
      </c>
      <c r="H188">
        <v>0.11</v>
      </c>
      <c r="I188">
        <v>11.5</v>
      </c>
      <c r="J188">
        <v>8.4239130434782608E-3</v>
      </c>
      <c r="K188" s="138">
        <v>6</v>
      </c>
      <c r="L188" s="138" t="s">
        <v>796</v>
      </c>
    </row>
    <row r="189" spans="1:12">
      <c r="A189" t="s">
        <v>54</v>
      </c>
      <c r="B189" t="s">
        <v>745</v>
      </c>
      <c r="C189" s="147">
        <v>42164</v>
      </c>
      <c r="D189" t="s">
        <v>4</v>
      </c>
      <c r="E189" t="s">
        <v>483</v>
      </c>
      <c r="F189">
        <v>398305.98</v>
      </c>
      <c r="G189">
        <v>6382146.1299999999</v>
      </c>
      <c r="H189">
        <v>0.23599999999999999</v>
      </c>
      <c r="I189">
        <v>9.85</v>
      </c>
      <c r="J189">
        <v>1.7688339920948613E-2</v>
      </c>
      <c r="K189" s="138">
        <v>13</v>
      </c>
      <c r="L189" s="138" t="s">
        <v>796</v>
      </c>
    </row>
    <row r="190" spans="1:12">
      <c r="A190" t="s">
        <v>418</v>
      </c>
      <c r="B190" t="s">
        <v>419</v>
      </c>
      <c r="C190" s="147">
        <v>41108</v>
      </c>
      <c r="D190" t="s">
        <v>291</v>
      </c>
      <c r="E190" t="s">
        <v>658</v>
      </c>
      <c r="F190">
        <v>389539.5</v>
      </c>
      <c r="G190">
        <v>6310858.5</v>
      </c>
      <c r="H190">
        <v>0.104</v>
      </c>
      <c r="I190">
        <v>8</v>
      </c>
      <c r="J190">
        <v>7.6047430830039507E-3</v>
      </c>
      <c r="K190" s="138">
        <v>13</v>
      </c>
      <c r="L190" s="138" t="s">
        <v>796</v>
      </c>
    </row>
    <row r="191" spans="1:12">
      <c r="A191" t="s">
        <v>379</v>
      </c>
      <c r="B191" t="s">
        <v>380</v>
      </c>
      <c r="C191" s="147">
        <v>41366</v>
      </c>
      <c r="D191" t="s">
        <v>291</v>
      </c>
      <c r="E191" t="s">
        <v>637</v>
      </c>
      <c r="F191">
        <v>315429.7</v>
      </c>
      <c r="G191">
        <v>6777126</v>
      </c>
      <c r="H191">
        <v>0.34599999999999997</v>
      </c>
      <c r="I191">
        <v>4.5</v>
      </c>
      <c r="J191">
        <v>2.4103754940711455E-2</v>
      </c>
      <c r="K191" s="130">
        <v>12</v>
      </c>
      <c r="L191" s="138" t="s">
        <v>796</v>
      </c>
    </row>
    <row r="192" spans="1:12">
      <c r="A192" t="s">
        <v>63</v>
      </c>
      <c r="B192" t="s">
        <v>763</v>
      </c>
      <c r="C192" s="147">
        <v>42164</v>
      </c>
      <c r="D192" t="s">
        <v>4</v>
      </c>
      <c r="E192" t="s">
        <v>487</v>
      </c>
      <c r="F192">
        <v>441237.98</v>
      </c>
      <c r="G192">
        <v>6316651.96</v>
      </c>
      <c r="H192">
        <v>0.20499999999999999</v>
      </c>
      <c r="J192" t="s">
        <v>820</v>
      </c>
      <c r="K192" s="130">
        <v>14</v>
      </c>
      <c r="L192" s="138" t="s">
        <v>796</v>
      </c>
    </row>
    <row r="193" spans="1:12">
      <c r="A193" t="s">
        <v>139</v>
      </c>
      <c r="B193" t="s">
        <v>783</v>
      </c>
      <c r="C193" s="147">
        <v>42325</v>
      </c>
      <c r="D193" t="s">
        <v>4</v>
      </c>
      <c r="E193" t="s">
        <v>525</v>
      </c>
      <c r="F193">
        <v>800260.63</v>
      </c>
      <c r="G193">
        <v>6280238.1900000004</v>
      </c>
      <c r="H193">
        <v>0.03</v>
      </c>
      <c r="I193">
        <v>131.4</v>
      </c>
      <c r="J193">
        <v>5.8517786561264823E-3</v>
      </c>
      <c r="K193" s="138"/>
      <c r="L193" s="138"/>
    </row>
    <row r="194" spans="1:12">
      <c r="A194" t="s">
        <v>178</v>
      </c>
      <c r="B194" t="s">
        <v>179</v>
      </c>
      <c r="C194" s="147">
        <v>41563</v>
      </c>
      <c r="D194" t="s">
        <v>165</v>
      </c>
      <c r="E194" t="s">
        <v>544</v>
      </c>
      <c r="F194">
        <v>818679.92</v>
      </c>
      <c r="G194">
        <v>6821621.9299999997</v>
      </c>
      <c r="H194">
        <v>6.2087698874660466E-2</v>
      </c>
      <c r="I194">
        <v>130</v>
      </c>
      <c r="J194">
        <v>1.2024890295882856E-2</v>
      </c>
      <c r="K194" s="138"/>
      <c r="L194" s="138"/>
    </row>
    <row r="195" spans="1:12">
      <c r="A195" t="s">
        <v>113</v>
      </c>
      <c r="B195" t="s">
        <v>759</v>
      </c>
      <c r="C195" s="147">
        <v>42325</v>
      </c>
      <c r="D195" t="s">
        <v>4</v>
      </c>
      <c r="E195" t="s">
        <v>512</v>
      </c>
      <c r="F195">
        <v>815067.63</v>
      </c>
      <c r="G195">
        <v>6285512.4800000004</v>
      </c>
      <c r="H195">
        <v>0.04</v>
      </c>
      <c r="I195">
        <v>101.1</v>
      </c>
      <c r="J195">
        <v>6.6047430830039515E-3</v>
      </c>
      <c r="K195" s="138"/>
      <c r="L195" s="138"/>
    </row>
    <row r="196" spans="1:12">
      <c r="A196" t="s">
        <v>159</v>
      </c>
      <c r="B196" t="s">
        <v>160</v>
      </c>
      <c r="C196" s="147">
        <v>42310</v>
      </c>
      <c r="D196" t="s">
        <v>4</v>
      </c>
      <c r="E196" t="s">
        <v>535</v>
      </c>
      <c r="F196">
        <v>894839.12</v>
      </c>
      <c r="G196">
        <v>6471311.9500000002</v>
      </c>
      <c r="H196">
        <v>0.04</v>
      </c>
      <c r="I196">
        <v>90.1</v>
      </c>
      <c r="J196">
        <v>6.1699604743083005E-3</v>
      </c>
      <c r="K196" s="138"/>
      <c r="L196" s="138"/>
    </row>
    <row r="197" spans="1:12">
      <c r="A197" t="s">
        <v>223</v>
      </c>
      <c r="B197" t="s">
        <v>224</v>
      </c>
      <c r="C197" s="147">
        <v>41381</v>
      </c>
      <c r="D197" t="s">
        <v>220</v>
      </c>
      <c r="E197" t="s">
        <v>564</v>
      </c>
      <c r="F197">
        <v>778722</v>
      </c>
      <c r="G197">
        <v>6330924</v>
      </c>
      <c r="H197">
        <v>4.5716222985307278</v>
      </c>
      <c r="I197">
        <v>87.4</v>
      </c>
      <c r="J197">
        <v>0.69297120612115959</v>
      </c>
      <c r="K197" s="138"/>
      <c r="L197" s="138"/>
    </row>
    <row r="198" spans="1:12">
      <c r="A198" t="s">
        <v>147</v>
      </c>
      <c r="B198" t="s">
        <v>767</v>
      </c>
      <c r="C198" s="147">
        <v>42314</v>
      </c>
      <c r="D198" t="s">
        <v>4</v>
      </c>
      <c r="E198" t="s">
        <v>529</v>
      </c>
      <c r="F198">
        <v>867903.7</v>
      </c>
      <c r="G198">
        <v>6577698.9000000004</v>
      </c>
      <c r="H198">
        <v>0.04</v>
      </c>
      <c r="I198">
        <v>82.3</v>
      </c>
      <c r="J198">
        <v>5.8616600790513829E-3</v>
      </c>
      <c r="K198" s="138"/>
      <c r="L198" s="138"/>
    </row>
    <row r="199" spans="1:12">
      <c r="A199" t="s">
        <v>135</v>
      </c>
      <c r="B199" t="s">
        <v>742</v>
      </c>
      <c r="C199" s="147">
        <v>42326</v>
      </c>
      <c r="D199" t="s">
        <v>4</v>
      </c>
      <c r="E199" t="s">
        <v>523</v>
      </c>
      <c r="F199">
        <v>748045.41</v>
      </c>
      <c r="G199">
        <v>6319241.8899999997</v>
      </c>
      <c r="H199">
        <v>1.76</v>
      </c>
      <c r="I199">
        <v>72.2</v>
      </c>
      <c r="J199">
        <v>0.24034782608695648</v>
      </c>
      <c r="K199" s="138"/>
      <c r="L199" s="138"/>
    </row>
    <row r="200" spans="1:12">
      <c r="A200" t="s">
        <v>99</v>
      </c>
      <c r="B200" t="s">
        <v>772</v>
      </c>
      <c r="C200" s="147">
        <v>42314</v>
      </c>
      <c r="D200" t="s">
        <v>4</v>
      </c>
      <c r="E200" t="s">
        <v>505</v>
      </c>
      <c r="F200">
        <v>845732.59</v>
      </c>
      <c r="G200">
        <v>6437271.0999999996</v>
      </c>
      <c r="H200">
        <v>0.05</v>
      </c>
      <c r="I200">
        <v>71.400000000000006</v>
      </c>
      <c r="J200">
        <v>6.7885375494071152E-3</v>
      </c>
      <c r="K200" s="138"/>
      <c r="L200" s="138"/>
    </row>
    <row r="201" spans="1:12">
      <c r="A201" t="s">
        <v>79</v>
      </c>
      <c r="B201" t="s">
        <v>754</v>
      </c>
      <c r="C201" s="147">
        <v>42327</v>
      </c>
      <c r="D201" t="s">
        <v>4</v>
      </c>
      <c r="E201" t="s">
        <v>495</v>
      </c>
      <c r="F201">
        <v>916062.33</v>
      </c>
      <c r="G201">
        <v>6564950.5899999999</v>
      </c>
      <c r="H201">
        <v>0.06</v>
      </c>
      <c r="I201">
        <v>70</v>
      </c>
      <c r="J201">
        <v>8.0632411067193665E-3</v>
      </c>
      <c r="K201" s="138"/>
      <c r="L201" s="138"/>
    </row>
    <row r="202" spans="1:12">
      <c r="A202" t="s">
        <v>57</v>
      </c>
      <c r="B202" t="s">
        <v>762</v>
      </c>
      <c r="C202" s="147">
        <v>42172</v>
      </c>
      <c r="D202" t="s">
        <v>4</v>
      </c>
      <c r="E202" t="s">
        <v>484</v>
      </c>
      <c r="F202">
        <v>409963.75</v>
      </c>
      <c r="G202">
        <v>6245762.7199999997</v>
      </c>
      <c r="H202">
        <v>0.17</v>
      </c>
      <c r="I202">
        <v>69.8</v>
      </c>
      <c r="J202">
        <v>2.2812252964426877E-2</v>
      </c>
      <c r="K202" s="130"/>
      <c r="L202" s="138"/>
    </row>
    <row r="203" spans="1:12">
      <c r="A203" t="s">
        <v>75</v>
      </c>
      <c r="B203" t="s">
        <v>748</v>
      </c>
      <c r="C203" s="147">
        <v>42325</v>
      </c>
      <c r="D203" t="s">
        <v>4</v>
      </c>
      <c r="E203" t="s">
        <v>493</v>
      </c>
      <c r="F203">
        <v>842595.15</v>
      </c>
      <c r="G203">
        <v>6575989.4100000001</v>
      </c>
      <c r="H203">
        <v>0.06</v>
      </c>
      <c r="I203">
        <v>68.2</v>
      </c>
      <c r="J203">
        <v>7.9565217391304333E-3</v>
      </c>
      <c r="K203" s="138"/>
      <c r="L203" s="138"/>
    </row>
    <row r="204" spans="1:12">
      <c r="A204" t="s">
        <v>107</v>
      </c>
      <c r="B204" t="s">
        <v>768</v>
      </c>
      <c r="C204" s="147">
        <v>42325</v>
      </c>
      <c r="D204" t="s">
        <v>4</v>
      </c>
      <c r="E204" t="s">
        <v>509</v>
      </c>
      <c r="F204">
        <v>844381.2</v>
      </c>
      <c r="G204">
        <v>6318516.4400000004</v>
      </c>
      <c r="H204">
        <v>0.06</v>
      </c>
      <c r="I204">
        <v>67.8</v>
      </c>
      <c r="J204">
        <v>7.9328063241106712E-3</v>
      </c>
      <c r="K204" s="138"/>
      <c r="L204" s="138"/>
    </row>
    <row r="205" spans="1:12">
      <c r="A205" t="s">
        <v>424</v>
      </c>
      <c r="B205" t="s">
        <v>425</v>
      </c>
      <c r="C205" s="147">
        <v>41138</v>
      </c>
      <c r="D205" t="s">
        <v>291</v>
      </c>
      <c r="E205" t="s">
        <v>661</v>
      </c>
      <c r="F205">
        <v>865948</v>
      </c>
      <c r="G205">
        <v>6641525</v>
      </c>
      <c r="H205">
        <v>0.16</v>
      </c>
      <c r="I205">
        <v>54.29</v>
      </c>
      <c r="J205">
        <v>1.9018181818181813E-2</v>
      </c>
      <c r="K205" s="138"/>
      <c r="L205" s="138"/>
    </row>
    <row r="206" spans="1:12">
      <c r="A206" t="s">
        <v>119</v>
      </c>
      <c r="B206" t="s">
        <v>120</v>
      </c>
      <c r="C206" s="147">
        <v>42310</v>
      </c>
      <c r="D206" t="s">
        <v>4</v>
      </c>
      <c r="E206" t="s">
        <v>515</v>
      </c>
      <c r="F206">
        <v>914171.03</v>
      </c>
      <c r="G206">
        <v>6447650.8600000003</v>
      </c>
      <c r="H206">
        <v>0.09</v>
      </c>
      <c r="I206">
        <v>45</v>
      </c>
      <c r="J206">
        <v>9.8715415019762828E-3</v>
      </c>
      <c r="K206" s="138"/>
      <c r="L206" s="138"/>
    </row>
    <row r="207" spans="1:12">
      <c r="A207" t="s">
        <v>67</v>
      </c>
      <c r="B207" t="s">
        <v>790</v>
      </c>
      <c r="C207" s="147">
        <v>42326</v>
      </c>
      <c r="D207" t="s">
        <v>4</v>
      </c>
      <c r="E207" t="s">
        <v>489</v>
      </c>
      <c r="F207">
        <v>959486.41</v>
      </c>
      <c r="G207">
        <v>6729316.2800000003</v>
      </c>
      <c r="H207">
        <v>0.13</v>
      </c>
      <c r="I207">
        <v>30.1</v>
      </c>
      <c r="J207">
        <v>1.2344861660079051E-2</v>
      </c>
      <c r="K207" s="138"/>
      <c r="L207" s="138"/>
    </row>
    <row r="208" spans="1:12">
      <c r="A208" t="s">
        <v>48</v>
      </c>
      <c r="B208" t="s">
        <v>49</v>
      </c>
      <c r="C208" s="147">
        <v>42621</v>
      </c>
      <c r="D208" t="s">
        <v>4</v>
      </c>
      <c r="E208" t="s">
        <v>481</v>
      </c>
      <c r="F208">
        <v>598821.35</v>
      </c>
      <c r="G208">
        <v>6185486.04</v>
      </c>
      <c r="H208">
        <v>0.09</v>
      </c>
      <c r="J208" t="s">
        <v>820</v>
      </c>
      <c r="K208" s="138"/>
      <c r="L208" s="138"/>
    </row>
    <row r="209" spans="1:12">
      <c r="A209" t="s">
        <v>46</v>
      </c>
      <c r="B209" t="s">
        <v>47</v>
      </c>
      <c r="C209" s="147">
        <v>42621</v>
      </c>
      <c r="D209" t="s">
        <v>4</v>
      </c>
      <c r="E209" t="s">
        <v>481</v>
      </c>
      <c r="F209">
        <v>603131.5</v>
      </c>
      <c r="G209">
        <v>6181593.7699999996</v>
      </c>
      <c r="H209">
        <v>0.08</v>
      </c>
      <c r="J209" t="s">
        <v>820</v>
      </c>
      <c r="K209" s="138"/>
      <c r="L209" s="138"/>
    </row>
    <row r="210" spans="1:12">
      <c r="A210" t="s">
        <v>383</v>
      </c>
      <c r="B210" t="s">
        <v>384</v>
      </c>
      <c r="C210" s="147">
        <v>41368</v>
      </c>
      <c r="D210" t="s">
        <v>291</v>
      </c>
      <c r="E210" t="s">
        <v>639</v>
      </c>
      <c r="F210">
        <v>441555</v>
      </c>
      <c r="G210">
        <v>6746734</v>
      </c>
      <c r="H210">
        <v>0.188</v>
      </c>
      <c r="J210" t="s">
        <v>820</v>
      </c>
      <c r="K210" s="130"/>
      <c r="L210" s="138"/>
    </row>
    <row r="211" spans="1:12">
      <c r="A211" t="s">
        <v>367</v>
      </c>
      <c r="B211" t="s">
        <v>368</v>
      </c>
      <c r="C211" s="147">
        <v>41366</v>
      </c>
      <c r="D211" t="s">
        <v>291</v>
      </c>
      <c r="E211" t="s">
        <v>631</v>
      </c>
      <c r="F211">
        <v>364328.9</v>
      </c>
      <c r="G211">
        <v>6690074</v>
      </c>
      <c r="H211">
        <v>0.17100000000000001</v>
      </c>
      <c r="J211" t="s">
        <v>820</v>
      </c>
      <c r="K211" s="130"/>
      <c r="L211" s="138"/>
    </row>
    <row r="212" spans="1:12">
      <c r="A212" t="s">
        <v>263</v>
      </c>
      <c r="B212" t="s">
        <v>264</v>
      </c>
      <c r="C212" s="147">
        <v>40087</v>
      </c>
      <c r="D212" t="s">
        <v>253</v>
      </c>
      <c r="E212" t="s">
        <v>561</v>
      </c>
      <c r="F212">
        <v>869567</v>
      </c>
      <c r="G212">
        <v>6519822</v>
      </c>
      <c r="H212">
        <v>0.203698242657679</v>
      </c>
      <c r="J212" t="s">
        <v>820</v>
      </c>
      <c r="K212" s="138"/>
      <c r="L212" s="138"/>
    </row>
    <row r="213" spans="1:12">
      <c r="A213" t="s">
        <v>24</v>
      </c>
      <c r="B213" t="s">
        <v>744</v>
      </c>
      <c r="C213" s="147">
        <v>42165</v>
      </c>
      <c r="D213" t="s">
        <v>4</v>
      </c>
      <c r="E213" t="s">
        <v>470</v>
      </c>
      <c r="F213">
        <v>419050.96</v>
      </c>
      <c r="G213">
        <v>6430121.3200000003</v>
      </c>
      <c r="H213">
        <v>0.16</v>
      </c>
      <c r="J213" t="s">
        <v>820</v>
      </c>
      <c r="K213" s="130"/>
      <c r="L213" s="138"/>
    </row>
    <row r="214" spans="1:12">
      <c r="A214" t="s">
        <v>50</v>
      </c>
      <c r="B214" t="s">
        <v>51</v>
      </c>
      <c r="C214" s="147">
        <v>42621</v>
      </c>
      <c r="D214" t="s">
        <v>4</v>
      </c>
      <c r="E214" t="s">
        <v>482</v>
      </c>
      <c r="F214">
        <v>604654.86</v>
      </c>
      <c r="G214">
        <v>6180903.7599999998</v>
      </c>
      <c r="H214">
        <v>0.06</v>
      </c>
      <c r="J214" t="s">
        <v>820</v>
      </c>
      <c r="K214" s="138"/>
      <c r="L214" s="138"/>
    </row>
    <row r="215" spans="1:12">
      <c r="A215" t="s">
        <v>377</v>
      </c>
      <c r="B215" t="s">
        <v>378</v>
      </c>
      <c r="C215" s="147">
        <v>41366</v>
      </c>
      <c r="D215" t="s">
        <v>291</v>
      </c>
      <c r="E215" t="s">
        <v>636</v>
      </c>
      <c r="F215">
        <v>269139.63</v>
      </c>
      <c r="G215">
        <v>6797553.54</v>
      </c>
      <c r="H215">
        <v>0.39500000000000002</v>
      </c>
      <c r="J215" t="s">
        <v>820</v>
      </c>
      <c r="K215" s="130"/>
      <c r="L215" s="139"/>
    </row>
    <row r="216" spans="1:12">
      <c r="A216" t="s">
        <v>369</v>
      </c>
      <c r="B216" t="s">
        <v>370</v>
      </c>
      <c r="C216" s="147">
        <v>41365</v>
      </c>
      <c r="D216" t="s">
        <v>291</v>
      </c>
      <c r="E216" t="s">
        <v>632</v>
      </c>
      <c r="F216">
        <v>392166.1</v>
      </c>
      <c r="G216">
        <v>6661022</v>
      </c>
      <c r="H216">
        <v>0.16800000000000001</v>
      </c>
      <c r="J216" t="s">
        <v>820</v>
      </c>
      <c r="K216" s="139"/>
      <c r="L216" s="139"/>
    </row>
    <row r="217" spans="1:12">
      <c r="A217" t="s">
        <v>42</v>
      </c>
      <c r="B217" t="s">
        <v>752</v>
      </c>
      <c r="C217" s="147">
        <v>42171</v>
      </c>
      <c r="D217" t="s">
        <v>4</v>
      </c>
      <c r="E217" t="s">
        <v>479</v>
      </c>
      <c r="F217">
        <v>577572.26</v>
      </c>
      <c r="G217">
        <v>6284171.2999999998</v>
      </c>
      <c r="H217">
        <v>0.27</v>
      </c>
      <c r="J217" t="s">
        <v>820</v>
      </c>
      <c r="K217" s="138"/>
      <c r="L217" s="138"/>
    </row>
    <row r="218" spans="1:12">
      <c r="A218" t="s">
        <v>52</v>
      </c>
      <c r="B218" t="s">
        <v>53</v>
      </c>
      <c r="C218" s="147">
        <v>42621</v>
      </c>
      <c r="D218" t="s">
        <v>4</v>
      </c>
      <c r="E218" t="s">
        <v>481</v>
      </c>
      <c r="F218">
        <v>604648.65</v>
      </c>
      <c r="G218">
        <v>6179925.0099999998</v>
      </c>
      <c r="H218">
        <v>0.12</v>
      </c>
      <c r="J218" t="s">
        <v>820</v>
      </c>
      <c r="K218" s="138"/>
      <c r="L218" s="138"/>
    </row>
    <row r="219" spans="1:12">
      <c r="A219" t="s">
        <v>16</v>
      </c>
      <c r="B219" t="s">
        <v>781</v>
      </c>
      <c r="C219" s="147">
        <v>42165</v>
      </c>
      <c r="D219" t="s">
        <v>4</v>
      </c>
      <c r="E219" t="s">
        <v>466</v>
      </c>
      <c r="F219">
        <v>447883.45</v>
      </c>
      <c r="G219">
        <v>6518696.1699999999</v>
      </c>
      <c r="H219">
        <v>5.8000000000000003E-2</v>
      </c>
      <c r="J219" t="s">
        <v>820</v>
      </c>
      <c r="K219" s="130"/>
      <c r="L219" s="138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R185"/>
  <sheetViews>
    <sheetView topLeftCell="E1" workbookViewId="0">
      <selection activeCell="R2" sqref="R2"/>
    </sheetView>
  </sheetViews>
  <sheetFormatPr baseColWidth="10" defaultRowHeight="15"/>
  <cols>
    <col min="1" max="1" width="14.28515625" customWidth="1"/>
    <col min="5" max="5" width="18" customWidth="1"/>
    <col min="6" max="6" width="2.28515625" customWidth="1"/>
    <col min="7" max="7" width="2.5703125" customWidth="1"/>
    <col min="8" max="8" width="17.28515625" customWidth="1"/>
    <col min="9" max="9" width="17.85546875" customWidth="1"/>
    <col min="10" max="10" width="15.5703125" customWidth="1"/>
    <col min="11" max="11" width="5.28515625" customWidth="1"/>
    <col min="12" max="12" width="10.28515625" customWidth="1"/>
  </cols>
  <sheetData>
    <row r="1" spans="1:18">
      <c r="A1" t="s">
        <v>709</v>
      </c>
      <c r="B1" t="s">
        <v>708</v>
      </c>
      <c r="C1" t="s">
        <v>0</v>
      </c>
      <c r="D1" t="s">
        <v>1</v>
      </c>
      <c r="E1" t="s">
        <v>459</v>
      </c>
      <c r="F1" t="s">
        <v>678</v>
      </c>
      <c r="G1" t="s">
        <v>679</v>
      </c>
      <c r="H1" t="s">
        <v>698</v>
      </c>
      <c r="I1" t="s">
        <v>688</v>
      </c>
      <c r="J1" s="149" t="s">
        <v>695</v>
      </c>
      <c r="K1" s="151" t="s">
        <v>794</v>
      </c>
      <c r="L1" s="151" t="s">
        <v>795</v>
      </c>
      <c r="P1" t="s">
        <v>817</v>
      </c>
      <c r="Q1" t="s">
        <v>818</v>
      </c>
      <c r="R1" t="s">
        <v>824</v>
      </c>
    </row>
    <row r="2" spans="1:18">
      <c r="A2" t="s">
        <v>287</v>
      </c>
      <c r="B2" t="s">
        <v>288</v>
      </c>
      <c r="C2" s="147">
        <v>40087</v>
      </c>
      <c r="D2" t="s">
        <v>253</v>
      </c>
      <c r="E2" t="s">
        <v>592</v>
      </c>
      <c r="F2">
        <v>859976</v>
      </c>
      <c r="G2">
        <v>6484614</v>
      </c>
      <c r="H2" s="149">
        <v>0.26748285013269202</v>
      </c>
      <c r="I2">
        <v>60.5</v>
      </c>
      <c r="J2" s="149">
        <v>1.2596121216843377</v>
      </c>
      <c r="K2" s="138">
        <v>5</v>
      </c>
      <c r="L2" s="138" t="s">
        <v>801</v>
      </c>
      <c r="P2" s="149">
        <f t="shared" ref="P2:P37" si="0">O$5</f>
        <v>1.03</v>
      </c>
      <c r="Q2">
        <v>0</v>
      </c>
      <c r="R2" s="149">
        <f t="shared" ref="R2:R37" si="1">((N$8/(1+Q2/N$12))*N$5)/N$10</f>
        <v>1.1333333333333335</v>
      </c>
    </row>
    <row r="3" spans="1:18" ht="15.75" thickBot="1">
      <c r="A3" t="s">
        <v>95</v>
      </c>
      <c r="B3" t="s">
        <v>756</v>
      </c>
      <c r="C3" s="147">
        <v>42325</v>
      </c>
      <c r="D3" t="s">
        <v>4</v>
      </c>
      <c r="E3" t="s">
        <v>503</v>
      </c>
      <c r="F3">
        <v>855033.97</v>
      </c>
      <c r="G3">
        <v>6499829.6299999999</v>
      </c>
      <c r="H3" s="149">
        <v>0.28000000000000003</v>
      </c>
      <c r="I3">
        <v>77.5</v>
      </c>
      <c r="J3" s="149">
        <v>1.4113747156321093</v>
      </c>
      <c r="K3" s="138">
        <v>5</v>
      </c>
      <c r="L3" s="138" t="s">
        <v>801</v>
      </c>
      <c r="N3" t="s">
        <v>806</v>
      </c>
      <c r="O3" t="s">
        <v>823</v>
      </c>
      <c r="P3" s="149">
        <f t="shared" si="0"/>
        <v>1.03</v>
      </c>
      <c r="Q3">
        <f t="shared" ref="Q3:Q37" si="2">Q2+10</f>
        <v>10</v>
      </c>
      <c r="R3" s="149">
        <f t="shared" si="1"/>
        <v>1.0739965095986039</v>
      </c>
    </row>
    <row r="4" spans="1:18">
      <c r="A4" t="s">
        <v>254</v>
      </c>
      <c r="B4" t="s">
        <v>255</v>
      </c>
      <c r="C4" s="147">
        <v>40087</v>
      </c>
      <c r="D4" t="s">
        <v>253</v>
      </c>
      <c r="E4" t="s">
        <v>578</v>
      </c>
      <c r="F4">
        <v>869164</v>
      </c>
      <c r="G4">
        <v>6563689</v>
      </c>
      <c r="H4" s="149">
        <v>0.34470709410622402</v>
      </c>
      <c r="I4">
        <v>63.5</v>
      </c>
      <c r="J4" s="149">
        <v>1.643436162020899</v>
      </c>
      <c r="K4" s="138">
        <v>15</v>
      </c>
      <c r="L4" s="138" t="s">
        <v>801</v>
      </c>
      <c r="N4" s="159" t="s">
        <v>701</v>
      </c>
      <c r="O4" s="179" t="s">
        <v>822</v>
      </c>
      <c r="P4" s="149">
        <f t="shared" si="0"/>
        <v>1.03</v>
      </c>
      <c r="Q4">
        <f t="shared" si="2"/>
        <v>20</v>
      </c>
      <c r="R4" s="149">
        <f t="shared" si="1"/>
        <v>1.0205638474295193</v>
      </c>
    </row>
    <row r="5" spans="1:18" ht="15.75" thickBot="1">
      <c r="A5" t="s">
        <v>251</v>
      </c>
      <c r="B5" t="s">
        <v>252</v>
      </c>
      <c r="C5" s="147">
        <v>40087</v>
      </c>
      <c r="D5" t="s">
        <v>253</v>
      </c>
      <c r="E5" t="s">
        <v>577</v>
      </c>
      <c r="F5">
        <v>869769</v>
      </c>
      <c r="G5">
        <v>6560119</v>
      </c>
      <c r="H5" s="149">
        <v>0.37033661561577103</v>
      </c>
      <c r="I5">
        <v>69.8</v>
      </c>
      <c r="J5" s="149">
        <v>1.811122974256133</v>
      </c>
      <c r="K5" s="138">
        <v>15</v>
      </c>
      <c r="L5" s="138" t="s">
        <v>801</v>
      </c>
      <c r="N5" s="161">
        <v>4</v>
      </c>
      <c r="O5" s="161">
        <v>1.03</v>
      </c>
      <c r="P5" s="149">
        <f t="shared" si="0"/>
        <v>1.03</v>
      </c>
      <c r="Q5">
        <f t="shared" si="2"/>
        <v>30</v>
      </c>
      <c r="R5" s="149">
        <f t="shared" si="1"/>
        <v>0.97219589257503958</v>
      </c>
    </row>
    <row r="6" spans="1:18" ht="15.75" thickBot="1">
      <c r="A6" t="s">
        <v>261</v>
      </c>
      <c r="B6" t="s">
        <v>262</v>
      </c>
      <c r="C6" s="147">
        <v>40087</v>
      </c>
      <c r="D6" t="s">
        <v>253</v>
      </c>
      <c r="E6" t="s">
        <v>581</v>
      </c>
      <c r="F6">
        <v>915573</v>
      </c>
      <c r="G6">
        <v>6477559</v>
      </c>
      <c r="H6" s="149">
        <v>0.493937492856178</v>
      </c>
      <c r="I6">
        <v>61.66</v>
      </c>
      <c r="J6" s="149">
        <v>2.3371895745819984</v>
      </c>
      <c r="K6" s="138">
        <v>5</v>
      </c>
      <c r="L6" s="138" t="s">
        <v>801</v>
      </c>
      <c r="P6" s="149">
        <f t="shared" si="0"/>
        <v>1.03</v>
      </c>
      <c r="Q6">
        <f t="shared" si="2"/>
        <v>40</v>
      </c>
      <c r="R6" s="149">
        <f t="shared" si="1"/>
        <v>0.92820512820512835</v>
      </c>
    </row>
    <row r="7" spans="1:18">
      <c r="A7" t="s">
        <v>121</v>
      </c>
      <c r="B7" t="s">
        <v>122</v>
      </c>
      <c r="C7" s="147">
        <v>42310</v>
      </c>
      <c r="D7" t="s">
        <v>4</v>
      </c>
      <c r="E7" t="s">
        <v>516</v>
      </c>
      <c r="F7">
        <v>894919.44</v>
      </c>
      <c r="G7">
        <v>6461924.0099999998</v>
      </c>
      <c r="H7" s="149">
        <v>0.61</v>
      </c>
      <c r="I7">
        <v>88</v>
      </c>
      <c r="J7" s="149">
        <v>3.1996750081247969</v>
      </c>
      <c r="K7" s="138">
        <v>5</v>
      </c>
      <c r="L7" s="138" t="s">
        <v>801</v>
      </c>
      <c r="N7" s="179" t="s">
        <v>689</v>
      </c>
      <c r="P7" s="149">
        <f t="shared" si="0"/>
        <v>1.03</v>
      </c>
      <c r="Q7">
        <f t="shared" si="2"/>
        <v>50</v>
      </c>
      <c r="R7" s="149">
        <f t="shared" si="1"/>
        <v>0.88802308802308816</v>
      </c>
    </row>
    <row r="8" spans="1:18">
      <c r="A8" t="s">
        <v>208</v>
      </c>
      <c r="B8" t="s">
        <v>209</v>
      </c>
      <c r="C8" s="147">
        <v>41000</v>
      </c>
      <c r="D8" t="s">
        <v>207</v>
      </c>
      <c r="E8" t="s">
        <v>557</v>
      </c>
      <c r="F8">
        <v>891477.04</v>
      </c>
      <c r="G8">
        <v>6544924.4400000004</v>
      </c>
      <c r="H8" s="149">
        <v>0.64700000000000002</v>
      </c>
      <c r="I8">
        <v>77</v>
      </c>
      <c r="J8" s="149">
        <v>3.2549756256093598</v>
      </c>
      <c r="K8" s="138">
        <v>5</v>
      </c>
      <c r="L8" s="138" t="s">
        <v>801</v>
      </c>
      <c r="N8" s="144">
        <v>0.17</v>
      </c>
      <c r="P8" s="149">
        <f t="shared" si="0"/>
        <v>1.03</v>
      </c>
      <c r="Q8">
        <f t="shared" si="2"/>
        <v>60</v>
      </c>
      <c r="R8" s="149">
        <f t="shared" si="1"/>
        <v>0.85117565698478559</v>
      </c>
    </row>
    <row r="9" spans="1:18">
      <c r="A9" t="s">
        <v>131</v>
      </c>
      <c r="B9" t="s">
        <v>739</v>
      </c>
      <c r="C9" s="147">
        <v>42313</v>
      </c>
      <c r="D9" t="s">
        <v>4</v>
      </c>
      <c r="E9" t="s">
        <v>521</v>
      </c>
      <c r="F9">
        <v>924721.53</v>
      </c>
      <c r="G9">
        <v>6299954.8099999996</v>
      </c>
      <c r="H9" s="149">
        <v>0.74</v>
      </c>
      <c r="I9">
        <v>72.599999999999994</v>
      </c>
      <c r="J9" s="149">
        <v>3.6593565160870973</v>
      </c>
      <c r="K9" s="138">
        <v>6</v>
      </c>
      <c r="L9" s="138" t="s">
        <v>801</v>
      </c>
      <c r="N9" s="145" t="s">
        <v>686</v>
      </c>
      <c r="P9" s="149">
        <f t="shared" si="0"/>
        <v>1.03</v>
      </c>
      <c r="Q9">
        <f t="shared" si="2"/>
        <v>70</v>
      </c>
      <c r="R9" s="149">
        <f t="shared" si="1"/>
        <v>0.81726427622841968</v>
      </c>
    </row>
    <row r="10" spans="1:18">
      <c r="A10" t="s">
        <v>398</v>
      </c>
      <c r="B10" t="s">
        <v>399</v>
      </c>
      <c r="C10" s="147">
        <v>41043</v>
      </c>
      <c r="D10" t="s">
        <v>291</v>
      </c>
      <c r="E10" t="s">
        <v>647</v>
      </c>
      <c r="F10">
        <v>659597.22</v>
      </c>
      <c r="G10">
        <v>6360008.5300000003</v>
      </c>
      <c r="H10" s="149">
        <v>0.77800000000000002</v>
      </c>
      <c r="I10">
        <v>61.97</v>
      </c>
      <c r="J10" s="149">
        <v>3.6860057198570031</v>
      </c>
      <c r="K10" s="138">
        <v>3</v>
      </c>
      <c r="L10" s="138" t="s">
        <v>801</v>
      </c>
      <c r="N10" s="169">
        <v>0.6</v>
      </c>
      <c r="P10" s="149">
        <f t="shared" si="0"/>
        <v>1.03</v>
      </c>
      <c r="Q10">
        <f t="shared" si="2"/>
        <v>80</v>
      </c>
      <c r="R10" s="149">
        <f t="shared" si="1"/>
        <v>0.78595146871008947</v>
      </c>
    </row>
    <row r="11" spans="1:18">
      <c r="A11" t="s">
        <v>241</v>
      </c>
      <c r="B11" t="s">
        <v>242</v>
      </c>
      <c r="C11" s="147">
        <v>41068</v>
      </c>
      <c r="D11" t="s">
        <v>291</v>
      </c>
      <c r="E11" t="s">
        <v>571</v>
      </c>
      <c r="F11">
        <v>925025</v>
      </c>
      <c r="G11">
        <v>6514593</v>
      </c>
      <c r="H11" s="149">
        <v>0.71199999999999997</v>
      </c>
      <c r="I11">
        <v>96.9</v>
      </c>
      <c r="J11" s="149">
        <v>3.8582671433214166</v>
      </c>
      <c r="K11" s="138">
        <v>5</v>
      </c>
      <c r="L11" s="138" t="s">
        <v>801</v>
      </c>
      <c r="N11" s="145" t="s">
        <v>692</v>
      </c>
      <c r="P11" s="149">
        <f t="shared" si="0"/>
        <v>1.03</v>
      </c>
      <c r="Q11">
        <f t="shared" si="2"/>
        <v>90</v>
      </c>
      <c r="R11" s="149">
        <f t="shared" si="1"/>
        <v>0.75694956949569503</v>
      </c>
    </row>
    <row r="12" spans="1:18" ht="15.75" thickBot="1">
      <c r="A12" t="s">
        <v>125</v>
      </c>
      <c r="B12" t="s">
        <v>738</v>
      </c>
      <c r="C12" s="147">
        <v>42313</v>
      </c>
      <c r="D12" t="s">
        <v>4</v>
      </c>
      <c r="E12" t="s">
        <v>518</v>
      </c>
      <c r="F12">
        <v>934479.35</v>
      </c>
      <c r="G12">
        <v>6350598.2999999998</v>
      </c>
      <c r="H12" s="149">
        <v>0.93</v>
      </c>
      <c r="I12">
        <v>82.7</v>
      </c>
      <c r="J12" s="149">
        <v>4.7820799480012992</v>
      </c>
      <c r="K12" s="138">
        <v>7</v>
      </c>
      <c r="L12" s="138" t="s">
        <v>801</v>
      </c>
      <c r="N12" s="170">
        <v>181</v>
      </c>
      <c r="P12" s="149">
        <f t="shared" si="0"/>
        <v>1.03</v>
      </c>
      <c r="Q12">
        <f t="shared" si="2"/>
        <v>100</v>
      </c>
      <c r="R12" s="149">
        <f t="shared" si="1"/>
        <v>0.73001186239620419</v>
      </c>
    </row>
    <row r="13" spans="1:18">
      <c r="A13" t="s">
        <v>426</v>
      </c>
      <c r="B13" t="s">
        <v>427</v>
      </c>
      <c r="C13" s="147">
        <v>41138</v>
      </c>
      <c r="D13" t="s">
        <v>291</v>
      </c>
      <c r="E13" t="s">
        <v>662</v>
      </c>
      <c r="F13">
        <v>839108</v>
      </c>
      <c r="G13">
        <v>6629175</v>
      </c>
      <c r="H13" s="149">
        <v>1.016</v>
      </c>
      <c r="I13">
        <v>91.4</v>
      </c>
      <c r="J13" s="149">
        <v>5.3966538836529088</v>
      </c>
      <c r="K13" s="138">
        <v>15</v>
      </c>
      <c r="L13" s="138" t="s">
        <v>801</v>
      </c>
      <c r="P13" s="149">
        <f t="shared" si="0"/>
        <v>1.03</v>
      </c>
      <c r="Q13">
        <f t="shared" si="2"/>
        <v>110</v>
      </c>
      <c r="R13" s="149">
        <f t="shared" si="1"/>
        <v>0.70492554410080188</v>
      </c>
    </row>
    <row r="14" spans="1:18">
      <c r="A14" t="s">
        <v>437</v>
      </c>
      <c r="B14" t="s">
        <v>438</v>
      </c>
      <c r="C14" s="147">
        <v>41177</v>
      </c>
      <c r="D14" t="s">
        <v>291</v>
      </c>
      <c r="E14" t="s">
        <v>667</v>
      </c>
      <c r="F14">
        <v>937563</v>
      </c>
      <c r="G14">
        <v>6330720</v>
      </c>
      <c r="H14" s="149">
        <v>1.714</v>
      </c>
      <c r="I14">
        <v>71.5</v>
      </c>
      <c r="J14" s="149">
        <v>8.4390965225869348</v>
      </c>
      <c r="K14" s="138">
        <v>6</v>
      </c>
      <c r="L14" s="138" t="s">
        <v>801</v>
      </c>
      <c r="P14" s="149">
        <f t="shared" si="0"/>
        <v>1.03</v>
      </c>
      <c r="Q14">
        <f t="shared" si="2"/>
        <v>120</v>
      </c>
      <c r="R14" s="149">
        <f t="shared" si="1"/>
        <v>0.6815060908084164</v>
      </c>
    </row>
    <row r="15" spans="1:18">
      <c r="A15" t="s">
        <v>430</v>
      </c>
      <c r="B15" t="s">
        <v>431</v>
      </c>
      <c r="C15" s="147">
        <v>41177</v>
      </c>
      <c r="D15" t="s">
        <v>291</v>
      </c>
      <c r="E15" t="s">
        <v>664</v>
      </c>
      <c r="F15">
        <v>880001</v>
      </c>
      <c r="G15">
        <v>6399472</v>
      </c>
      <c r="H15" s="149">
        <v>2.1579999999999999</v>
      </c>
      <c r="I15">
        <v>65.5</v>
      </c>
      <c r="J15" s="149">
        <v>10.372707182320442</v>
      </c>
      <c r="K15" s="138">
        <v>7</v>
      </c>
      <c r="L15" s="138" t="s">
        <v>801</v>
      </c>
      <c r="P15" s="149">
        <f t="shared" si="0"/>
        <v>1.03</v>
      </c>
      <c r="Q15">
        <f t="shared" si="2"/>
        <v>130</v>
      </c>
      <c r="R15" s="149">
        <f t="shared" si="1"/>
        <v>0.6595927116827438</v>
      </c>
    </row>
    <row r="16" spans="1:18">
      <c r="A16" t="s">
        <v>457</v>
      </c>
      <c r="B16" t="s">
        <v>458</v>
      </c>
      <c r="C16" s="147">
        <v>41177</v>
      </c>
      <c r="D16" t="s">
        <v>291</v>
      </c>
      <c r="E16" t="s">
        <v>677</v>
      </c>
      <c r="F16">
        <v>882069</v>
      </c>
      <c r="G16">
        <v>6348202</v>
      </c>
      <c r="H16" s="149">
        <v>2.3809999999999998</v>
      </c>
      <c r="I16">
        <v>72.5</v>
      </c>
      <c r="J16" s="149">
        <v>11.769584010399738</v>
      </c>
      <c r="K16" s="138">
        <v>7</v>
      </c>
      <c r="L16" s="138" t="s">
        <v>801</v>
      </c>
      <c r="P16" s="149">
        <f t="shared" si="0"/>
        <v>1.03</v>
      </c>
      <c r="Q16">
        <f t="shared" si="2"/>
        <v>140</v>
      </c>
      <c r="R16" s="149">
        <f t="shared" si="1"/>
        <v>0.63904465212876438</v>
      </c>
    </row>
    <row r="17" spans="1:18">
      <c r="A17" t="s">
        <v>157</v>
      </c>
      <c r="B17" t="s">
        <v>740</v>
      </c>
      <c r="C17" s="147">
        <v>42310</v>
      </c>
      <c r="D17" t="s">
        <v>4</v>
      </c>
      <c r="E17" t="s">
        <v>534</v>
      </c>
      <c r="F17">
        <v>897712.76</v>
      </c>
      <c r="G17">
        <v>6480121.96</v>
      </c>
      <c r="H17" s="149">
        <v>2.46</v>
      </c>
      <c r="I17">
        <v>69</v>
      </c>
      <c r="J17" s="149">
        <v>11.992200194995124</v>
      </c>
      <c r="K17" s="138">
        <v>5</v>
      </c>
      <c r="L17" s="138" t="s">
        <v>801</v>
      </c>
      <c r="P17" s="149">
        <f t="shared" si="0"/>
        <v>1.03</v>
      </c>
      <c r="Q17">
        <f t="shared" si="2"/>
        <v>150</v>
      </c>
      <c r="R17" s="149">
        <f t="shared" si="1"/>
        <v>0.61973816717019148</v>
      </c>
    </row>
    <row r="18" spans="1:18">
      <c r="A18" t="s">
        <v>117</v>
      </c>
      <c r="B18" t="s">
        <v>758</v>
      </c>
      <c r="C18" s="147">
        <v>42310</v>
      </c>
      <c r="D18" t="s">
        <v>4</v>
      </c>
      <c r="E18" t="s">
        <v>514</v>
      </c>
      <c r="F18">
        <v>962956.41</v>
      </c>
      <c r="G18">
        <v>6469546.4400000004</v>
      </c>
      <c r="H18" s="149">
        <v>1.87</v>
      </c>
      <c r="I18">
        <v>150</v>
      </c>
      <c r="J18" s="149">
        <v>12.069613259668508</v>
      </c>
      <c r="K18" s="138">
        <v>2</v>
      </c>
      <c r="L18" s="138" t="s">
        <v>801</v>
      </c>
      <c r="P18" s="149">
        <f t="shared" si="0"/>
        <v>1.03</v>
      </c>
      <c r="Q18">
        <f t="shared" si="2"/>
        <v>160</v>
      </c>
      <c r="R18" s="149">
        <f t="shared" si="1"/>
        <v>0.60156402737047909</v>
      </c>
    </row>
    <row r="19" spans="1:18">
      <c r="A19" t="s">
        <v>168</v>
      </c>
      <c r="B19" t="s">
        <v>169</v>
      </c>
      <c r="C19" s="147">
        <v>41912</v>
      </c>
      <c r="D19" t="s">
        <v>165</v>
      </c>
      <c r="E19" t="s">
        <v>539</v>
      </c>
      <c r="F19">
        <v>820438.48</v>
      </c>
      <c r="G19">
        <v>6821519.7599999998</v>
      </c>
      <c r="H19" s="149">
        <v>0.29499999999999998</v>
      </c>
      <c r="I19">
        <v>88</v>
      </c>
      <c r="J19" s="149">
        <v>1.5473838154046149</v>
      </c>
      <c r="K19" s="138">
        <v>10</v>
      </c>
      <c r="L19" s="138" t="s">
        <v>798</v>
      </c>
      <c r="P19" s="149">
        <f t="shared" si="0"/>
        <v>1.03</v>
      </c>
      <c r="Q19">
        <f t="shared" si="2"/>
        <v>170</v>
      </c>
      <c r="R19" s="149">
        <f t="shared" si="1"/>
        <v>0.58442545109211785</v>
      </c>
    </row>
    <row r="20" spans="1:18">
      <c r="A20" t="s">
        <v>172</v>
      </c>
      <c r="B20" t="s">
        <v>173</v>
      </c>
      <c r="C20" s="147">
        <v>41913</v>
      </c>
      <c r="D20" t="s">
        <v>165</v>
      </c>
      <c r="E20" t="s">
        <v>541</v>
      </c>
      <c r="F20">
        <v>853980.31</v>
      </c>
      <c r="G20">
        <v>6795901.7300000004</v>
      </c>
      <c r="H20" s="149">
        <v>0.30299999999999999</v>
      </c>
      <c r="I20">
        <v>82</v>
      </c>
      <c r="J20" s="149">
        <v>1.553896652583685</v>
      </c>
      <c r="K20" s="138">
        <v>10</v>
      </c>
      <c r="L20" s="138" t="s">
        <v>798</v>
      </c>
      <c r="P20" s="149">
        <f t="shared" si="0"/>
        <v>1.03</v>
      </c>
      <c r="Q20">
        <f t="shared" si="2"/>
        <v>180</v>
      </c>
      <c r="R20" s="149">
        <f t="shared" si="1"/>
        <v>0.56823638042474611</v>
      </c>
    </row>
    <row r="21" spans="1:18">
      <c r="A21" t="s">
        <v>141</v>
      </c>
      <c r="B21" t="s">
        <v>731</v>
      </c>
      <c r="C21" s="147">
        <v>42515</v>
      </c>
      <c r="D21" t="s">
        <v>4</v>
      </c>
      <c r="E21" t="s">
        <v>526</v>
      </c>
      <c r="F21">
        <v>878390.89</v>
      </c>
      <c r="G21">
        <v>6259411.3200000003</v>
      </c>
      <c r="H21" s="149">
        <v>0.32</v>
      </c>
      <c r="I21">
        <v>85.3</v>
      </c>
      <c r="J21" s="149">
        <v>1.6616704582385438</v>
      </c>
      <c r="K21" s="138">
        <v>6</v>
      </c>
      <c r="L21" s="138" t="s">
        <v>798</v>
      </c>
      <c r="P21" s="149">
        <f t="shared" si="0"/>
        <v>1.03</v>
      </c>
      <c r="Q21">
        <f t="shared" si="2"/>
        <v>190</v>
      </c>
      <c r="R21" s="149">
        <f t="shared" si="1"/>
        <v>0.55292003593890393</v>
      </c>
    </row>
    <row r="22" spans="1:18">
      <c r="A22" t="s">
        <v>77</v>
      </c>
      <c r="B22" t="s">
        <v>749</v>
      </c>
      <c r="C22" s="147">
        <v>42516</v>
      </c>
      <c r="D22" t="s">
        <v>4</v>
      </c>
      <c r="E22" t="s">
        <v>494</v>
      </c>
      <c r="F22">
        <v>842306.74</v>
      </c>
      <c r="G22">
        <v>6523577.5599999996</v>
      </c>
      <c r="H22" s="149">
        <v>0.33</v>
      </c>
      <c r="I22">
        <v>79</v>
      </c>
      <c r="J22" s="149">
        <v>1.6730581735456611</v>
      </c>
      <c r="K22" s="138">
        <v>5</v>
      </c>
      <c r="L22" s="138" t="s">
        <v>798</v>
      </c>
      <c r="P22" s="149">
        <f t="shared" si="0"/>
        <v>1.03</v>
      </c>
      <c r="Q22">
        <f t="shared" si="2"/>
        <v>200</v>
      </c>
      <c r="R22" s="149">
        <f t="shared" si="1"/>
        <v>0.53840769903762042</v>
      </c>
    </row>
    <row r="23" spans="1:18">
      <c r="A23" t="s">
        <v>428</v>
      </c>
      <c r="B23" t="s">
        <v>429</v>
      </c>
      <c r="C23" s="147">
        <v>41138</v>
      </c>
      <c r="D23" t="s">
        <v>291</v>
      </c>
      <c r="E23" t="s">
        <v>663</v>
      </c>
      <c r="F23">
        <v>869134</v>
      </c>
      <c r="G23">
        <v>6575436</v>
      </c>
      <c r="H23" s="149">
        <v>0.371</v>
      </c>
      <c r="I23">
        <v>80</v>
      </c>
      <c r="J23" s="149">
        <v>1.8881572960675981</v>
      </c>
      <c r="K23" s="138">
        <v>15</v>
      </c>
      <c r="L23" s="138" t="s">
        <v>798</v>
      </c>
      <c r="P23" s="149">
        <f t="shared" si="0"/>
        <v>1.03</v>
      </c>
      <c r="Q23">
        <f t="shared" si="2"/>
        <v>210</v>
      </c>
      <c r="R23" s="149">
        <f t="shared" si="1"/>
        <v>0.52463768115942044</v>
      </c>
    </row>
    <row r="24" spans="1:18">
      <c r="A24" t="s">
        <v>9</v>
      </c>
      <c r="B24" t="s">
        <v>733</v>
      </c>
      <c r="C24" s="147">
        <v>42291</v>
      </c>
      <c r="D24" t="s">
        <v>4</v>
      </c>
      <c r="E24" t="s">
        <v>463</v>
      </c>
      <c r="F24">
        <v>622202.51</v>
      </c>
      <c r="G24">
        <v>7037533.7800000003</v>
      </c>
      <c r="H24" s="149">
        <v>0.34</v>
      </c>
      <c r="I24">
        <v>110</v>
      </c>
      <c r="J24" s="149">
        <v>1.9292817679558012</v>
      </c>
      <c r="K24" s="138">
        <v>9</v>
      </c>
      <c r="L24" s="138" t="s">
        <v>798</v>
      </c>
      <c r="P24" s="149">
        <f t="shared" si="0"/>
        <v>1.03</v>
      </c>
      <c r="Q24">
        <f t="shared" si="2"/>
        <v>220</v>
      </c>
      <c r="R24" s="149">
        <f t="shared" si="1"/>
        <v>0.51155444721529519</v>
      </c>
    </row>
    <row r="25" spans="1:18">
      <c r="A25" t="s">
        <v>166</v>
      </c>
      <c r="B25" t="s">
        <v>167</v>
      </c>
      <c r="C25" s="147">
        <v>41912</v>
      </c>
      <c r="D25" t="s">
        <v>165</v>
      </c>
      <c r="E25" t="s">
        <v>538</v>
      </c>
      <c r="F25">
        <v>839784.82</v>
      </c>
      <c r="G25">
        <v>6767709.2999999998</v>
      </c>
      <c r="H25" s="149">
        <v>0.36399999999999999</v>
      </c>
      <c r="I25">
        <v>110</v>
      </c>
      <c r="J25" s="149">
        <v>2.0654663633409163</v>
      </c>
      <c r="K25" s="138">
        <v>10</v>
      </c>
      <c r="L25" s="138" t="s">
        <v>798</v>
      </c>
      <c r="P25" s="149">
        <f t="shared" si="0"/>
        <v>1.03</v>
      </c>
      <c r="Q25">
        <f t="shared" si="2"/>
        <v>230</v>
      </c>
      <c r="R25" s="149">
        <f t="shared" si="1"/>
        <v>0.49910786699107867</v>
      </c>
    </row>
    <row r="26" spans="1:18">
      <c r="A26" t="s">
        <v>91</v>
      </c>
      <c r="B26" t="s">
        <v>728</v>
      </c>
      <c r="C26" s="147">
        <v>42327</v>
      </c>
      <c r="D26" t="s">
        <v>4</v>
      </c>
      <c r="E26" t="s">
        <v>501</v>
      </c>
      <c r="F26">
        <v>908417.4</v>
      </c>
      <c r="G26">
        <v>6588795.4400000004</v>
      </c>
      <c r="H26" s="149">
        <v>0.44</v>
      </c>
      <c r="I26">
        <v>66.7</v>
      </c>
      <c r="J26" s="149">
        <v>2.1252128696782582</v>
      </c>
      <c r="K26" s="138">
        <v>5</v>
      </c>
      <c r="L26" s="138" t="s">
        <v>798</v>
      </c>
      <c r="P26" s="149">
        <f t="shared" si="0"/>
        <v>1.03</v>
      </c>
      <c r="Q26">
        <f t="shared" si="2"/>
        <v>240</v>
      </c>
      <c r="R26" s="149">
        <f t="shared" si="1"/>
        <v>0.4872525732383215</v>
      </c>
    </row>
    <row r="27" spans="1:18">
      <c r="A27" t="s">
        <v>249</v>
      </c>
      <c r="B27" t="s">
        <v>250</v>
      </c>
      <c r="C27" s="147">
        <v>42187</v>
      </c>
      <c r="D27" t="s">
        <v>227</v>
      </c>
      <c r="E27" t="s">
        <v>575</v>
      </c>
      <c r="F27">
        <v>960468</v>
      </c>
      <c r="G27">
        <v>6735678.9900000002</v>
      </c>
      <c r="H27" s="149">
        <v>0.59</v>
      </c>
      <c r="I27">
        <v>25.3</v>
      </c>
      <c r="J27" s="149">
        <v>2.3734221644458886</v>
      </c>
      <c r="K27" s="138">
        <v>10</v>
      </c>
      <c r="L27" s="138" t="s">
        <v>798</v>
      </c>
      <c r="P27" s="149">
        <f t="shared" si="0"/>
        <v>1.03</v>
      </c>
      <c r="Q27">
        <f t="shared" si="2"/>
        <v>250</v>
      </c>
      <c r="R27" s="149">
        <f t="shared" si="1"/>
        <v>0.47594740912606348</v>
      </c>
    </row>
    <row r="28" spans="1:18">
      <c r="A28" t="s">
        <v>7</v>
      </c>
      <c r="B28" t="s">
        <v>793</v>
      </c>
      <c r="C28" s="147">
        <v>42291</v>
      </c>
      <c r="D28" t="s">
        <v>4</v>
      </c>
      <c r="E28" t="s">
        <v>462</v>
      </c>
      <c r="F28">
        <v>673463.36</v>
      </c>
      <c r="G28">
        <v>7091737.9100000001</v>
      </c>
      <c r="H28" s="149">
        <v>0.44</v>
      </c>
      <c r="I28">
        <v>100</v>
      </c>
      <c r="J28" s="149">
        <v>2.4109197270068248</v>
      </c>
      <c r="K28" s="138">
        <v>20</v>
      </c>
      <c r="L28" s="138" t="s">
        <v>798</v>
      </c>
      <c r="P28" s="149">
        <f t="shared" si="0"/>
        <v>1.03</v>
      </c>
      <c r="Q28">
        <f t="shared" si="2"/>
        <v>260</v>
      </c>
      <c r="R28" s="149">
        <f t="shared" si="1"/>
        <v>0.46515495086923653</v>
      </c>
    </row>
    <row r="29" spans="1:18">
      <c r="A29" t="s">
        <v>103</v>
      </c>
      <c r="B29" t="s">
        <v>104</v>
      </c>
      <c r="C29" s="147">
        <v>42325</v>
      </c>
      <c r="D29" t="s">
        <v>4</v>
      </c>
      <c r="E29" t="s">
        <v>507</v>
      </c>
      <c r="F29">
        <v>842961.15</v>
      </c>
      <c r="G29">
        <v>6336034.1600000001</v>
      </c>
      <c r="H29" s="149">
        <v>0.44</v>
      </c>
      <c r="I29">
        <v>112.5</v>
      </c>
      <c r="J29" s="149">
        <v>2.5181670458238541</v>
      </c>
      <c r="K29" s="138">
        <v>6</v>
      </c>
      <c r="L29" s="138" t="s">
        <v>798</v>
      </c>
      <c r="P29" s="149">
        <f t="shared" si="0"/>
        <v>1.03</v>
      </c>
      <c r="Q29">
        <f t="shared" si="2"/>
        <v>270</v>
      </c>
      <c r="R29" s="149">
        <f t="shared" si="1"/>
        <v>0.45484109386548421</v>
      </c>
    </row>
    <row r="30" spans="1:18">
      <c r="A30" t="s">
        <v>238</v>
      </c>
      <c r="B30" t="s">
        <v>239</v>
      </c>
      <c r="C30" s="147">
        <v>42327</v>
      </c>
      <c r="D30" t="s">
        <v>227</v>
      </c>
      <c r="E30" t="s">
        <v>569</v>
      </c>
      <c r="F30">
        <v>820086</v>
      </c>
      <c r="G30">
        <v>6606769</v>
      </c>
      <c r="H30" s="149">
        <v>0.48</v>
      </c>
      <c r="I30">
        <v>97.8</v>
      </c>
      <c r="J30" s="149">
        <v>2.6095027624309388</v>
      </c>
      <c r="K30" s="138">
        <v>10</v>
      </c>
      <c r="L30" s="138" t="s">
        <v>798</v>
      </c>
      <c r="P30" s="149">
        <f t="shared" si="0"/>
        <v>1.03</v>
      </c>
      <c r="Q30">
        <f t="shared" si="2"/>
        <v>280</v>
      </c>
      <c r="R30" s="149">
        <f t="shared" si="1"/>
        <v>0.44497469269703549</v>
      </c>
    </row>
    <row r="31" spans="1:18">
      <c r="A31" t="s">
        <v>176</v>
      </c>
      <c r="B31" t="s">
        <v>177</v>
      </c>
      <c r="C31" s="147">
        <v>41913</v>
      </c>
      <c r="D31" t="s">
        <v>165</v>
      </c>
      <c r="E31" t="s">
        <v>543</v>
      </c>
      <c r="F31">
        <v>836317.15</v>
      </c>
      <c r="G31">
        <v>6821621.9299999997</v>
      </c>
      <c r="H31" s="149">
        <v>0.498</v>
      </c>
      <c r="I31">
        <v>90</v>
      </c>
      <c r="J31" s="149">
        <v>2.6316152096197598</v>
      </c>
      <c r="K31" s="138">
        <v>10</v>
      </c>
      <c r="L31" s="138" t="s">
        <v>798</v>
      </c>
      <c r="P31" s="149">
        <f t="shared" si="0"/>
        <v>1.03</v>
      </c>
      <c r="Q31">
        <f t="shared" si="2"/>
        <v>290</v>
      </c>
      <c r="R31" s="149">
        <f t="shared" si="1"/>
        <v>0.43552724699221523</v>
      </c>
    </row>
    <row r="32" spans="1:18">
      <c r="A32" t="s">
        <v>325</v>
      </c>
      <c r="B32" t="s">
        <v>326</v>
      </c>
      <c r="C32" s="147">
        <v>41156</v>
      </c>
      <c r="D32" t="s">
        <v>291</v>
      </c>
      <c r="E32" t="s">
        <v>610</v>
      </c>
      <c r="F32">
        <v>564990</v>
      </c>
      <c r="G32">
        <v>6888284</v>
      </c>
      <c r="H32" s="149">
        <v>0.53200000000000003</v>
      </c>
      <c r="I32">
        <v>80</v>
      </c>
      <c r="J32" s="149">
        <v>2.7075463113422162</v>
      </c>
      <c r="K32" s="138">
        <v>9</v>
      </c>
      <c r="L32" s="138" t="s">
        <v>798</v>
      </c>
      <c r="P32" s="149">
        <f t="shared" si="0"/>
        <v>1.03</v>
      </c>
      <c r="Q32">
        <f t="shared" si="2"/>
        <v>300</v>
      </c>
      <c r="R32" s="149">
        <f t="shared" si="1"/>
        <v>0.42647262647262651</v>
      </c>
    </row>
    <row r="33" spans="1:18">
      <c r="A33" t="s">
        <v>155</v>
      </c>
      <c r="B33" t="s">
        <v>792</v>
      </c>
      <c r="C33" s="147">
        <v>42314</v>
      </c>
      <c r="D33" t="s">
        <v>4</v>
      </c>
      <c r="E33" t="s">
        <v>533</v>
      </c>
      <c r="F33">
        <v>837258.41</v>
      </c>
      <c r="G33">
        <v>6408158.9900000002</v>
      </c>
      <c r="H33" s="149">
        <v>0.61</v>
      </c>
      <c r="I33">
        <v>58.8</v>
      </c>
      <c r="J33" s="149">
        <v>2.8523496912577184</v>
      </c>
      <c r="K33" s="138">
        <v>6</v>
      </c>
      <c r="L33" s="138" t="s">
        <v>798</v>
      </c>
      <c r="P33" s="149">
        <f t="shared" si="0"/>
        <v>1.03</v>
      </c>
      <c r="Q33">
        <f t="shared" si="2"/>
        <v>310</v>
      </c>
      <c r="R33" s="149">
        <f t="shared" si="1"/>
        <v>0.4177868295994569</v>
      </c>
    </row>
    <row r="34" spans="1:18">
      <c r="A34" t="s">
        <v>81</v>
      </c>
      <c r="B34" t="s">
        <v>786</v>
      </c>
      <c r="C34" s="147">
        <v>42314</v>
      </c>
      <c r="D34" t="s">
        <v>4</v>
      </c>
      <c r="E34" t="s">
        <v>496</v>
      </c>
      <c r="F34">
        <v>943398.24</v>
      </c>
      <c r="G34">
        <v>6551660.1299999999</v>
      </c>
      <c r="H34" s="149">
        <v>0.56999999999999995</v>
      </c>
      <c r="I34">
        <v>76.400000000000006</v>
      </c>
      <c r="J34" s="149">
        <v>2.8609294767630806</v>
      </c>
      <c r="K34" s="138">
        <v>5</v>
      </c>
      <c r="L34" s="138" t="s">
        <v>798</v>
      </c>
      <c r="P34" s="149">
        <f t="shared" si="0"/>
        <v>1.03</v>
      </c>
      <c r="Q34">
        <f t="shared" si="2"/>
        <v>320</v>
      </c>
      <c r="R34" s="149">
        <f t="shared" si="1"/>
        <v>0.40944777112441788</v>
      </c>
    </row>
    <row r="35" spans="1:18">
      <c r="A35" t="s">
        <v>247</v>
      </c>
      <c r="B35" t="s">
        <v>248</v>
      </c>
      <c r="C35" s="147">
        <v>42184</v>
      </c>
      <c r="D35" t="s">
        <v>227</v>
      </c>
      <c r="E35" t="s">
        <v>574</v>
      </c>
      <c r="F35">
        <v>912411.86</v>
      </c>
      <c r="G35">
        <v>6531006.7000000002</v>
      </c>
      <c r="H35" s="149">
        <v>0.56999999999999995</v>
      </c>
      <c r="I35">
        <v>79.5</v>
      </c>
      <c r="J35" s="149">
        <v>2.8953851153721151</v>
      </c>
      <c r="K35" s="138">
        <v>5</v>
      </c>
      <c r="L35" s="138" t="s">
        <v>798</v>
      </c>
      <c r="P35" s="149">
        <f t="shared" si="0"/>
        <v>1.03</v>
      </c>
      <c r="Q35">
        <f t="shared" si="2"/>
        <v>330</v>
      </c>
      <c r="R35" s="149">
        <f t="shared" si="1"/>
        <v>0.40143509458577958</v>
      </c>
    </row>
    <row r="36" spans="1:18">
      <c r="A36" t="s">
        <v>215</v>
      </c>
      <c r="B36" t="s">
        <v>216</v>
      </c>
      <c r="C36" s="147">
        <v>41801</v>
      </c>
      <c r="D36" t="s">
        <v>214</v>
      </c>
      <c r="E36" t="s">
        <v>560</v>
      </c>
      <c r="F36">
        <v>867965.39</v>
      </c>
      <c r="G36">
        <v>6515181.3200000003</v>
      </c>
      <c r="H36" s="149">
        <v>0.49868873417838905</v>
      </c>
      <c r="I36">
        <v>117.7</v>
      </c>
      <c r="J36" s="149">
        <v>2.9046147201641492</v>
      </c>
      <c r="K36" s="138">
        <v>5</v>
      </c>
      <c r="L36" s="138" t="s">
        <v>798</v>
      </c>
      <c r="P36" s="149">
        <f t="shared" si="0"/>
        <v>1.03</v>
      </c>
      <c r="Q36">
        <f t="shared" si="2"/>
        <v>340</v>
      </c>
      <c r="R36" s="149">
        <f t="shared" si="1"/>
        <v>0.39373000639795269</v>
      </c>
    </row>
    <row r="37" spans="1:18">
      <c r="A37" t="s">
        <v>265</v>
      </c>
      <c r="B37" t="s">
        <v>266</v>
      </c>
      <c r="C37" s="147">
        <v>40087</v>
      </c>
      <c r="D37" t="s">
        <v>253</v>
      </c>
      <c r="E37" t="s">
        <v>582</v>
      </c>
      <c r="F37">
        <v>897067</v>
      </c>
      <c r="G37">
        <v>6566834</v>
      </c>
      <c r="H37" s="149">
        <v>0.59437415435176699</v>
      </c>
      <c r="I37">
        <v>70</v>
      </c>
      <c r="J37" s="149">
        <v>2.9090915711854439</v>
      </c>
      <c r="K37" s="138">
        <v>5</v>
      </c>
      <c r="L37" s="138" t="s">
        <v>798</v>
      </c>
      <c r="P37" s="149">
        <f t="shared" si="0"/>
        <v>1.03</v>
      </c>
      <c r="Q37">
        <f t="shared" si="2"/>
        <v>350</v>
      </c>
      <c r="R37" s="149">
        <f t="shared" si="1"/>
        <v>0.3863151286880101</v>
      </c>
    </row>
    <row r="38" spans="1:18">
      <c r="A38" t="s">
        <v>319</v>
      </c>
      <c r="B38" t="s">
        <v>320</v>
      </c>
      <c r="C38" s="147">
        <v>41169</v>
      </c>
      <c r="D38" t="s">
        <v>291</v>
      </c>
      <c r="E38" t="s">
        <v>607</v>
      </c>
      <c r="F38">
        <v>758250</v>
      </c>
      <c r="G38">
        <v>6887129</v>
      </c>
      <c r="H38" s="149">
        <v>0.58699999999999997</v>
      </c>
      <c r="I38">
        <v>80.2</v>
      </c>
      <c r="J38" s="149">
        <v>2.9897510562235938</v>
      </c>
      <c r="K38" s="138">
        <v>9</v>
      </c>
      <c r="L38" s="138" t="s">
        <v>798</v>
      </c>
    </row>
    <row r="39" spans="1:18">
      <c r="A39" t="s">
        <v>73</v>
      </c>
      <c r="B39" t="s">
        <v>761</v>
      </c>
      <c r="C39" s="147">
        <v>42326</v>
      </c>
      <c r="D39" t="s">
        <v>4</v>
      </c>
      <c r="E39" t="s">
        <v>492</v>
      </c>
      <c r="F39">
        <v>919956.84</v>
      </c>
      <c r="G39">
        <v>6679085.9699999997</v>
      </c>
      <c r="H39" s="149">
        <v>0.61</v>
      </c>
      <c r="I39">
        <v>70.7</v>
      </c>
      <c r="J39" s="149">
        <v>2.9938966525836852</v>
      </c>
      <c r="K39" s="138">
        <v>5</v>
      </c>
      <c r="L39" s="138" t="s">
        <v>798</v>
      </c>
    </row>
    <row r="40" spans="1:18">
      <c r="A40" t="s">
        <v>267</v>
      </c>
      <c r="B40" t="s">
        <v>268</v>
      </c>
      <c r="C40" s="147">
        <v>40087</v>
      </c>
      <c r="D40" t="s">
        <v>253</v>
      </c>
      <c r="E40" t="s">
        <v>583</v>
      </c>
      <c r="F40">
        <v>871773</v>
      </c>
      <c r="G40">
        <v>6526506</v>
      </c>
      <c r="H40" s="149">
        <v>0.60020792263968903</v>
      </c>
      <c r="I40">
        <v>77.8</v>
      </c>
      <c r="J40" s="149">
        <v>3.028933579053978</v>
      </c>
      <c r="K40" s="138">
        <v>5</v>
      </c>
      <c r="L40" s="138" t="s">
        <v>798</v>
      </c>
    </row>
    <row r="41" spans="1:18">
      <c r="A41" t="s">
        <v>71</v>
      </c>
      <c r="B41" t="s">
        <v>760</v>
      </c>
      <c r="C41" s="147">
        <v>42516</v>
      </c>
      <c r="D41" t="s">
        <v>4</v>
      </c>
      <c r="E41" t="s">
        <v>491</v>
      </c>
      <c r="F41">
        <v>976317.78</v>
      </c>
      <c r="G41">
        <v>6667178.6600000001</v>
      </c>
      <c r="H41" s="149">
        <v>0.63</v>
      </c>
      <c r="I41">
        <v>73.900000000000006</v>
      </c>
      <c r="J41" s="149">
        <v>3.131368215794605</v>
      </c>
      <c r="K41" s="138">
        <v>5</v>
      </c>
      <c r="L41" s="138" t="s">
        <v>798</v>
      </c>
    </row>
    <row r="42" spans="1:18">
      <c r="A42" t="s">
        <v>69</v>
      </c>
      <c r="B42" t="s">
        <v>791</v>
      </c>
      <c r="C42" s="147">
        <v>42326</v>
      </c>
      <c r="D42" t="s">
        <v>4</v>
      </c>
      <c r="E42" t="s">
        <v>490</v>
      </c>
      <c r="F42">
        <v>892715.39</v>
      </c>
      <c r="G42">
        <v>6690611.71</v>
      </c>
      <c r="H42" s="149">
        <v>0.69</v>
      </c>
      <c r="I42">
        <v>60.5</v>
      </c>
      <c r="J42" s="149">
        <v>3.2493012674683128</v>
      </c>
      <c r="K42" s="138">
        <v>15</v>
      </c>
      <c r="L42" s="138" t="s">
        <v>798</v>
      </c>
    </row>
    <row r="43" spans="1:18">
      <c r="A43" t="s">
        <v>317</v>
      </c>
      <c r="B43" t="s">
        <v>318</v>
      </c>
      <c r="C43" s="147">
        <v>41170</v>
      </c>
      <c r="D43" t="s">
        <v>291</v>
      </c>
      <c r="E43" t="s">
        <v>606</v>
      </c>
      <c r="F43">
        <v>790859</v>
      </c>
      <c r="G43">
        <v>6878119</v>
      </c>
      <c r="H43" s="149">
        <v>0.64200000000000002</v>
      </c>
      <c r="I43">
        <v>79.8</v>
      </c>
      <c r="J43" s="149">
        <v>3.2648735781605454</v>
      </c>
      <c r="K43" s="138">
        <v>9</v>
      </c>
      <c r="L43" s="138" t="s">
        <v>798</v>
      </c>
    </row>
    <row r="44" spans="1:18">
      <c r="A44" t="s">
        <v>11</v>
      </c>
      <c r="B44" t="s">
        <v>785</v>
      </c>
      <c r="C44" s="147">
        <v>42291</v>
      </c>
      <c r="D44" t="s">
        <v>4</v>
      </c>
      <c r="E44" t="s">
        <v>464</v>
      </c>
      <c r="F44">
        <v>629584.68999999994</v>
      </c>
      <c r="G44">
        <v>6961717.04</v>
      </c>
      <c r="H44" s="149">
        <v>0.6</v>
      </c>
      <c r="I44">
        <v>113.33</v>
      </c>
      <c r="J44" s="149">
        <v>3.4435749106272335</v>
      </c>
      <c r="K44" s="138">
        <v>9</v>
      </c>
      <c r="L44" s="138" t="s">
        <v>798</v>
      </c>
    </row>
    <row r="45" spans="1:18">
      <c r="A45" t="s">
        <v>145</v>
      </c>
      <c r="B45" t="s">
        <v>146</v>
      </c>
      <c r="C45" s="147">
        <v>42486</v>
      </c>
      <c r="D45" t="s">
        <v>4</v>
      </c>
      <c r="E45" t="s">
        <v>528</v>
      </c>
      <c r="F45">
        <v>916383.44</v>
      </c>
      <c r="G45">
        <v>6564994.3300000001</v>
      </c>
      <c r="H45" s="149">
        <v>0.76</v>
      </c>
      <c r="I45">
        <v>51.8</v>
      </c>
      <c r="J45" s="149">
        <v>3.450009749756255</v>
      </c>
      <c r="K45" s="138">
        <v>5</v>
      </c>
      <c r="L45" s="138" t="s">
        <v>798</v>
      </c>
    </row>
    <row r="46" spans="1:18">
      <c r="A46" t="s">
        <v>289</v>
      </c>
      <c r="B46" t="s">
        <v>290</v>
      </c>
      <c r="C46" s="147">
        <v>41169</v>
      </c>
      <c r="D46" t="s">
        <v>291</v>
      </c>
      <c r="E46" t="s">
        <v>593</v>
      </c>
      <c r="F46">
        <v>665071.1</v>
      </c>
      <c r="G46">
        <v>6981743.5999999996</v>
      </c>
      <c r="H46" s="149">
        <v>0.59499999999999997</v>
      </c>
      <c r="I46">
        <v>116.5</v>
      </c>
      <c r="J46" s="149">
        <v>3.4516574585635356</v>
      </c>
      <c r="K46" s="138">
        <v>9</v>
      </c>
      <c r="L46" s="138" t="s">
        <v>798</v>
      </c>
    </row>
    <row r="47" spans="1:18">
      <c r="A47" t="s">
        <v>153</v>
      </c>
      <c r="B47" t="s">
        <v>751</v>
      </c>
      <c r="C47" s="147">
        <v>42325</v>
      </c>
      <c r="D47" t="s">
        <v>4</v>
      </c>
      <c r="E47" t="s">
        <v>532</v>
      </c>
      <c r="F47">
        <v>837552.49</v>
      </c>
      <c r="G47">
        <v>6567344.5</v>
      </c>
      <c r="H47" s="149">
        <v>0.69</v>
      </c>
      <c r="I47">
        <v>76.8</v>
      </c>
      <c r="J47" s="149">
        <v>3.468612284692882</v>
      </c>
      <c r="K47" s="138">
        <v>15</v>
      </c>
      <c r="L47" s="138" t="s">
        <v>798</v>
      </c>
    </row>
    <row r="48" spans="1:18">
      <c r="A48" t="s">
        <v>422</v>
      </c>
      <c r="B48" t="s">
        <v>423</v>
      </c>
      <c r="C48" s="147">
        <v>41122</v>
      </c>
      <c r="D48" t="s">
        <v>291</v>
      </c>
      <c r="E48" t="s">
        <v>660</v>
      </c>
      <c r="F48">
        <v>860089</v>
      </c>
      <c r="G48">
        <v>6687250</v>
      </c>
      <c r="H48" s="149">
        <v>0.628</v>
      </c>
      <c r="I48">
        <v>102.42</v>
      </c>
      <c r="J48" s="149">
        <v>3.4706745531361709</v>
      </c>
      <c r="K48" s="138">
        <v>15</v>
      </c>
      <c r="L48" s="138" t="s">
        <v>798</v>
      </c>
    </row>
    <row r="49" spans="1:12">
      <c r="A49" t="s">
        <v>217</v>
      </c>
      <c r="B49" t="s">
        <v>218</v>
      </c>
      <c r="C49" s="147">
        <v>41801</v>
      </c>
      <c r="D49" t="s">
        <v>214</v>
      </c>
      <c r="E49" t="s">
        <v>561</v>
      </c>
      <c r="F49">
        <v>869892</v>
      </c>
      <c r="G49">
        <v>6521561</v>
      </c>
      <c r="H49" s="149">
        <v>0.62</v>
      </c>
      <c r="I49">
        <v>115.9</v>
      </c>
      <c r="J49" s="149">
        <v>3.5894312642183945</v>
      </c>
      <c r="K49" s="138">
        <v>5</v>
      </c>
      <c r="L49" s="138" t="s">
        <v>798</v>
      </c>
    </row>
    <row r="50" spans="1:12">
      <c r="A50" t="s">
        <v>163</v>
      </c>
      <c r="B50" t="s">
        <v>164</v>
      </c>
      <c r="C50" s="147">
        <v>41912</v>
      </c>
      <c r="D50" t="s">
        <v>165</v>
      </c>
      <c r="E50" t="s">
        <v>537</v>
      </c>
      <c r="F50">
        <v>817631.93</v>
      </c>
      <c r="G50">
        <v>6738179.0700000003</v>
      </c>
      <c r="H50" s="149">
        <v>0.69099999999999995</v>
      </c>
      <c r="I50">
        <v>88</v>
      </c>
      <c r="J50" s="149">
        <v>3.6245498862528436</v>
      </c>
      <c r="K50" s="138">
        <v>10</v>
      </c>
      <c r="L50" s="138" t="s">
        <v>798</v>
      </c>
    </row>
    <row r="51" spans="1:12">
      <c r="A51" t="s">
        <v>161</v>
      </c>
      <c r="B51" t="s">
        <v>780</v>
      </c>
      <c r="C51" s="147">
        <v>42314</v>
      </c>
      <c r="D51" t="s">
        <v>4</v>
      </c>
      <c r="E51" t="s">
        <v>536</v>
      </c>
      <c r="F51">
        <v>940144.97</v>
      </c>
      <c r="G51">
        <v>6539144.9400000004</v>
      </c>
      <c r="H51" s="149">
        <v>0.82</v>
      </c>
      <c r="I51">
        <v>46.5</v>
      </c>
      <c r="J51" s="149">
        <v>3.6376340591485201</v>
      </c>
      <c r="K51" s="138">
        <v>5</v>
      </c>
      <c r="L51" s="138" t="s">
        <v>798</v>
      </c>
    </row>
    <row r="52" spans="1:12">
      <c r="A52" t="s">
        <v>283</v>
      </c>
      <c r="B52" t="s">
        <v>284</v>
      </c>
      <c r="C52" s="147">
        <v>40087</v>
      </c>
      <c r="D52" t="s">
        <v>253</v>
      </c>
      <c r="E52" t="s">
        <v>590</v>
      </c>
      <c r="F52">
        <v>896133</v>
      </c>
      <c r="G52">
        <v>6540654</v>
      </c>
      <c r="H52" s="149">
        <v>0.68485119816859297</v>
      </c>
      <c r="I52">
        <v>93</v>
      </c>
      <c r="J52" s="149">
        <v>3.6590684751029139</v>
      </c>
      <c r="K52" s="138">
        <v>5</v>
      </c>
      <c r="L52" s="138" t="s">
        <v>798</v>
      </c>
    </row>
    <row r="53" spans="1:12">
      <c r="A53" t="s">
        <v>447</v>
      </c>
      <c r="B53" t="s">
        <v>448</v>
      </c>
      <c r="C53" s="147">
        <v>41177</v>
      </c>
      <c r="D53" t="s">
        <v>291</v>
      </c>
      <c r="E53" t="s">
        <v>672</v>
      </c>
      <c r="F53">
        <v>896064</v>
      </c>
      <c r="G53">
        <v>6267461</v>
      </c>
      <c r="H53" s="149">
        <v>0.67400000000000004</v>
      </c>
      <c r="I53">
        <v>99.63</v>
      </c>
      <c r="J53" s="149">
        <v>3.6882278843028917</v>
      </c>
      <c r="K53" s="138">
        <v>6</v>
      </c>
      <c r="L53" s="138" t="s">
        <v>798</v>
      </c>
    </row>
    <row r="54" spans="1:12">
      <c r="A54" t="s">
        <v>449</v>
      </c>
      <c r="B54" t="s">
        <v>450</v>
      </c>
      <c r="C54" s="147">
        <v>41241</v>
      </c>
      <c r="D54" t="s">
        <v>291</v>
      </c>
      <c r="E54" t="s">
        <v>673</v>
      </c>
      <c r="F54">
        <v>947397</v>
      </c>
      <c r="G54">
        <v>6748490</v>
      </c>
      <c r="H54" s="149">
        <v>0.82299999999999995</v>
      </c>
      <c r="I54">
        <v>57.6</v>
      </c>
      <c r="J54" s="149">
        <v>3.8290763730906718</v>
      </c>
      <c r="K54" s="138">
        <v>10</v>
      </c>
      <c r="L54" s="138" t="s">
        <v>798</v>
      </c>
    </row>
    <row r="55" spans="1:12">
      <c r="A55" t="s">
        <v>187</v>
      </c>
      <c r="B55" t="s">
        <v>188</v>
      </c>
      <c r="C55" s="147">
        <v>41200</v>
      </c>
      <c r="D55" t="s">
        <v>165</v>
      </c>
      <c r="E55" t="s">
        <v>548</v>
      </c>
      <c r="F55">
        <v>871434.1</v>
      </c>
      <c r="G55">
        <v>6843696.1600000001</v>
      </c>
      <c r="H55" s="149">
        <v>0.69599999999999995</v>
      </c>
      <c r="I55">
        <v>103.2</v>
      </c>
      <c r="J55" s="149">
        <v>3.8570659733506654</v>
      </c>
      <c r="K55" s="138">
        <v>10</v>
      </c>
      <c r="L55" s="138" t="s">
        <v>798</v>
      </c>
    </row>
    <row r="56" spans="1:12">
      <c r="A56" t="s">
        <v>279</v>
      </c>
      <c r="B56" t="s">
        <v>280</v>
      </c>
      <c r="C56" s="147">
        <v>40087</v>
      </c>
      <c r="D56" t="s">
        <v>253</v>
      </c>
      <c r="E56" t="s">
        <v>588</v>
      </c>
      <c r="F56">
        <v>912113</v>
      </c>
      <c r="G56">
        <v>6458377</v>
      </c>
      <c r="H56" s="149">
        <v>0.88546312659947701</v>
      </c>
      <c r="I56">
        <v>53.33</v>
      </c>
      <c r="J56" s="149">
        <v>4.0459650527667614</v>
      </c>
      <c r="K56" s="138">
        <v>5</v>
      </c>
      <c r="L56" s="138" t="s">
        <v>798</v>
      </c>
    </row>
    <row r="57" spans="1:12">
      <c r="A57" t="s">
        <v>149</v>
      </c>
      <c r="B57" t="s">
        <v>764</v>
      </c>
      <c r="C57" s="147">
        <v>42324</v>
      </c>
      <c r="D57" t="s">
        <v>4</v>
      </c>
      <c r="E57" t="s">
        <v>530</v>
      </c>
      <c r="F57">
        <v>1047477.53</v>
      </c>
      <c r="G57">
        <v>6303606.9699999997</v>
      </c>
      <c r="H57" s="149">
        <v>0.84</v>
      </c>
      <c r="I57">
        <v>71.099999999999994</v>
      </c>
      <c r="J57" s="149">
        <v>4.1292947676308085</v>
      </c>
      <c r="K57" s="138">
        <v>6</v>
      </c>
      <c r="L57" s="138" t="s">
        <v>798</v>
      </c>
    </row>
    <row r="58" spans="1:12">
      <c r="A58" t="s">
        <v>123</v>
      </c>
      <c r="B58" t="s">
        <v>789</v>
      </c>
      <c r="C58" s="147">
        <v>42314</v>
      </c>
      <c r="D58" t="s">
        <v>4</v>
      </c>
      <c r="E58" t="s">
        <v>517</v>
      </c>
      <c r="F58">
        <v>852443.77</v>
      </c>
      <c r="G58">
        <v>6437329.79</v>
      </c>
      <c r="H58" s="149">
        <v>0.84</v>
      </c>
      <c r="I58">
        <v>73.400000000000006</v>
      </c>
      <c r="J58" s="149">
        <v>4.1669678258043543</v>
      </c>
      <c r="K58" s="138">
        <v>6</v>
      </c>
      <c r="L58" s="138" t="s">
        <v>798</v>
      </c>
    </row>
    <row r="59" spans="1:12">
      <c r="A59" t="s">
        <v>185</v>
      </c>
      <c r="B59" t="s">
        <v>186</v>
      </c>
      <c r="C59" s="147">
        <v>41199</v>
      </c>
      <c r="D59" t="s">
        <v>165</v>
      </c>
      <c r="E59" t="s">
        <v>547</v>
      </c>
      <c r="F59">
        <v>872019.44</v>
      </c>
      <c r="G59">
        <v>6792444.1299999999</v>
      </c>
      <c r="H59" s="149">
        <v>0.8</v>
      </c>
      <c r="I59">
        <v>95.29</v>
      </c>
      <c r="J59" s="149">
        <v>4.31001624959376</v>
      </c>
      <c r="K59" s="138">
        <v>10</v>
      </c>
      <c r="L59" s="138" t="s">
        <v>798</v>
      </c>
    </row>
    <row r="60" spans="1:12">
      <c r="A60" t="s">
        <v>410</v>
      </c>
      <c r="B60" t="s">
        <v>411</v>
      </c>
      <c r="C60" s="147">
        <v>41107</v>
      </c>
      <c r="D60" t="s">
        <v>291</v>
      </c>
      <c r="E60" t="s">
        <v>654</v>
      </c>
      <c r="F60">
        <v>557215.88</v>
      </c>
      <c r="G60">
        <v>6224434.1699999999</v>
      </c>
      <c r="H60" s="149">
        <v>0.89800000000000002</v>
      </c>
      <c r="I60">
        <v>66.63</v>
      </c>
      <c r="J60" s="149">
        <v>4.3361405264868367</v>
      </c>
      <c r="K60" s="138">
        <v>1</v>
      </c>
      <c r="L60" s="138" t="s">
        <v>798</v>
      </c>
    </row>
    <row r="61" spans="1:12">
      <c r="A61" t="s">
        <v>115</v>
      </c>
      <c r="B61" t="s">
        <v>116</v>
      </c>
      <c r="C61" s="147">
        <v>42310</v>
      </c>
      <c r="D61" t="s">
        <v>4</v>
      </c>
      <c r="E61" t="s">
        <v>513</v>
      </c>
      <c r="F61">
        <v>954911.41</v>
      </c>
      <c r="G61">
        <v>6503611.1399999997</v>
      </c>
      <c r="H61" s="149">
        <v>0.98</v>
      </c>
      <c r="I61">
        <v>55.4</v>
      </c>
      <c r="J61" s="149">
        <v>4.5174910627234315</v>
      </c>
      <c r="K61" s="138">
        <v>5</v>
      </c>
      <c r="L61" s="138" t="s">
        <v>798</v>
      </c>
    </row>
    <row r="62" spans="1:12">
      <c r="A62" t="s">
        <v>307</v>
      </c>
      <c r="B62" t="s">
        <v>308</v>
      </c>
      <c r="C62" s="147">
        <v>41239</v>
      </c>
      <c r="D62" t="s">
        <v>291</v>
      </c>
      <c r="E62" t="s">
        <v>601</v>
      </c>
      <c r="F62">
        <v>892257.54</v>
      </c>
      <c r="G62">
        <v>6843657.1900000004</v>
      </c>
      <c r="H62" s="149">
        <v>0.85099999999999998</v>
      </c>
      <c r="I62">
        <v>98.44</v>
      </c>
      <c r="J62" s="149">
        <v>4.6370511537211563</v>
      </c>
      <c r="K62" s="138">
        <v>10</v>
      </c>
      <c r="L62" s="138" t="s">
        <v>798</v>
      </c>
    </row>
    <row r="63" spans="1:12">
      <c r="A63" t="s">
        <v>13</v>
      </c>
      <c r="B63" t="s">
        <v>755</v>
      </c>
      <c r="C63" s="147">
        <v>42165</v>
      </c>
      <c r="D63" t="s">
        <v>4</v>
      </c>
      <c r="E63" t="s">
        <v>465</v>
      </c>
      <c r="F63">
        <v>429841.39</v>
      </c>
      <c r="G63">
        <v>6489327.4900000002</v>
      </c>
      <c r="H63" s="149">
        <v>0.75</v>
      </c>
      <c r="I63">
        <v>140</v>
      </c>
      <c r="J63" s="149">
        <v>4.6945076373090666</v>
      </c>
      <c r="K63" s="130">
        <v>9</v>
      </c>
      <c r="L63" s="138" t="s">
        <v>798</v>
      </c>
    </row>
    <row r="64" spans="1:12">
      <c r="A64" t="s">
        <v>65</v>
      </c>
      <c r="B64" t="s">
        <v>750</v>
      </c>
      <c r="C64" s="147">
        <v>42326</v>
      </c>
      <c r="D64" t="s">
        <v>4</v>
      </c>
      <c r="E64" t="s">
        <v>488</v>
      </c>
      <c r="F64">
        <v>923180.98</v>
      </c>
      <c r="G64">
        <v>6733241.9199999999</v>
      </c>
      <c r="H64" s="149">
        <v>1</v>
      </c>
      <c r="I64">
        <v>60</v>
      </c>
      <c r="J64" s="149">
        <v>4.6993825154371143</v>
      </c>
      <c r="K64" s="138">
        <v>15</v>
      </c>
      <c r="L64" s="138" t="s">
        <v>798</v>
      </c>
    </row>
    <row r="65" spans="1:12">
      <c r="A65" t="s">
        <v>323</v>
      </c>
      <c r="B65" t="s">
        <v>324</v>
      </c>
      <c r="C65" s="147">
        <v>41169</v>
      </c>
      <c r="D65" t="s">
        <v>291</v>
      </c>
      <c r="E65" t="s">
        <v>609</v>
      </c>
      <c r="F65">
        <v>734852</v>
      </c>
      <c r="G65">
        <v>6919445.9900000002</v>
      </c>
      <c r="H65" s="149">
        <v>0.86099999999999999</v>
      </c>
      <c r="I65">
        <v>114.7</v>
      </c>
      <c r="J65" s="149">
        <v>4.9645310367240807</v>
      </c>
      <c r="K65" s="138">
        <v>9</v>
      </c>
      <c r="L65" s="138" t="s">
        <v>798</v>
      </c>
    </row>
    <row r="66" spans="1:12">
      <c r="A66" t="s">
        <v>183</v>
      </c>
      <c r="B66" t="s">
        <v>184</v>
      </c>
      <c r="C66" s="147">
        <v>41198</v>
      </c>
      <c r="D66" t="s">
        <v>165</v>
      </c>
      <c r="E66" t="s">
        <v>546</v>
      </c>
      <c r="F66">
        <v>692714.92</v>
      </c>
      <c r="G66">
        <v>6838698.1699999999</v>
      </c>
      <c r="H66" s="149">
        <v>0.83599999999999997</v>
      </c>
      <c r="I66">
        <v>123.9</v>
      </c>
      <c r="J66" s="149">
        <v>4.9703555411114708</v>
      </c>
      <c r="K66" s="138">
        <v>9</v>
      </c>
      <c r="L66" s="138" t="s">
        <v>798</v>
      </c>
    </row>
    <row r="67" spans="1:12">
      <c r="A67" t="s">
        <v>305</v>
      </c>
      <c r="B67" t="s">
        <v>306</v>
      </c>
      <c r="C67" s="147">
        <v>41240</v>
      </c>
      <c r="D67" t="s">
        <v>291</v>
      </c>
      <c r="E67" t="s">
        <v>600</v>
      </c>
      <c r="F67">
        <v>979432.11</v>
      </c>
      <c r="G67">
        <v>6908069.0599999996</v>
      </c>
      <c r="H67" s="149">
        <v>0.92600000000000005</v>
      </c>
      <c r="I67">
        <v>100</v>
      </c>
      <c r="J67" s="149">
        <v>5.0738901527461806</v>
      </c>
      <c r="K67" s="138">
        <v>10</v>
      </c>
      <c r="L67" s="138" t="s">
        <v>798</v>
      </c>
    </row>
    <row r="68" spans="1:12">
      <c r="A68" t="s">
        <v>347</v>
      </c>
      <c r="B68" t="s">
        <v>348</v>
      </c>
      <c r="C68" s="147">
        <v>41122</v>
      </c>
      <c r="D68" t="s">
        <v>291</v>
      </c>
      <c r="E68" t="s">
        <v>621</v>
      </c>
      <c r="F68">
        <v>718939</v>
      </c>
      <c r="G68">
        <v>6681860</v>
      </c>
      <c r="H68" s="149">
        <v>0.99299999999999999</v>
      </c>
      <c r="I68">
        <v>83.7</v>
      </c>
      <c r="J68" s="149">
        <v>5.1253903152421181</v>
      </c>
      <c r="K68" s="138">
        <v>10</v>
      </c>
      <c r="L68" s="138" t="s">
        <v>798</v>
      </c>
    </row>
    <row r="69" spans="1:12">
      <c r="A69" t="s">
        <v>174</v>
      </c>
      <c r="B69" t="s">
        <v>175</v>
      </c>
      <c r="C69" s="147">
        <v>41199</v>
      </c>
      <c r="D69" t="s">
        <v>165</v>
      </c>
      <c r="E69" t="s">
        <v>542</v>
      </c>
      <c r="F69">
        <v>819116.04</v>
      </c>
      <c r="G69">
        <v>6795901.7300000004</v>
      </c>
      <c r="H69" s="149">
        <v>0.93799999999999994</v>
      </c>
      <c r="I69">
        <v>116.66</v>
      </c>
      <c r="J69" s="149">
        <v>5.4443629509262257</v>
      </c>
      <c r="K69" s="138">
        <v>10</v>
      </c>
      <c r="L69" s="138" t="s">
        <v>798</v>
      </c>
    </row>
    <row r="70" spans="1:12">
      <c r="A70" t="s">
        <v>303</v>
      </c>
      <c r="B70" t="s">
        <v>304</v>
      </c>
      <c r="C70" s="147">
        <v>41240</v>
      </c>
      <c r="D70" t="s">
        <v>291</v>
      </c>
      <c r="E70" t="s">
        <v>599</v>
      </c>
      <c r="F70">
        <v>932564.02</v>
      </c>
      <c r="G70">
        <v>6903674.46</v>
      </c>
      <c r="H70" s="149">
        <v>0.77800000000000002</v>
      </c>
      <c r="I70">
        <v>180</v>
      </c>
      <c r="J70" s="149">
        <v>5.4765940851478714</v>
      </c>
      <c r="K70" s="138">
        <v>10</v>
      </c>
      <c r="L70" s="138" t="s">
        <v>798</v>
      </c>
    </row>
    <row r="71" spans="1:12">
      <c r="A71" t="s">
        <v>129</v>
      </c>
      <c r="B71" t="s">
        <v>729</v>
      </c>
      <c r="C71" s="147">
        <v>42313</v>
      </c>
      <c r="D71" t="s">
        <v>4</v>
      </c>
      <c r="E71" t="s">
        <v>520</v>
      </c>
      <c r="F71">
        <v>951793.19</v>
      </c>
      <c r="G71">
        <v>6331712.75</v>
      </c>
      <c r="H71" s="149">
        <v>1.05</v>
      </c>
      <c r="I71">
        <v>90.6</v>
      </c>
      <c r="J71" s="149">
        <v>5.5608709782255445</v>
      </c>
      <c r="K71" s="138">
        <v>6</v>
      </c>
      <c r="L71" s="138" t="s">
        <v>798</v>
      </c>
    </row>
    <row r="72" spans="1:12">
      <c r="A72" t="s">
        <v>453</v>
      </c>
      <c r="B72" t="s">
        <v>454</v>
      </c>
      <c r="C72" s="147">
        <v>41241</v>
      </c>
      <c r="D72" t="s">
        <v>291</v>
      </c>
      <c r="E72" t="s">
        <v>675</v>
      </c>
      <c r="F72">
        <v>884079</v>
      </c>
      <c r="G72">
        <v>6747955</v>
      </c>
      <c r="H72" s="149">
        <v>1.044</v>
      </c>
      <c r="I72">
        <v>100.1</v>
      </c>
      <c r="J72" s="149">
        <v>5.7224907377315555</v>
      </c>
      <c r="K72" s="138">
        <v>10</v>
      </c>
      <c r="L72" s="138" t="s">
        <v>798</v>
      </c>
    </row>
    <row r="73" spans="1:12">
      <c r="A73" t="s">
        <v>439</v>
      </c>
      <c r="B73" t="s">
        <v>440</v>
      </c>
      <c r="C73" s="147">
        <v>41360</v>
      </c>
      <c r="D73" t="s">
        <v>291</v>
      </c>
      <c r="E73" t="s">
        <v>668</v>
      </c>
      <c r="F73">
        <v>699338</v>
      </c>
      <c r="G73">
        <v>6170903</v>
      </c>
      <c r="H73" s="149">
        <v>1.1559999999999999</v>
      </c>
      <c r="I73">
        <v>93.9</v>
      </c>
      <c r="J73" s="149">
        <v>6.1966408839778993</v>
      </c>
      <c r="K73" s="138">
        <v>6</v>
      </c>
      <c r="L73" s="138" t="s">
        <v>798</v>
      </c>
    </row>
    <row r="74" spans="1:12">
      <c r="A74" t="s">
        <v>143</v>
      </c>
      <c r="B74" t="s">
        <v>734</v>
      </c>
      <c r="C74" s="147">
        <v>42326</v>
      </c>
      <c r="D74" t="s">
        <v>4</v>
      </c>
      <c r="E74" t="s">
        <v>527</v>
      </c>
      <c r="F74">
        <v>894505.5</v>
      </c>
      <c r="G74">
        <v>6658531.21</v>
      </c>
      <c r="H74" s="149">
        <v>1.17</v>
      </c>
      <c r="I74">
        <v>95</v>
      </c>
      <c r="J74" s="149">
        <v>6.2967825804354893</v>
      </c>
      <c r="K74" s="138">
        <v>15</v>
      </c>
      <c r="L74" s="138" t="s">
        <v>798</v>
      </c>
    </row>
    <row r="75" spans="1:12">
      <c r="A75" t="s">
        <v>299</v>
      </c>
      <c r="B75" t="s">
        <v>300</v>
      </c>
      <c r="C75" s="147">
        <v>41239</v>
      </c>
      <c r="D75" t="s">
        <v>291</v>
      </c>
      <c r="E75" t="s">
        <v>597</v>
      </c>
      <c r="F75">
        <v>929200.52</v>
      </c>
      <c r="G75">
        <v>6835115.5199999996</v>
      </c>
      <c r="H75" s="149">
        <v>1.0920000000000001</v>
      </c>
      <c r="I75">
        <v>130.25</v>
      </c>
      <c r="J75" s="149">
        <v>6.6275918102047449</v>
      </c>
      <c r="K75" s="138">
        <v>10</v>
      </c>
      <c r="L75" s="138" t="s">
        <v>798</v>
      </c>
    </row>
    <row r="76" spans="1:12">
      <c r="A76" t="s">
        <v>434</v>
      </c>
      <c r="B76" t="s">
        <v>435</v>
      </c>
      <c r="C76" s="147">
        <v>41177</v>
      </c>
      <c r="D76" t="s">
        <v>291</v>
      </c>
      <c r="E76" t="s">
        <v>666</v>
      </c>
      <c r="F76">
        <v>861242</v>
      </c>
      <c r="G76">
        <v>6328780</v>
      </c>
      <c r="H76" s="149">
        <v>1.288</v>
      </c>
      <c r="I76">
        <v>157</v>
      </c>
      <c r="J76" s="149">
        <v>8.4889957751056215</v>
      </c>
      <c r="K76" s="138">
        <v>6</v>
      </c>
      <c r="L76" s="138" t="s">
        <v>798</v>
      </c>
    </row>
    <row r="77" spans="1:12">
      <c r="A77" t="s">
        <v>361</v>
      </c>
      <c r="B77" t="s">
        <v>362</v>
      </c>
      <c r="C77" s="147">
        <v>41368</v>
      </c>
      <c r="D77" t="s">
        <v>291</v>
      </c>
      <c r="E77" t="s">
        <v>628</v>
      </c>
      <c r="F77">
        <v>486718.6</v>
      </c>
      <c r="G77">
        <v>6760810</v>
      </c>
      <c r="H77" s="149">
        <v>1.6910000000000001</v>
      </c>
      <c r="I77">
        <v>85.5</v>
      </c>
      <c r="J77" s="149">
        <v>8.7874845628859273</v>
      </c>
      <c r="K77" s="130">
        <v>9</v>
      </c>
      <c r="L77" s="138" t="s">
        <v>798</v>
      </c>
    </row>
    <row r="78" spans="1:12">
      <c r="A78" t="s">
        <v>445</v>
      </c>
      <c r="B78" t="s">
        <v>446</v>
      </c>
      <c r="C78" s="147">
        <v>41360</v>
      </c>
      <c r="D78" t="s">
        <v>291</v>
      </c>
      <c r="E78" t="s">
        <v>671</v>
      </c>
      <c r="F78">
        <v>772548</v>
      </c>
      <c r="G78">
        <v>6275019</v>
      </c>
      <c r="H78" s="149">
        <v>1.9730000000000001</v>
      </c>
      <c r="I78">
        <v>91.2</v>
      </c>
      <c r="J78" s="149">
        <v>10.472224894377639</v>
      </c>
      <c r="K78" s="138">
        <v>6</v>
      </c>
      <c r="L78" s="138" t="s">
        <v>798</v>
      </c>
    </row>
    <row r="79" spans="1:12">
      <c r="A79" t="s">
        <v>301</v>
      </c>
      <c r="B79" t="s">
        <v>302</v>
      </c>
      <c r="C79" s="147">
        <v>41239</v>
      </c>
      <c r="D79" t="s">
        <v>291</v>
      </c>
      <c r="E79" t="s">
        <v>598</v>
      </c>
      <c r="F79">
        <v>932758.16</v>
      </c>
      <c r="G79">
        <v>6854239.7400000002</v>
      </c>
      <c r="H79" s="149">
        <v>1.236</v>
      </c>
      <c r="I79">
        <v>330</v>
      </c>
      <c r="J79" s="149">
        <v>12.315814104647382</v>
      </c>
      <c r="K79" s="138">
        <v>10</v>
      </c>
      <c r="L79" s="138" t="s">
        <v>798</v>
      </c>
    </row>
    <row r="80" spans="1:12">
      <c r="A80" t="s">
        <v>109</v>
      </c>
      <c r="B80" t="s">
        <v>727</v>
      </c>
      <c r="C80" s="147">
        <v>42515</v>
      </c>
      <c r="D80" t="s">
        <v>4</v>
      </c>
      <c r="E80" t="s">
        <v>510</v>
      </c>
      <c r="F80">
        <v>790700.37</v>
      </c>
      <c r="G80">
        <v>6337317.6299999999</v>
      </c>
      <c r="H80" s="149">
        <v>1.53</v>
      </c>
      <c r="I80">
        <v>286.33</v>
      </c>
      <c r="J80" s="149">
        <v>13.942441988950273</v>
      </c>
      <c r="K80" s="138">
        <v>6</v>
      </c>
      <c r="L80" s="138" t="s">
        <v>798</v>
      </c>
    </row>
    <row r="81" spans="1:12">
      <c r="A81" t="s">
        <v>89</v>
      </c>
      <c r="B81" t="s">
        <v>776</v>
      </c>
      <c r="C81" s="147">
        <v>42314</v>
      </c>
      <c r="D81" t="s">
        <v>4</v>
      </c>
      <c r="E81" t="s">
        <v>500</v>
      </c>
      <c r="F81">
        <v>882021.34</v>
      </c>
      <c r="G81">
        <v>6534207.4699999997</v>
      </c>
      <c r="H81" s="149">
        <v>0.22</v>
      </c>
      <c r="I81">
        <v>51.9</v>
      </c>
      <c r="J81" s="149">
        <v>0.99911602209944761</v>
      </c>
      <c r="K81" s="138">
        <v>5</v>
      </c>
      <c r="L81" s="138" t="s">
        <v>797</v>
      </c>
    </row>
    <row r="82" spans="1:12">
      <c r="A82" t="s">
        <v>97</v>
      </c>
      <c r="B82" t="s">
        <v>777</v>
      </c>
      <c r="C82" s="147">
        <v>42314</v>
      </c>
      <c r="D82" t="s">
        <v>4</v>
      </c>
      <c r="E82" t="s">
        <v>504</v>
      </c>
      <c r="F82">
        <v>842195.18</v>
      </c>
      <c r="G82">
        <v>6455497.0099999998</v>
      </c>
      <c r="H82" s="149">
        <v>0.36</v>
      </c>
      <c r="I82">
        <v>39.700000000000003</v>
      </c>
      <c r="J82" s="149">
        <v>1.5492752681182971</v>
      </c>
      <c r="K82" s="138">
        <v>5</v>
      </c>
      <c r="L82" s="138" t="s">
        <v>797</v>
      </c>
    </row>
    <row r="83" spans="1:12">
      <c r="A83" t="s">
        <v>22</v>
      </c>
      <c r="B83" t="s">
        <v>736</v>
      </c>
      <c r="C83" s="147">
        <v>42271</v>
      </c>
      <c r="D83" t="s">
        <v>4</v>
      </c>
      <c r="E83" t="s">
        <v>469</v>
      </c>
      <c r="F83">
        <v>452996.64</v>
      </c>
      <c r="G83">
        <v>6442604.0499999998</v>
      </c>
      <c r="H83" s="149">
        <v>0.34</v>
      </c>
      <c r="I83">
        <v>90.78</v>
      </c>
      <c r="J83" s="149">
        <v>1.8018563535911603</v>
      </c>
      <c r="K83" s="130">
        <v>14</v>
      </c>
      <c r="L83" s="138" t="s">
        <v>797</v>
      </c>
    </row>
    <row r="84" spans="1:12">
      <c r="A84" t="s">
        <v>18</v>
      </c>
      <c r="B84" t="s">
        <v>784</v>
      </c>
      <c r="C84" s="147">
        <v>42271</v>
      </c>
      <c r="D84" t="s">
        <v>4</v>
      </c>
      <c r="E84" t="s">
        <v>467</v>
      </c>
      <c r="F84">
        <v>483083.06</v>
      </c>
      <c r="G84">
        <v>6502504.3499999996</v>
      </c>
      <c r="H84" s="149">
        <v>0.34</v>
      </c>
      <c r="I84">
        <v>126.3</v>
      </c>
      <c r="J84" s="149">
        <v>2.0373480662983425</v>
      </c>
      <c r="K84" s="130">
        <v>11</v>
      </c>
      <c r="L84" s="138" t="s">
        <v>797</v>
      </c>
    </row>
    <row r="85" spans="1:12">
      <c r="A85" t="s">
        <v>83</v>
      </c>
      <c r="B85" t="s">
        <v>773</v>
      </c>
      <c r="C85" s="147">
        <v>42327</v>
      </c>
      <c r="D85" t="s">
        <v>4</v>
      </c>
      <c r="E85" t="s">
        <v>497</v>
      </c>
      <c r="F85">
        <v>916441.71</v>
      </c>
      <c r="G85">
        <v>6520643.2400000002</v>
      </c>
      <c r="H85" s="149">
        <v>0.49</v>
      </c>
      <c r="I85">
        <v>53.4</v>
      </c>
      <c r="J85" s="149">
        <v>2.2396360090997725</v>
      </c>
      <c r="K85" s="138">
        <v>5</v>
      </c>
      <c r="L85" s="138" t="s">
        <v>797</v>
      </c>
    </row>
    <row r="86" spans="1:12">
      <c r="A86" t="s">
        <v>387</v>
      </c>
      <c r="B86" t="s">
        <v>388</v>
      </c>
      <c r="C86" s="147">
        <v>41044</v>
      </c>
      <c r="D86" t="s">
        <v>291</v>
      </c>
      <c r="E86" t="s">
        <v>641</v>
      </c>
      <c r="F86">
        <v>510934.84</v>
      </c>
      <c r="G86">
        <v>6455394.8300000001</v>
      </c>
      <c r="H86" s="149">
        <v>0.54100000000000004</v>
      </c>
      <c r="I86">
        <v>55.5</v>
      </c>
      <c r="J86" s="149">
        <v>2.4948943776405588</v>
      </c>
      <c r="K86" s="138">
        <v>14</v>
      </c>
      <c r="L86" s="138" t="s">
        <v>797</v>
      </c>
    </row>
    <row r="87" spans="1:12">
      <c r="A87" t="s">
        <v>20</v>
      </c>
      <c r="B87" t="s">
        <v>746</v>
      </c>
      <c r="C87" s="147">
        <v>42270</v>
      </c>
      <c r="D87" t="s">
        <v>4</v>
      </c>
      <c r="E87" t="s">
        <v>468</v>
      </c>
      <c r="F87">
        <v>488328.5</v>
      </c>
      <c r="G87">
        <v>6553074.3899999997</v>
      </c>
      <c r="H87" s="149">
        <v>0.49</v>
      </c>
      <c r="I87">
        <v>106.1</v>
      </c>
      <c r="J87" s="149">
        <v>2.743171920701982</v>
      </c>
      <c r="K87" s="130">
        <v>9</v>
      </c>
      <c r="L87" s="138" t="s">
        <v>797</v>
      </c>
    </row>
    <row r="88" spans="1:12">
      <c r="A88" t="s">
        <v>321</v>
      </c>
      <c r="B88" t="s">
        <v>322</v>
      </c>
      <c r="C88" s="147">
        <v>41156</v>
      </c>
      <c r="D88" t="s">
        <v>291</v>
      </c>
      <c r="E88" t="s">
        <v>608</v>
      </c>
      <c r="F88">
        <v>629586</v>
      </c>
      <c r="G88">
        <v>6871185</v>
      </c>
      <c r="H88" s="149">
        <v>0.52300000000000002</v>
      </c>
      <c r="I88">
        <v>92.2</v>
      </c>
      <c r="J88" s="149">
        <v>2.7861605459863501</v>
      </c>
      <c r="K88" s="138">
        <v>9</v>
      </c>
      <c r="L88" s="138" t="s">
        <v>797</v>
      </c>
    </row>
    <row r="89" spans="1:12">
      <c r="A89" t="s">
        <v>203</v>
      </c>
      <c r="B89" t="s">
        <v>204</v>
      </c>
      <c r="C89" s="147">
        <v>41913</v>
      </c>
      <c r="D89" t="s">
        <v>165</v>
      </c>
      <c r="E89" t="s">
        <v>555</v>
      </c>
      <c r="F89">
        <v>594460.53</v>
      </c>
      <c r="G89">
        <v>6858345.5800000001</v>
      </c>
      <c r="H89" s="149">
        <v>0.55800000000000005</v>
      </c>
      <c r="I89">
        <v>80</v>
      </c>
      <c r="J89" s="149">
        <v>2.8398700032499189</v>
      </c>
      <c r="K89" s="138">
        <v>9</v>
      </c>
      <c r="L89" s="138" t="s">
        <v>797</v>
      </c>
    </row>
    <row r="90" spans="1:12">
      <c r="A90" t="s">
        <v>101</v>
      </c>
      <c r="B90" t="s">
        <v>774</v>
      </c>
      <c r="C90" s="147">
        <v>42314</v>
      </c>
      <c r="D90" t="s">
        <v>4</v>
      </c>
      <c r="E90" t="s">
        <v>506</v>
      </c>
      <c r="F90">
        <v>831255.74</v>
      </c>
      <c r="G90">
        <v>6364276.3899999997</v>
      </c>
      <c r="H90" s="149">
        <v>0.62</v>
      </c>
      <c r="I90">
        <v>61.5</v>
      </c>
      <c r="J90" s="149">
        <v>2.9317517062073448</v>
      </c>
      <c r="K90" s="138">
        <v>6</v>
      </c>
      <c r="L90" s="138" t="s">
        <v>797</v>
      </c>
    </row>
    <row r="91" spans="1:12">
      <c r="A91" t="s">
        <v>151</v>
      </c>
      <c r="B91" t="s">
        <v>152</v>
      </c>
      <c r="C91" s="147">
        <v>42325</v>
      </c>
      <c r="D91" t="s">
        <v>4</v>
      </c>
      <c r="E91" t="s">
        <v>531</v>
      </c>
      <c r="F91">
        <v>847799.19</v>
      </c>
      <c r="G91">
        <v>6326505.3099999996</v>
      </c>
      <c r="H91" s="149">
        <v>0.63</v>
      </c>
      <c r="I91">
        <v>87.1</v>
      </c>
      <c r="J91" s="149">
        <v>3.2935261618459535</v>
      </c>
      <c r="K91" s="138">
        <v>6</v>
      </c>
      <c r="L91" s="138" t="s">
        <v>797</v>
      </c>
    </row>
    <row r="92" spans="1:12">
      <c r="A92" t="s">
        <v>269</v>
      </c>
      <c r="B92" t="s">
        <v>770</v>
      </c>
      <c r="C92" s="147">
        <v>40087</v>
      </c>
      <c r="D92" t="s">
        <v>253</v>
      </c>
      <c r="E92" t="s">
        <v>584</v>
      </c>
      <c r="F92">
        <v>838861</v>
      </c>
      <c r="G92">
        <v>6499536</v>
      </c>
      <c r="H92" s="149">
        <v>0.691275029039915</v>
      </c>
      <c r="I92">
        <v>71.25</v>
      </c>
      <c r="J92" s="149">
        <v>3.4002104532073818</v>
      </c>
      <c r="K92" s="138">
        <v>5</v>
      </c>
      <c r="L92" s="138" t="s">
        <v>797</v>
      </c>
    </row>
    <row r="93" spans="1:12">
      <c r="A93" t="s">
        <v>191</v>
      </c>
      <c r="B93" t="s">
        <v>192</v>
      </c>
      <c r="C93" s="147">
        <v>41200</v>
      </c>
      <c r="D93" t="s">
        <v>165</v>
      </c>
      <c r="E93" t="s">
        <v>550</v>
      </c>
      <c r="F93">
        <v>837823.19</v>
      </c>
      <c r="G93">
        <v>6888339.1100000003</v>
      </c>
      <c r="H93" s="149">
        <v>0.63100000000000001</v>
      </c>
      <c r="I93">
        <v>112.79</v>
      </c>
      <c r="J93" s="149">
        <v>3.6148486837829052</v>
      </c>
      <c r="K93" s="138">
        <v>9</v>
      </c>
      <c r="L93" s="138" t="s">
        <v>797</v>
      </c>
    </row>
    <row r="94" spans="1:12">
      <c r="A94" t="s">
        <v>385</v>
      </c>
      <c r="B94" t="s">
        <v>386</v>
      </c>
      <c r="C94" s="147">
        <v>41086</v>
      </c>
      <c r="D94" t="s">
        <v>291</v>
      </c>
      <c r="E94" t="s">
        <v>640</v>
      </c>
      <c r="F94">
        <v>427348.5</v>
      </c>
      <c r="G94">
        <v>6449524.5899999999</v>
      </c>
      <c r="H94" s="149">
        <v>0.70799999999999996</v>
      </c>
      <c r="I94">
        <v>86</v>
      </c>
      <c r="J94" s="149">
        <v>3.6861098472538174</v>
      </c>
      <c r="K94" s="130">
        <v>14</v>
      </c>
      <c r="L94" s="138" t="s">
        <v>797</v>
      </c>
    </row>
    <row r="95" spans="1:12">
      <c r="A95" t="s">
        <v>353</v>
      </c>
      <c r="B95" t="s">
        <v>354</v>
      </c>
      <c r="C95" s="147">
        <v>41122</v>
      </c>
      <c r="D95" t="s">
        <v>291</v>
      </c>
      <c r="E95" t="s">
        <v>624</v>
      </c>
      <c r="F95">
        <v>694744.1</v>
      </c>
      <c r="G95">
        <v>6669900</v>
      </c>
      <c r="H95" s="149">
        <v>0.69599999999999995</v>
      </c>
      <c r="I95">
        <v>100.36</v>
      </c>
      <c r="J95" s="149">
        <v>3.8185224569385756</v>
      </c>
      <c r="K95" s="138">
        <v>9</v>
      </c>
      <c r="L95" s="138" t="s">
        <v>797</v>
      </c>
    </row>
    <row r="96" spans="1:12">
      <c r="A96" t="s">
        <v>40</v>
      </c>
      <c r="B96" t="s">
        <v>406</v>
      </c>
      <c r="C96" s="147">
        <v>41044</v>
      </c>
      <c r="D96" t="s">
        <v>291</v>
      </c>
      <c r="E96" t="s">
        <v>651</v>
      </c>
      <c r="F96">
        <v>569550.91</v>
      </c>
      <c r="G96">
        <v>6295940.4500000002</v>
      </c>
      <c r="H96" s="149">
        <v>0.77200000000000002</v>
      </c>
      <c r="I96">
        <v>74</v>
      </c>
      <c r="J96" s="149">
        <v>3.8386740331491711</v>
      </c>
      <c r="K96" s="138">
        <v>14</v>
      </c>
      <c r="L96" s="138" t="s">
        <v>797</v>
      </c>
    </row>
    <row r="97" spans="1:12">
      <c r="A97" t="s">
        <v>327</v>
      </c>
      <c r="B97" t="s">
        <v>328</v>
      </c>
      <c r="C97" s="147">
        <v>41156</v>
      </c>
      <c r="D97" t="s">
        <v>291</v>
      </c>
      <c r="E97" t="s">
        <v>611</v>
      </c>
      <c r="F97">
        <v>532911</v>
      </c>
      <c r="G97">
        <v>6862280</v>
      </c>
      <c r="H97" s="149">
        <v>0.72199999999999998</v>
      </c>
      <c r="I97">
        <v>92</v>
      </c>
      <c r="J97" s="149">
        <v>3.8434709132271689</v>
      </c>
      <c r="K97" s="138">
        <v>9</v>
      </c>
      <c r="L97" s="138" t="s">
        <v>797</v>
      </c>
    </row>
    <row r="98" spans="1:12">
      <c r="A98" t="s">
        <v>197</v>
      </c>
      <c r="B98" t="s">
        <v>198</v>
      </c>
      <c r="C98" s="147">
        <v>41913</v>
      </c>
      <c r="D98" t="s">
        <v>165</v>
      </c>
      <c r="E98" t="s">
        <v>553</v>
      </c>
      <c r="F98">
        <v>616359</v>
      </c>
      <c r="G98">
        <v>6857613</v>
      </c>
      <c r="H98" s="149">
        <v>0.66200000000000003</v>
      </c>
      <c r="I98">
        <v>122.3</v>
      </c>
      <c r="J98" s="149">
        <v>3.9152018199545005</v>
      </c>
      <c r="K98" s="138">
        <v>9</v>
      </c>
      <c r="L98" s="138" t="s">
        <v>797</v>
      </c>
    </row>
    <row r="99" spans="1:12">
      <c r="A99" t="s">
        <v>201</v>
      </c>
      <c r="B99" t="s">
        <v>202</v>
      </c>
      <c r="C99" s="147">
        <v>41199</v>
      </c>
      <c r="D99" t="s">
        <v>165</v>
      </c>
      <c r="E99" t="s">
        <v>554</v>
      </c>
      <c r="F99">
        <v>608148.56000000006</v>
      </c>
      <c r="G99">
        <v>6932017.3399999999</v>
      </c>
      <c r="H99" s="149">
        <v>0.65200000000000002</v>
      </c>
      <c r="I99">
        <v>140</v>
      </c>
      <c r="J99" s="149">
        <v>4.0810919727006825</v>
      </c>
      <c r="K99" s="138">
        <v>9</v>
      </c>
      <c r="L99" s="138" t="s">
        <v>797</v>
      </c>
    </row>
    <row r="100" spans="1:12">
      <c r="A100" t="s">
        <v>443</v>
      </c>
      <c r="B100" t="s">
        <v>444</v>
      </c>
      <c r="C100" s="147">
        <v>41109</v>
      </c>
      <c r="D100" t="s">
        <v>291</v>
      </c>
      <c r="E100" t="s">
        <v>670</v>
      </c>
      <c r="F100">
        <v>617123</v>
      </c>
      <c r="G100">
        <v>6244433</v>
      </c>
      <c r="H100" s="149">
        <v>0.79300000000000004</v>
      </c>
      <c r="I100">
        <v>95.1</v>
      </c>
      <c r="J100" s="149">
        <v>4.2693656158596029</v>
      </c>
      <c r="K100" s="138">
        <v>14</v>
      </c>
      <c r="L100" s="138" t="s">
        <v>797</v>
      </c>
    </row>
    <row r="101" spans="1:12">
      <c r="A101" t="s">
        <v>170</v>
      </c>
      <c r="B101" t="s">
        <v>171</v>
      </c>
      <c r="C101" s="147">
        <v>41198</v>
      </c>
      <c r="D101" t="s">
        <v>165</v>
      </c>
      <c r="E101" t="s">
        <v>540</v>
      </c>
      <c r="F101">
        <v>717792.87</v>
      </c>
      <c r="G101">
        <v>6821519.7599999998</v>
      </c>
      <c r="H101" s="149">
        <v>0.70499999999999996</v>
      </c>
      <c r="I101">
        <v>137.19999999999999</v>
      </c>
      <c r="J101" s="149">
        <v>4.3743451413714656</v>
      </c>
      <c r="K101" s="138">
        <v>9</v>
      </c>
      <c r="L101" s="138" t="s">
        <v>797</v>
      </c>
    </row>
    <row r="102" spans="1:12">
      <c r="A102" t="s">
        <v>404</v>
      </c>
      <c r="B102" t="s">
        <v>405</v>
      </c>
      <c r="C102" s="147">
        <v>41087</v>
      </c>
      <c r="D102" t="s">
        <v>291</v>
      </c>
      <c r="E102" t="s">
        <v>650</v>
      </c>
      <c r="F102">
        <v>549220.07999999996</v>
      </c>
      <c r="G102">
        <v>6321073.0599999996</v>
      </c>
      <c r="H102" s="149">
        <v>0.88600000000000001</v>
      </c>
      <c r="I102">
        <v>72.599999999999994</v>
      </c>
      <c r="J102" s="149">
        <v>4.381337666558335</v>
      </c>
      <c r="K102" s="138">
        <v>14</v>
      </c>
      <c r="L102" s="138" t="s">
        <v>797</v>
      </c>
    </row>
    <row r="103" spans="1:12">
      <c r="A103" t="s">
        <v>193</v>
      </c>
      <c r="B103" t="s">
        <v>194</v>
      </c>
      <c r="C103" s="147">
        <v>41200</v>
      </c>
      <c r="D103" t="s">
        <v>165</v>
      </c>
      <c r="E103" t="s">
        <v>551</v>
      </c>
      <c r="F103">
        <v>781816.31</v>
      </c>
      <c r="G103">
        <v>6901312.0599999996</v>
      </c>
      <c r="H103" s="149">
        <v>0.82099999999999995</v>
      </c>
      <c r="I103">
        <v>95.1</v>
      </c>
      <c r="J103" s="149">
        <v>4.4201124471888198</v>
      </c>
      <c r="K103" s="138">
        <v>9</v>
      </c>
      <c r="L103" s="138" t="s">
        <v>797</v>
      </c>
    </row>
    <row r="104" spans="1:12">
      <c r="A104" t="s">
        <v>111</v>
      </c>
      <c r="B104" t="s">
        <v>765</v>
      </c>
      <c r="C104" s="147">
        <v>42325</v>
      </c>
      <c r="D104" t="s">
        <v>4</v>
      </c>
      <c r="E104" t="s">
        <v>511</v>
      </c>
      <c r="F104">
        <v>817224.68</v>
      </c>
      <c r="G104">
        <v>6286216.5199999996</v>
      </c>
      <c r="H104" s="149">
        <v>0.93</v>
      </c>
      <c r="I104">
        <v>63.9</v>
      </c>
      <c r="J104" s="149">
        <v>4.4411504712382186</v>
      </c>
      <c r="K104" s="138">
        <v>6</v>
      </c>
      <c r="L104" s="138" t="s">
        <v>797</v>
      </c>
    </row>
    <row r="105" spans="1:12">
      <c r="A105" t="s">
        <v>5</v>
      </c>
      <c r="B105" t="s">
        <v>735</v>
      </c>
      <c r="C105" s="147">
        <v>42290</v>
      </c>
      <c r="D105" t="s">
        <v>4</v>
      </c>
      <c r="E105" t="s">
        <v>461</v>
      </c>
      <c r="F105">
        <v>695879.68000000005</v>
      </c>
      <c r="G105">
        <v>7041227.75</v>
      </c>
      <c r="H105" s="149">
        <v>0.77</v>
      </c>
      <c r="I105">
        <v>121</v>
      </c>
      <c r="J105" s="149">
        <v>4.53441663958401</v>
      </c>
      <c r="K105" s="138">
        <v>20</v>
      </c>
      <c r="L105" s="138" t="s">
        <v>797</v>
      </c>
    </row>
    <row r="106" spans="1:12">
      <c r="A106" t="s">
        <v>2</v>
      </c>
      <c r="B106" t="s">
        <v>753</v>
      </c>
      <c r="C106" s="147">
        <v>42290</v>
      </c>
      <c r="D106" t="s">
        <v>4</v>
      </c>
      <c r="E106" t="s">
        <v>460</v>
      </c>
      <c r="F106">
        <v>738811.34</v>
      </c>
      <c r="G106">
        <v>7002574.4800000004</v>
      </c>
      <c r="H106" s="149">
        <v>0.77</v>
      </c>
      <c r="I106">
        <v>130.86000000000001</v>
      </c>
      <c r="J106" s="149">
        <v>4.682460838479038</v>
      </c>
      <c r="K106" s="138">
        <v>9</v>
      </c>
      <c r="L106" s="138" t="s">
        <v>797</v>
      </c>
    </row>
    <row r="107" spans="1:12">
      <c r="A107" t="s">
        <v>396</v>
      </c>
      <c r="B107" t="s">
        <v>397</v>
      </c>
      <c r="C107" s="147">
        <v>41087</v>
      </c>
      <c r="D107" t="s">
        <v>291</v>
      </c>
      <c r="E107" t="s">
        <v>646</v>
      </c>
      <c r="F107">
        <v>527865.69999999995</v>
      </c>
      <c r="G107">
        <v>6329248.4900000002</v>
      </c>
      <c r="H107" s="149">
        <v>0.95199999999999996</v>
      </c>
      <c r="I107">
        <v>73.8</v>
      </c>
      <c r="J107" s="149">
        <v>4.7299889502762422</v>
      </c>
      <c r="K107" s="138">
        <v>14</v>
      </c>
      <c r="L107" s="138" t="s">
        <v>797</v>
      </c>
    </row>
    <row r="108" spans="1:12">
      <c r="A108" t="s">
        <v>44</v>
      </c>
      <c r="B108" t="s">
        <v>726</v>
      </c>
      <c r="C108" s="147">
        <v>42172</v>
      </c>
      <c r="D108" t="s">
        <v>4</v>
      </c>
      <c r="E108" t="s">
        <v>480</v>
      </c>
      <c r="F108">
        <v>567681.71</v>
      </c>
      <c r="G108">
        <v>6290109.1500000004</v>
      </c>
      <c r="H108" s="149">
        <v>1.02</v>
      </c>
      <c r="I108">
        <v>62</v>
      </c>
      <c r="J108" s="149">
        <v>4.8331491712707173</v>
      </c>
      <c r="K108" s="138">
        <v>14</v>
      </c>
      <c r="L108" s="138" t="s">
        <v>797</v>
      </c>
    </row>
    <row r="109" spans="1:12">
      <c r="A109" t="s">
        <v>85</v>
      </c>
      <c r="B109" t="s">
        <v>775</v>
      </c>
      <c r="C109" s="147">
        <v>42327</v>
      </c>
      <c r="D109" t="s">
        <v>4</v>
      </c>
      <c r="E109" t="s">
        <v>498</v>
      </c>
      <c r="F109">
        <v>917721.43</v>
      </c>
      <c r="G109">
        <v>6532071.9500000002</v>
      </c>
      <c r="H109" s="149">
        <v>1.1299999999999999</v>
      </c>
      <c r="I109">
        <v>41.5</v>
      </c>
      <c r="J109" s="149">
        <v>4.9026649333766645</v>
      </c>
      <c r="K109" s="138">
        <v>5</v>
      </c>
      <c r="L109" s="138" t="s">
        <v>797</v>
      </c>
    </row>
    <row r="110" spans="1:12">
      <c r="A110" t="s">
        <v>195</v>
      </c>
      <c r="B110" t="s">
        <v>196</v>
      </c>
      <c r="C110" s="147">
        <v>41200</v>
      </c>
      <c r="D110" t="s">
        <v>165</v>
      </c>
      <c r="E110" t="s">
        <v>552</v>
      </c>
      <c r="F110">
        <v>677226.08</v>
      </c>
      <c r="G110">
        <v>6889334.1299999999</v>
      </c>
      <c r="H110" s="149">
        <v>0.81799999999999995</v>
      </c>
      <c r="I110">
        <v>130.5</v>
      </c>
      <c r="J110" s="149">
        <v>4.968612284692882</v>
      </c>
      <c r="K110" s="138">
        <v>9</v>
      </c>
      <c r="L110" s="138" t="s">
        <v>797</v>
      </c>
    </row>
    <row r="111" spans="1:12">
      <c r="A111" t="s">
        <v>359</v>
      </c>
      <c r="B111" t="s">
        <v>360</v>
      </c>
      <c r="C111" s="147">
        <v>41122</v>
      </c>
      <c r="D111" t="s">
        <v>291</v>
      </c>
      <c r="E111" t="s">
        <v>627</v>
      </c>
      <c r="F111">
        <v>660697.51</v>
      </c>
      <c r="G111">
        <v>6700369.6600000001</v>
      </c>
      <c r="H111" s="149">
        <v>1.448</v>
      </c>
      <c r="I111">
        <v>7.3</v>
      </c>
      <c r="J111" s="149">
        <v>5.3167058823529398</v>
      </c>
      <c r="K111" s="138">
        <v>9</v>
      </c>
      <c r="L111" s="138" t="s">
        <v>797</v>
      </c>
    </row>
    <row r="112" spans="1:12">
      <c r="A112" t="s">
        <v>199</v>
      </c>
      <c r="B112" t="s">
        <v>200</v>
      </c>
      <c r="C112" s="147">
        <v>41199</v>
      </c>
      <c r="D112" t="s">
        <v>165</v>
      </c>
      <c r="E112" t="s">
        <v>554</v>
      </c>
      <c r="F112">
        <v>603720.43999999994</v>
      </c>
      <c r="G112">
        <v>6936994.4299999997</v>
      </c>
      <c r="H112" s="149">
        <v>1.179</v>
      </c>
      <c r="I112">
        <v>52</v>
      </c>
      <c r="J112" s="149">
        <v>5.3566525836854071</v>
      </c>
      <c r="K112" s="138">
        <v>9</v>
      </c>
      <c r="L112" s="138" t="s">
        <v>797</v>
      </c>
    </row>
    <row r="113" spans="1:12">
      <c r="A113" t="s">
        <v>34</v>
      </c>
      <c r="B113" t="s">
        <v>743</v>
      </c>
      <c r="C113" s="147">
        <v>42164</v>
      </c>
      <c r="D113" t="s">
        <v>4</v>
      </c>
      <c r="E113" t="s">
        <v>475</v>
      </c>
      <c r="F113">
        <v>486844.59</v>
      </c>
      <c r="G113">
        <v>6342357.7800000003</v>
      </c>
      <c r="H113" s="149">
        <v>1.33</v>
      </c>
      <c r="I113">
        <v>41.1</v>
      </c>
      <c r="J113" s="149">
        <v>5.7600194995125129</v>
      </c>
      <c r="K113" s="130">
        <v>14</v>
      </c>
      <c r="L113" s="138" t="s">
        <v>797</v>
      </c>
    </row>
    <row r="114" spans="1:12">
      <c r="A114" t="s">
        <v>87</v>
      </c>
      <c r="B114" t="s">
        <v>769</v>
      </c>
      <c r="C114" s="147">
        <v>42325</v>
      </c>
      <c r="D114" t="s">
        <v>4</v>
      </c>
      <c r="E114" t="s">
        <v>499</v>
      </c>
      <c r="F114">
        <v>903878.15</v>
      </c>
      <c r="G114">
        <v>6506129.2599999998</v>
      </c>
      <c r="H114" s="149">
        <v>1.28</v>
      </c>
      <c r="I114">
        <v>50</v>
      </c>
      <c r="J114" s="149">
        <v>5.7656158596035096</v>
      </c>
      <c r="K114" s="138">
        <v>5</v>
      </c>
      <c r="L114" s="138" t="s">
        <v>797</v>
      </c>
    </row>
    <row r="115" spans="1:12">
      <c r="A115" t="s">
        <v>393</v>
      </c>
      <c r="B115" t="s">
        <v>394</v>
      </c>
      <c r="C115" s="147">
        <v>41087</v>
      </c>
      <c r="D115" t="s">
        <v>291</v>
      </c>
      <c r="E115" t="s">
        <v>644</v>
      </c>
      <c r="F115">
        <v>492143.4</v>
      </c>
      <c r="G115">
        <v>6374724.75</v>
      </c>
      <c r="H115" s="149">
        <v>1.155</v>
      </c>
      <c r="I115">
        <v>85.4</v>
      </c>
      <c r="J115" s="149">
        <v>5.9998440038999021</v>
      </c>
      <c r="K115" s="138">
        <v>14</v>
      </c>
      <c r="L115" s="138" t="s">
        <v>797</v>
      </c>
    </row>
    <row r="116" spans="1:12">
      <c r="A116" t="s">
        <v>32</v>
      </c>
      <c r="B116" t="s">
        <v>741</v>
      </c>
      <c r="C116" s="147">
        <v>42164</v>
      </c>
      <c r="D116" t="s">
        <v>4</v>
      </c>
      <c r="E116" t="s">
        <v>474</v>
      </c>
      <c r="F116">
        <v>464841.1</v>
      </c>
      <c r="G116">
        <v>6323918.5999999996</v>
      </c>
      <c r="H116" s="149">
        <v>1.21</v>
      </c>
      <c r="I116">
        <v>80</v>
      </c>
      <c r="J116" s="149">
        <v>6.1581410464738378</v>
      </c>
      <c r="K116" s="130">
        <v>14</v>
      </c>
      <c r="L116" s="138" t="s">
        <v>797</v>
      </c>
    </row>
    <row r="117" spans="1:12">
      <c r="A117" t="s">
        <v>26</v>
      </c>
      <c r="B117" t="s">
        <v>782</v>
      </c>
      <c r="C117" s="147">
        <v>42165</v>
      </c>
      <c r="D117" t="s">
        <v>4</v>
      </c>
      <c r="E117" t="s">
        <v>471</v>
      </c>
      <c r="F117">
        <v>479122.9</v>
      </c>
      <c r="G117">
        <v>6378723.2599999998</v>
      </c>
      <c r="H117" s="149">
        <v>1.1399999999999999</v>
      </c>
      <c r="I117">
        <v>105</v>
      </c>
      <c r="J117" s="149">
        <v>6.3576210594735123</v>
      </c>
      <c r="K117" s="130">
        <v>14</v>
      </c>
      <c r="L117" s="138" t="s">
        <v>797</v>
      </c>
    </row>
    <row r="118" spans="1:12">
      <c r="A118" t="s">
        <v>93</v>
      </c>
      <c r="B118" t="s">
        <v>771</v>
      </c>
      <c r="C118" s="147">
        <v>42325</v>
      </c>
      <c r="D118" t="s">
        <v>4</v>
      </c>
      <c r="E118" t="s">
        <v>502</v>
      </c>
      <c r="F118">
        <v>862358.56</v>
      </c>
      <c r="G118">
        <v>6525799.3700000001</v>
      </c>
      <c r="H118" s="149">
        <v>1.44</v>
      </c>
      <c r="I118">
        <v>56.6</v>
      </c>
      <c r="J118" s="149">
        <v>6.671641208969775</v>
      </c>
      <c r="K118" s="138">
        <v>5</v>
      </c>
      <c r="L118" s="138" t="s">
        <v>797</v>
      </c>
    </row>
    <row r="119" spans="1:12">
      <c r="A119" t="s">
        <v>189</v>
      </c>
      <c r="B119" t="s">
        <v>190</v>
      </c>
      <c r="C119" s="147">
        <v>41200</v>
      </c>
      <c r="D119" t="s">
        <v>165</v>
      </c>
      <c r="E119" t="s">
        <v>549</v>
      </c>
      <c r="F119">
        <v>676075.21</v>
      </c>
      <c r="G119">
        <v>6873406.2800000003</v>
      </c>
      <c r="H119" s="149">
        <v>0.97</v>
      </c>
      <c r="I119">
        <v>194.3</v>
      </c>
      <c r="J119" s="149">
        <v>7.0986220344491384</v>
      </c>
      <c r="K119" s="138">
        <v>9</v>
      </c>
      <c r="L119" s="138" t="s">
        <v>797</v>
      </c>
    </row>
    <row r="120" spans="1:12">
      <c r="A120" t="s">
        <v>297</v>
      </c>
      <c r="B120" t="s">
        <v>298</v>
      </c>
      <c r="C120" s="147">
        <v>41240</v>
      </c>
      <c r="D120" t="s">
        <v>291</v>
      </c>
      <c r="E120" t="s">
        <v>596</v>
      </c>
      <c r="F120">
        <v>1048030.1</v>
      </c>
      <c r="G120">
        <v>6848205.3799999999</v>
      </c>
      <c r="H120" s="149">
        <v>1.9470000000000001</v>
      </c>
      <c r="I120">
        <v>139.9</v>
      </c>
      <c r="J120" s="149">
        <v>12.183145271368215</v>
      </c>
      <c r="K120" s="138">
        <v>18</v>
      </c>
      <c r="L120" s="138" t="s">
        <v>797</v>
      </c>
    </row>
    <row r="121" spans="1:12">
      <c r="A121" t="s">
        <v>245</v>
      </c>
      <c r="B121" t="s">
        <v>723</v>
      </c>
      <c r="C121" s="147">
        <v>42185</v>
      </c>
      <c r="D121" t="s">
        <v>227</v>
      </c>
      <c r="E121" t="s">
        <v>573</v>
      </c>
      <c r="F121">
        <v>817646</v>
      </c>
      <c r="G121">
        <v>6437780</v>
      </c>
      <c r="H121" s="149">
        <v>0.35</v>
      </c>
      <c r="I121">
        <v>3.33</v>
      </c>
      <c r="J121" s="149">
        <v>1.2580207994800128</v>
      </c>
      <c r="K121" s="138">
        <v>8</v>
      </c>
      <c r="L121" s="138" t="s">
        <v>799</v>
      </c>
    </row>
    <row r="122" spans="1:12">
      <c r="A122" t="s">
        <v>133</v>
      </c>
      <c r="B122" t="s">
        <v>134</v>
      </c>
      <c r="C122" s="147">
        <v>42515</v>
      </c>
      <c r="D122" t="s">
        <v>4</v>
      </c>
      <c r="E122" t="s">
        <v>522</v>
      </c>
      <c r="F122">
        <v>634529.38</v>
      </c>
      <c r="G122">
        <v>6191111.2999999998</v>
      </c>
      <c r="H122" s="149">
        <v>0.41</v>
      </c>
      <c r="I122">
        <v>56.4</v>
      </c>
      <c r="J122" s="149">
        <v>1.8979655508612281</v>
      </c>
      <c r="K122" s="138">
        <v>1</v>
      </c>
      <c r="L122" s="138" t="s">
        <v>799</v>
      </c>
    </row>
    <row r="123" spans="1:12">
      <c r="A123" t="s">
        <v>230</v>
      </c>
      <c r="B123" t="s">
        <v>231</v>
      </c>
      <c r="C123" s="147">
        <v>42185</v>
      </c>
      <c r="D123" t="s">
        <v>227</v>
      </c>
      <c r="E123" t="s">
        <v>566</v>
      </c>
      <c r="F123">
        <v>1022148</v>
      </c>
      <c r="G123">
        <v>6806414.9900000002</v>
      </c>
      <c r="H123" s="149">
        <v>0.8</v>
      </c>
      <c r="I123">
        <v>17.5</v>
      </c>
      <c r="J123" s="149">
        <v>3.0965225869353263</v>
      </c>
      <c r="K123" s="138">
        <v>4</v>
      </c>
      <c r="L123" s="138" t="s">
        <v>799</v>
      </c>
    </row>
    <row r="124" spans="1:12">
      <c r="A124" t="s">
        <v>416</v>
      </c>
      <c r="B124" t="s">
        <v>417</v>
      </c>
      <c r="C124" s="147">
        <v>41108</v>
      </c>
      <c r="D124" t="s">
        <v>291</v>
      </c>
      <c r="E124" t="s">
        <v>657</v>
      </c>
      <c r="F124">
        <v>453435.77</v>
      </c>
      <c r="G124">
        <v>6185820.7199999997</v>
      </c>
      <c r="H124" s="149">
        <v>1.159</v>
      </c>
      <c r="I124">
        <v>30.1</v>
      </c>
      <c r="J124" s="149">
        <v>4.7708462788430284</v>
      </c>
      <c r="K124" s="130">
        <v>1</v>
      </c>
      <c r="L124" s="138" t="s">
        <v>799</v>
      </c>
    </row>
    <row r="125" spans="1:12">
      <c r="A125" t="s">
        <v>30</v>
      </c>
      <c r="B125" t="s">
        <v>730</v>
      </c>
      <c r="C125" s="147">
        <v>42270</v>
      </c>
      <c r="D125" t="s">
        <v>4</v>
      </c>
      <c r="E125" t="s">
        <v>473</v>
      </c>
      <c r="F125">
        <v>683487.44</v>
      </c>
      <c r="G125">
        <v>6381143.6600000001</v>
      </c>
      <c r="H125" s="149">
        <v>1.61</v>
      </c>
      <c r="I125">
        <v>5.9</v>
      </c>
      <c r="J125" s="149">
        <v>5.8675788105297357</v>
      </c>
      <c r="K125" s="138">
        <v>3</v>
      </c>
      <c r="L125" s="138" t="s">
        <v>799</v>
      </c>
    </row>
    <row r="126" spans="1:12">
      <c r="A126" t="s">
        <v>210</v>
      </c>
      <c r="B126" t="s">
        <v>211</v>
      </c>
      <c r="C126" s="147">
        <v>40087</v>
      </c>
      <c r="D126" t="s">
        <v>253</v>
      </c>
      <c r="E126" t="s">
        <v>558</v>
      </c>
      <c r="F126">
        <v>820194.67</v>
      </c>
      <c r="G126">
        <v>6480468.1900000004</v>
      </c>
      <c r="H126" s="149">
        <v>0.431260662748711</v>
      </c>
      <c r="I126">
        <v>3.63</v>
      </c>
      <c r="J126" s="149">
        <v>1.5526224796222523</v>
      </c>
      <c r="K126" s="138">
        <v>3</v>
      </c>
      <c r="L126" s="138" t="s">
        <v>800</v>
      </c>
    </row>
    <row r="127" spans="1:12">
      <c r="A127" t="s">
        <v>205</v>
      </c>
      <c r="B127" t="s">
        <v>240</v>
      </c>
      <c r="C127" s="147">
        <v>42326</v>
      </c>
      <c r="D127" t="s">
        <v>227</v>
      </c>
      <c r="E127" t="s">
        <v>570</v>
      </c>
      <c r="F127">
        <v>813458</v>
      </c>
      <c r="G127">
        <v>6559366</v>
      </c>
      <c r="H127" s="149">
        <v>0.43</v>
      </c>
      <c r="I127">
        <v>10.6</v>
      </c>
      <c r="J127" s="149">
        <v>1.6065258368540785</v>
      </c>
      <c r="K127" s="138">
        <v>3</v>
      </c>
      <c r="L127" s="138" t="s">
        <v>800</v>
      </c>
    </row>
    <row r="128" spans="1:12">
      <c r="A128" t="s">
        <v>277</v>
      </c>
      <c r="B128" t="s">
        <v>278</v>
      </c>
      <c r="C128" s="147">
        <v>40087</v>
      </c>
      <c r="D128" t="s">
        <v>253</v>
      </c>
      <c r="E128" t="s">
        <v>587</v>
      </c>
      <c r="F128">
        <v>839966</v>
      </c>
      <c r="G128">
        <v>6441598</v>
      </c>
      <c r="H128" s="149">
        <v>0.47895222522088199</v>
      </c>
      <c r="I128">
        <v>7.5</v>
      </c>
      <c r="J128" s="149">
        <v>1.7604646302399005</v>
      </c>
      <c r="K128" s="138">
        <v>8</v>
      </c>
      <c r="L128" s="138" t="s">
        <v>800</v>
      </c>
    </row>
    <row r="129" spans="1:12">
      <c r="A129" t="s">
        <v>256</v>
      </c>
      <c r="B129" t="s">
        <v>257</v>
      </c>
      <c r="C129" s="147">
        <v>40087</v>
      </c>
      <c r="D129" t="s">
        <v>253</v>
      </c>
      <c r="E129" t="s">
        <v>579</v>
      </c>
      <c r="F129">
        <v>824332</v>
      </c>
      <c r="G129">
        <v>6527692</v>
      </c>
      <c r="H129" s="149">
        <v>0.45431667175874102</v>
      </c>
      <c r="I129">
        <v>30</v>
      </c>
      <c r="J129" s="149">
        <v>1.8692392149709656</v>
      </c>
      <c r="K129" s="138">
        <v>3</v>
      </c>
      <c r="L129" s="138" t="s">
        <v>800</v>
      </c>
    </row>
    <row r="130" spans="1:12">
      <c r="A130" t="s">
        <v>335</v>
      </c>
      <c r="B130" t="s">
        <v>336</v>
      </c>
      <c r="C130" s="147">
        <v>41067</v>
      </c>
      <c r="D130" t="s">
        <v>291</v>
      </c>
      <c r="E130" t="s">
        <v>615</v>
      </c>
      <c r="F130">
        <v>787624.38</v>
      </c>
      <c r="G130">
        <v>6466874.9800000004</v>
      </c>
      <c r="H130" s="149">
        <v>0.54300000000000004</v>
      </c>
      <c r="I130">
        <v>12</v>
      </c>
      <c r="J130" s="149">
        <v>2.0435294117647063</v>
      </c>
      <c r="K130" s="138">
        <v>3</v>
      </c>
      <c r="L130" s="138" t="s">
        <v>800</v>
      </c>
    </row>
    <row r="131" spans="1:12">
      <c r="A131" t="s">
        <v>339</v>
      </c>
      <c r="B131" t="s">
        <v>340</v>
      </c>
      <c r="C131" s="147">
        <v>41067</v>
      </c>
      <c r="D131" t="s">
        <v>291</v>
      </c>
      <c r="E131" t="s">
        <v>617</v>
      </c>
      <c r="F131">
        <v>799176.5</v>
      </c>
      <c r="G131">
        <v>6496720</v>
      </c>
      <c r="H131" s="149">
        <v>0.53800000000000003</v>
      </c>
      <c r="I131">
        <v>18</v>
      </c>
      <c r="J131" s="149">
        <v>2.0876568085797853</v>
      </c>
      <c r="K131" s="138">
        <v>17</v>
      </c>
      <c r="L131" s="138" t="s">
        <v>800</v>
      </c>
    </row>
    <row r="132" spans="1:12">
      <c r="A132" t="s">
        <v>455</v>
      </c>
      <c r="B132" t="s">
        <v>456</v>
      </c>
      <c r="C132" s="147">
        <v>41178</v>
      </c>
      <c r="D132" t="s">
        <v>291</v>
      </c>
      <c r="E132" t="s">
        <v>676</v>
      </c>
      <c r="F132">
        <v>798544</v>
      </c>
      <c r="G132">
        <v>6376728</v>
      </c>
      <c r="H132" s="149">
        <v>0.68600000000000005</v>
      </c>
      <c r="I132">
        <v>7.9</v>
      </c>
      <c r="J132" s="149">
        <v>2.5268521286967824</v>
      </c>
      <c r="K132" s="138">
        <v>8</v>
      </c>
      <c r="L132" s="138" t="s">
        <v>800</v>
      </c>
    </row>
    <row r="133" spans="1:12">
      <c r="A133" t="s">
        <v>432</v>
      </c>
      <c r="B133" t="s">
        <v>433</v>
      </c>
      <c r="C133" s="147">
        <v>41178</v>
      </c>
      <c r="D133" t="s">
        <v>291</v>
      </c>
      <c r="E133" t="s">
        <v>665</v>
      </c>
      <c r="F133">
        <v>776630</v>
      </c>
      <c r="G133">
        <v>6358800</v>
      </c>
      <c r="H133" s="149">
        <v>0.73899999999999999</v>
      </c>
      <c r="I133">
        <v>4.3</v>
      </c>
      <c r="J133" s="149">
        <v>2.6701988950276241</v>
      </c>
      <c r="K133" s="138">
        <v>8</v>
      </c>
      <c r="L133" s="138" t="s">
        <v>800</v>
      </c>
    </row>
    <row r="134" spans="1:12">
      <c r="A134" t="s">
        <v>389</v>
      </c>
      <c r="B134" t="s">
        <v>390</v>
      </c>
      <c r="C134" s="147">
        <v>41086</v>
      </c>
      <c r="D134" t="s">
        <v>291</v>
      </c>
      <c r="E134" t="s">
        <v>642</v>
      </c>
      <c r="F134">
        <v>567693.37</v>
      </c>
      <c r="G134">
        <v>6482460.3499999996</v>
      </c>
      <c r="H134" s="149">
        <v>0.72399999999999998</v>
      </c>
      <c r="I134">
        <v>11.35</v>
      </c>
      <c r="J134" s="149">
        <v>2.7155294117647055</v>
      </c>
      <c r="K134" s="138">
        <v>21</v>
      </c>
      <c r="L134" s="138" t="s">
        <v>800</v>
      </c>
    </row>
    <row r="135" spans="1:12">
      <c r="A135" t="s">
        <v>343</v>
      </c>
      <c r="B135" t="s">
        <v>344</v>
      </c>
      <c r="C135" s="147">
        <v>41123</v>
      </c>
      <c r="D135" t="s">
        <v>291</v>
      </c>
      <c r="E135" t="s">
        <v>619</v>
      </c>
      <c r="F135">
        <v>784705.1</v>
      </c>
      <c r="G135">
        <v>6561350</v>
      </c>
      <c r="H135" s="149">
        <v>0.71499999999999997</v>
      </c>
      <c r="I135">
        <v>18.100000000000001</v>
      </c>
      <c r="J135" s="149">
        <v>2.7758823529411765</v>
      </c>
      <c r="K135" s="138">
        <v>17</v>
      </c>
      <c r="L135" s="138" t="s">
        <v>800</v>
      </c>
    </row>
    <row r="136" spans="1:12">
      <c r="A136" t="s">
        <v>243</v>
      </c>
      <c r="B136" t="s">
        <v>244</v>
      </c>
      <c r="C136" s="147">
        <v>42185</v>
      </c>
      <c r="D136" t="s">
        <v>227</v>
      </c>
      <c r="E136" t="s">
        <v>572</v>
      </c>
      <c r="F136">
        <v>817898</v>
      </c>
      <c r="G136">
        <v>6453856</v>
      </c>
      <c r="H136" s="149">
        <v>0.91</v>
      </c>
      <c r="I136">
        <v>3.2</v>
      </c>
      <c r="J136" s="149">
        <v>3.2685472863178422</v>
      </c>
      <c r="K136" s="138">
        <v>3</v>
      </c>
      <c r="L136" s="138" t="s">
        <v>800</v>
      </c>
    </row>
    <row r="137" spans="1:12">
      <c r="A137" t="s">
        <v>345</v>
      </c>
      <c r="B137" t="s">
        <v>346</v>
      </c>
      <c r="C137" s="147">
        <v>41123</v>
      </c>
      <c r="D137" t="s">
        <v>291</v>
      </c>
      <c r="E137" t="s">
        <v>620</v>
      </c>
      <c r="F137">
        <v>782782.1</v>
      </c>
      <c r="G137">
        <v>6597430</v>
      </c>
      <c r="H137" s="149">
        <v>0.81200000000000006</v>
      </c>
      <c r="I137">
        <v>46.85</v>
      </c>
      <c r="J137" s="149">
        <v>3.6076867078323036</v>
      </c>
      <c r="K137" s="138">
        <v>17</v>
      </c>
      <c r="L137" s="138" t="s">
        <v>800</v>
      </c>
    </row>
    <row r="138" spans="1:12">
      <c r="A138" t="s">
        <v>272</v>
      </c>
      <c r="B138" t="s">
        <v>273</v>
      </c>
      <c r="C138" s="147">
        <v>40087</v>
      </c>
      <c r="D138" t="s">
        <v>253</v>
      </c>
      <c r="E138" t="s">
        <v>585</v>
      </c>
      <c r="F138">
        <v>840264</v>
      </c>
      <c r="G138">
        <v>6457878</v>
      </c>
      <c r="H138" s="149">
        <v>1.2737952257234799</v>
      </c>
      <c r="I138">
        <v>18</v>
      </c>
      <c r="J138" s="149">
        <v>4.9428388024499021</v>
      </c>
      <c r="K138" s="138">
        <v>3</v>
      </c>
      <c r="L138" s="138" t="s">
        <v>800</v>
      </c>
    </row>
    <row r="139" spans="1:12">
      <c r="A139" t="s">
        <v>221</v>
      </c>
      <c r="B139" t="s">
        <v>222</v>
      </c>
      <c r="C139" s="147">
        <v>41381</v>
      </c>
      <c r="D139" t="s">
        <v>220</v>
      </c>
      <c r="E139" t="s">
        <v>563</v>
      </c>
      <c r="F139">
        <v>837314</v>
      </c>
      <c r="G139">
        <v>6500197</v>
      </c>
      <c r="H139" s="149">
        <v>1.2729605027119433</v>
      </c>
      <c r="I139">
        <v>40.200000000000003</v>
      </c>
      <c r="J139" s="149">
        <v>5.4906505661335432</v>
      </c>
      <c r="K139" s="138">
        <v>3</v>
      </c>
      <c r="L139" s="138" t="s">
        <v>800</v>
      </c>
    </row>
    <row r="140" spans="1:12">
      <c r="A140" t="s">
        <v>232</v>
      </c>
      <c r="B140" t="s">
        <v>233</v>
      </c>
      <c r="C140" s="147">
        <v>42328</v>
      </c>
      <c r="D140" t="s">
        <v>227</v>
      </c>
      <c r="E140" t="s">
        <v>567</v>
      </c>
      <c r="F140">
        <v>960839</v>
      </c>
      <c r="G140">
        <v>6730350</v>
      </c>
      <c r="H140" s="149">
        <v>2.12</v>
      </c>
      <c r="I140">
        <v>44</v>
      </c>
      <c r="J140" s="149">
        <v>9.3012674683132932</v>
      </c>
      <c r="K140" s="138">
        <v>10</v>
      </c>
      <c r="L140" s="138" t="s">
        <v>800</v>
      </c>
    </row>
    <row r="141" spans="1:12">
      <c r="A141" t="s">
        <v>28</v>
      </c>
      <c r="B141" t="s">
        <v>779</v>
      </c>
      <c r="C141" s="147">
        <v>42171</v>
      </c>
      <c r="D141" t="s">
        <v>4</v>
      </c>
      <c r="E141" t="s">
        <v>472</v>
      </c>
      <c r="F141">
        <v>637362.29</v>
      </c>
      <c r="G141">
        <v>6385544.8399999999</v>
      </c>
      <c r="H141" s="149">
        <v>4.18</v>
      </c>
      <c r="I141">
        <v>60</v>
      </c>
      <c r="J141" s="149">
        <v>19.643418914527135</v>
      </c>
      <c r="K141" s="138">
        <v>3</v>
      </c>
      <c r="L141" s="138" t="s">
        <v>800</v>
      </c>
    </row>
    <row r="142" spans="1:12">
      <c r="A142" t="s">
        <v>105</v>
      </c>
      <c r="B142" t="s">
        <v>732</v>
      </c>
      <c r="C142" s="147">
        <v>42326</v>
      </c>
      <c r="D142" t="s">
        <v>4</v>
      </c>
      <c r="E142" t="s">
        <v>508</v>
      </c>
      <c r="F142">
        <v>789885.47</v>
      </c>
      <c r="G142">
        <v>6354306.5499999998</v>
      </c>
      <c r="H142" s="149">
        <v>0.56000000000000005</v>
      </c>
      <c r="I142">
        <v>11.5</v>
      </c>
      <c r="J142" s="149">
        <v>2.1020474488137797</v>
      </c>
      <c r="K142" s="138">
        <v>6</v>
      </c>
      <c r="L142" s="138" t="s">
        <v>796</v>
      </c>
    </row>
    <row r="143" spans="1:12">
      <c r="A143" t="s">
        <v>418</v>
      </c>
      <c r="B143" t="s">
        <v>419</v>
      </c>
      <c r="C143" s="147">
        <v>41108</v>
      </c>
      <c r="D143" t="s">
        <v>291</v>
      </c>
      <c r="E143" t="s">
        <v>658</v>
      </c>
      <c r="F143">
        <v>389539.5</v>
      </c>
      <c r="G143">
        <v>6310858.5</v>
      </c>
      <c r="H143" s="149">
        <v>0.59899999999999998</v>
      </c>
      <c r="I143">
        <v>8</v>
      </c>
      <c r="J143" s="149">
        <v>2.2075593110172242</v>
      </c>
      <c r="K143" s="138">
        <v>13</v>
      </c>
      <c r="L143" s="138" t="s">
        <v>796</v>
      </c>
    </row>
    <row r="144" spans="1:12">
      <c r="A144" t="s">
        <v>180</v>
      </c>
      <c r="B144" t="s">
        <v>182</v>
      </c>
      <c r="C144" s="147">
        <v>41914</v>
      </c>
      <c r="D144" t="s">
        <v>165</v>
      </c>
      <c r="E144" t="s">
        <v>545</v>
      </c>
      <c r="F144">
        <v>678557.95</v>
      </c>
      <c r="G144">
        <v>6750732.5099999998</v>
      </c>
      <c r="H144" s="149">
        <v>0.55900000000000005</v>
      </c>
      <c r="I144">
        <v>25.15</v>
      </c>
      <c r="J144" s="149">
        <v>2.2470818979525511</v>
      </c>
      <c r="K144" s="138">
        <v>9</v>
      </c>
      <c r="L144" s="138" t="s">
        <v>796</v>
      </c>
    </row>
    <row r="145" spans="1:12">
      <c r="A145" t="s">
        <v>137</v>
      </c>
      <c r="B145" t="s">
        <v>787</v>
      </c>
      <c r="C145" s="147">
        <v>42326</v>
      </c>
      <c r="D145" t="s">
        <v>4</v>
      </c>
      <c r="E145" t="s">
        <v>524</v>
      </c>
      <c r="F145">
        <v>756446.44</v>
      </c>
      <c r="G145">
        <v>6305296.3700000001</v>
      </c>
      <c r="H145" s="149">
        <v>0.5</v>
      </c>
      <c r="I145">
        <v>50.1</v>
      </c>
      <c r="J145" s="149">
        <v>2.2531686707832304</v>
      </c>
      <c r="K145" s="138">
        <v>6</v>
      </c>
      <c r="L145" s="138" t="s">
        <v>796</v>
      </c>
    </row>
    <row r="146" spans="1:12">
      <c r="A146" t="s">
        <v>212</v>
      </c>
      <c r="B146" t="s">
        <v>213</v>
      </c>
      <c r="C146" s="147">
        <v>41569</v>
      </c>
      <c r="D146" t="s">
        <v>214</v>
      </c>
      <c r="E146" t="s">
        <v>559</v>
      </c>
      <c r="F146">
        <v>832172.72</v>
      </c>
      <c r="G146">
        <v>6569109.1600000001</v>
      </c>
      <c r="H146" s="149">
        <v>0.6</v>
      </c>
      <c r="I146">
        <v>19.5</v>
      </c>
      <c r="J146" s="149">
        <v>2.3457913552161194</v>
      </c>
      <c r="K146" s="138">
        <v>15</v>
      </c>
      <c r="L146" s="138" t="s">
        <v>796</v>
      </c>
    </row>
    <row r="147" spans="1:12">
      <c r="A147" t="s">
        <v>54</v>
      </c>
      <c r="B147" t="s">
        <v>745</v>
      </c>
      <c r="C147" s="147">
        <v>42164</v>
      </c>
      <c r="D147" t="s">
        <v>4</v>
      </c>
      <c r="E147" t="s">
        <v>483</v>
      </c>
      <c r="F147">
        <v>398305.98</v>
      </c>
      <c r="G147">
        <v>6382146.1299999999</v>
      </c>
      <c r="H147" s="149">
        <v>0.67</v>
      </c>
      <c r="I147">
        <v>9.85</v>
      </c>
      <c r="J147" s="149">
        <v>2.4933929151771204</v>
      </c>
      <c r="K147" s="138">
        <v>13</v>
      </c>
      <c r="L147" s="138" t="s">
        <v>796</v>
      </c>
    </row>
    <row r="148" spans="1:12">
      <c r="A148" t="s">
        <v>349</v>
      </c>
      <c r="B148" t="s">
        <v>350</v>
      </c>
      <c r="C148" s="147">
        <v>41137</v>
      </c>
      <c r="D148" t="s">
        <v>291</v>
      </c>
      <c r="E148" t="s">
        <v>622</v>
      </c>
      <c r="F148">
        <v>722875.1</v>
      </c>
      <c r="G148">
        <v>6533430</v>
      </c>
      <c r="H148" s="149">
        <v>0.56100000000000005</v>
      </c>
      <c r="I148">
        <v>58.97</v>
      </c>
      <c r="J148" s="149">
        <v>2.6250861878453038</v>
      </c>
      <c r="K148" s="138">
        <v>17</v>
      </c>
      <c r="L148" s="138" t="s">
        <v>796</v>
      </c>
    </row>
    <row r="149" spans="1:12">
      <c r="A149" t="s">
        <v>59</v>
      </c>
      <c r="B149" t="s">
        <v>766</v>
      </c>
      <c r="C149" s="147">
        <v>42164</v>
      </c>
      <c r="D149" t="s">
        <v>4</v>
      </c>
      <c r="E149" t="s">
        <v>485</v>
      </c>
      <c r="F149">
        <v>392078.12</v>
      </c>
      <c r="G149">
        <v>6310392.3200000003</v>
      </c>
      <c r="H149" s="149">
        <v>0.72</v>
      </c>
      <c r="I149">
        <v>21.3</v>
      </c>
      <c r="J149" s="149">
        <v>2.8402209944751378</v>
      </c>
      <c r="K149" s="138">
        <v>13</v>
      </c>
      <c r="L149" s="138" t="s">
        <v>796</v>
      </c>
    </row>
    <row r="150" spans="1:12">
      <c r="A150" t="s">
        <v>412</v>
      </c>
      <c r="B150" t="s">
        <v>413</v>
      </c>
      <c r="C150" s="147">
        <v>41108</v>
      </c>
      <c r="D150" t="s">
        <v>291</v>
      </c>
      <c r="E150" t="s">
        <v>655</v>
      </c>
      <c r="F150">
        <v>406382.88</v>
      </c>
      <c r="G150">
        <v>6262814</v>
      </c>
      <c r="H150" s="149">
        <v>0.65900000000000003</v>
      </c>
      <c r="I150">
        <v>42.9</v>
      </c>
      <c r="J150" s="149">
        <v>2.8771550211244721</v>
      </c>
      <c r="K150" s="130">
        <v>14</v>
      </c>
      <c r="L150" s="138" t="s">
        <v>796</v>
      </c>
    </row>
    <row r="151" spans="1:12">
      <c r="A151" t="s">
        <v>38</v>
      </c>
      <c r="B151" t="s">
        <v>757</v>
      </c>
      <c r="C151" s="147">
        <v>42171</v>
      </c>
      <c r="D151" t="s">
        <v>4</v>
      </c>
      <c r="E151" t="s">
        <v>477</v>
      </c>
      <c r="F151">
        <v>604737.1</v>
      </c>
      <c r="G151">
        <v>6292432.2400000002</v>
      </c>
      <c r="H151" s="149">
        <v>0.87</v>
      </c>
      <c r="I151">
        <v>23</v>
      </c>
      <c r="J151" s="149">
        <v>3.4607734806629833</v>
      </c>
      <c r="K151" s="138">
        <v>14</v>
      </c>
      <c r="L151" s="138" t="s">
        <v>796</v>
      </c>
    </row>
    <row r="152" spans="1:12">
      <c r="A152" t="s">
        <v>61</v>
      </c>
      <c r="B152" t="s">
        <v>747</v>
      </c>
      <c r="C152" s="147">
        <v>42164</v>
      </c>
      <c r="D152" t="s">
        <v>4</v>
      </c>
      <c r="E152" t="s">
        <v>486</v>
      </c>
      <c r="F152">
        <v>406221.96</v>
      </c>
      <c r="G152">
        <v>6318897.9500000002</v>
      </c>
      <c r="H152" s="149">
        <v>0.85</v>
      </c>
      <c r="I152">
        <v>41</v>
      </c>
      <c r="J152" s="149">
        <v>3.6795580110497239</v>
      </c>
      <c r="K152" s="130">
        <v>13</v>
      </c>
      <c r="L152" s="138" t="s">
        <v>796</v>
      </c>
    </row>
    <row r="153" spans="1:12">
      <c r="A153" t="s">
        <v>355</v>
      </c>
      <c r="B153" t="s">
        <v>356</v>
      </c>
      <c r="C153" s="147">
        <v>41157</v>
      </c>
      <c r="D153" t="s">
        <v>291</v>
      </c>
      <c r="E153" t="s">
        <v>625</v>
      </c>
      <c r="F153">
        <v>634433.9</v>
      </c>
      <c r="G153">
        <v>6752518</v>
      </c>
      <c r="H153" s="149">
        <v>0.89600000000000002</v>
      </c>
      <c r="I153">
        <v>30.8</v>
      </c>
      <c r="J153" s="149">
        <v>3.7004770880727982</v>
      </c>
      <c r="K153" s="138">
        <v>20</v>
      </c>
      <c r="L153" s="138" t="s">
        <v>796</v>
      </c>
    </row>
    <row r="154" spans="1:12">
      <c r="A154" t="s">
        <v>228</v>
      </c>
      <c r="B154" t="s">
        <v>229</v>
      </c>
      <c r="C154" s="147">
        <v>42328</v>
      </c>
      <c r="D154" t="s">
        <v>227</v>
      </c>
      <c r="E154" t="s">
        <v>565</v>
      </c>
      <c r="F154">
        <v>1024026</v>
      </c>
      <c r="G154">
        <v>6760841.9900000002</v>
      </c>
      <c r="H154" s="149">
        <v>1.01</v>
      </c>
      <c r="I154">
        <v>24.2</v>
      </c>
      <c r="J154" s="149">
        <v>4.0413129671758199</v>
      </c>
      <c r="K154" s="138">
        <v>18</v>
      </c>
      <c r="L154" s="138" t="s">
        <v>796</v>
      </c>
    </row>
    <row r="155" spans="1:12">
      <c r="A155" t="s">
        <v>408</v>
      </c>
      <c r="B155" t="s">
        <v>409</v>
      </c>
      <c r="C155" s="147">
        <v>41044</v>
      </c>
      <c r="D155" t="s">
        <v>291</v>
      </c>
      <c r="E155" t="s">
        <v>653</v>
      </c>
      <c r="F155">
        <v>486212.14</v>
      </c>
      <c r="G155">
        <v>6358047.3700000001</v>
      </c>
      <c r="H155" s="149">
        <v>0.96599999999999997</v>
      </c>
      <c r="I155">
        <v>36.5</v>
      </c>
      <c r="J155" s="149">
        <v>4.0969450763730908</v>
      </c>
      <c r="K155" s="130">
        <v>14</v>
      </c>
      <c r="L155" s="138" t="s">
        <v>796</v>
      </c>
    </row>
    <row r="156" spans="1:12">
      <c r="A156" t="s">
        <v>236</v>
      </c>
      <c r="B156" t="s">
        <v>237</v>
      </c>
      <c r="C156" s="147">
        <v>42327</v>
      </c>
      <c r="D156" t="s">
        <v>227</v>
      </c>
      <c r="E156" t="s">
        <v>568</v>
      </c>
      <c r="F156">
        <v>823419</v>
      </c>
      <c r="G156">
        <v>6587437</v>
      </c>
      <c r="H156" s="149">
        <v>1.06</v>
      </c>
      <c r="I156">
        <v>17.8</v>
      </c>
      <c r="J156" s="149">
        <v>4.1090932726681828</v>
      </c>
      <c r="K156" s="138">
        <v>10</v>
      </c>
      <c r="L156" s="138" t="s">
        <v>796</v>
      </c>
    </row>
    <row r="157" spans="1:12">
      <c r="A157" t="s">
        <v>225</v>
      </c>
      <c r="B157" t="s">
        <v>226</v>
      </c>
      <c r="C157" s="147">
        <v>42328</v>
      </c>
      <c r="D157" t="s">
        <v>227</v>
      </c>
      <c r="E157" t="s">
        <v>565</v>
      </c>
      <c r="F157">
        <v>1018957</v>
      </c>
      <c r="G157">
        <v>6756045.9900000002</v>
      </c>
      <c r="H157" s="149">
        <v>1.35</v>
      </c>
      <c r="I157">
        <v>17</v>
      </c>
      <c r="J157" s="149">
        <v>5.2122196945076373</v>
      </c>
      <c r="K157" s="138">
        <v>18</v>
      </c>
      <c r="L157" s="138" t="s">
        <v>796</v>
      </c>
    </row>
    <row r="158" spans="1:12">
      <c r="A158" t="s">
        <v>371</v>
      </c>
      <c r="B158" t="s">
        <v>372</v>
      </c>
      <c r="C158" s="147">
        <v>41365</v>
      </c>
      <c r="D158" t="s">
        <v>291</v>
      </c>
      <c r="E158" t="s">
        <v>633</v>
      </c>
      <c r="F158">
        <v>350827.52000000002</v>
      </c>
      <c r="G158">
        <v>6647659.79</v>
      </c>
      <c r="H158" s="149">
        <v>1.5580000000000001</v>
      </c>
      <c r="I158">
        <v>18</v>
      </c>
      <c r="J158" s="149">
        <v>6.0456678583035419</v>
      </c>
      <c r="K158" s="130">
        <v>12</v>
      </c>
      <c r="L158" s="138" t="s">
        <v>796</v>
      </c>
    </row>
    <row r="159" spans="1:12">
      <c r="A159" t="s">
        <v>363</v>
      </c>
      <c r="B159" t="s">
        <v>364</v>
      </c>
      <c r="C159" s="147">
        <v>41368</v>
      </c>
      <c r="D159" t="s">
        <v>291</v>
      </c>
      <c r="E159" t="s">
        <v>629</v>
      </c>
      <c r="F159">
        <v>423939.6</v>
      </c>
      <c r="G159">
        <v>6776832</v>
      </c>
      <c r="H159" s="149">
        <v>1.484</v>
      </c>
      <c r="I159">
        <v>40</v>
      </c>
      <c r="J159" s="149">
        <v>6.3951381215469603</v>
      </c>
      <c r="K159" s="130">
        <v>12</v>
      </c>
      <c r="L159" s="138" t="s">
        <v>796</v>
      </c>
    </row>
    <row r="160" spans="1:12">
      <c r="A160" t="s">
        <v>293</v>
      </c>
      <c r="B160" t="s">
        <v>294</v>
      </c>
      <c r="C160" s="147">
        <v>41240</v>
      </c>
      <c r="D160" t="s">
        <v>291</v>
      </c>
      <c r="E160" t="s">
        <v>594</v>
      </c>
      <c r="F160">
        <v>1017040.27</v>
      </c>
      <c r="G160">
        <v>6746858.1900000004</v>
      </c>
      <c r="H160" s="149">
        <v>1.629</v>
      </c>
      <c r="I160">
        <v>21</v>
      </c>
      <c r="J160" s="149">
        <v>6.4164705882352937</v>
      </c>
      <c r="K160" s="138">
        <v>18</v>
      </c>
      <c r="L160" s="138" t="s">
        <v>796</v>
      </c>
    </row>
    <row r="161" spans="1:12">
      <c r="A161" t="s">
        <v>331</v>
      </c>
      <c r="B161" t="s">
        <v>332</v>
      </c>
      <c r="C161" s="147">
        <v>41367</v>
      </c>
      <c r="D161" t="s">
        <v>291</v>
      </c>
      <c r="E161" t="s">
        <v>613</v>
      </c>
      <c r="F161">
        <v>415263</v>
      </c>
      <c r="G161">
        <v>6878911</v>
      </c>
      <c r="H161" s="149">
        <v>1.8620000000000001</v>
      </c>
      <c r="I161">
        <v>14.2</v>
      </c>
      <c r="J161" s="149">
        <v>7.0873396165095865</v>
      </c>
      <c r="K161" s="130">
        <v>12</v>
      </c>
      <c r="L161" s="138" t="s">
        <v>796</v>
      </c>
    </row>
    <row r="162" spans="1:12">
      <c r="A162" t="s">
        <v>375</v>
      </c>
      <c r="B162" t="s">
        <v>376</v>
      </c>
      <c r="C162" s="147">
        <v>41367</v>
      </c>
      <c r="D162" t="s">
        <v>291</v>
      </c>
      <c r="E162" t="s">
        <v>635</v>
      </c>
      <c r="F162">
        <v>268937.11</v>
      </c>
      <c r="G162">
        <v>6832115.9800000004</v>
      </c>
      <c r="H162" s="149">
        <v>1.865</v>
      </c>
      <c r="I162">
        <v>13.9</v>
      </c>
      <c r="J162" s="149">
        <v>7.087848553786154</v>
      </c>
      <c r="K162" s="130">
        <v>12</v>
      </c>
      <c r="L162" s="138" t="s">
        <v>796</v>
      </c>
    </row>
    <row r="163" spans="1:12">
      <c r="A163" t="s">
        <v>441</v>
      </c>
      <c r="B163" t="s">
        <v>442</v>
      </c>
      <c r="C163" s="147">
        <v>41360</v>
      </c>
      <c r="D163" t="s">
        <v>291</v>
      </c>
      <c r="E163" t="s">
        <v>669</v>
      </c>
      <c r="F163">
        <v>701920</v>
      </c>
      <c r="G163">
        <v>6179025</v>
      </c>
      <c r="H163" s="149">
        <v>1.748</v>
      </c>
      <c r="I163">
        <v>36.299999999999997</v>
      </c>
      <c r="J163" s="149">
        <v>7.4067026324341896</v>
      </c>
      <c r="K163" s="138">
        <v>6</v>
      </c>
      <c r="L163" s="138" t="s">
        <v>796</v>
      </c>
    </row>
    <row r="164" spans="1:12">
      <c r="A164" t="s">
        <v>414</v>
      </c>
      <c r="B164" t="s">
        <v>415</v>
      </c>
      <c r="C164" s="147">
        <v>41108</v>
      </c>
      <c r="D164" t="s">
        <v>291</v>
      </c>
      <c r="E164" t="s">
        <v>656</v>
      </c>
      <c r="F164">
        <v>444054.88</v>
      </c>
      <c r="G164">
        <v>6227685.25</v>
      </c>
      <c r="H164" s="149">
        <v>1.7829999999999999</v>
      </c>
      <c r="I164">
        <v>34</v>
      </c>
      <c r="J164" s="149">
        <v>7.4750406239843992</v>
      </c>
      <c r="K164" s="130">
        <v>14</v>
      </c>
      <c r="L164" s="138" t="s">
        <v>796</v>
      </c>
    </row>
    <row r="165" spans="1:12">
      <c r="A165" t="s">
        <v>365</v>
      </c>
      <c r="B165" t="s">
        <v>366</v>
      </c>
      <c r="C165" s="147">
        <v>41365</v>
      </c>
      <c r="D165" t="s">
        <v>291</v>
      </c>
      <c r="E165" t="s">
        <v>630</v>
      </c>
      <c r="F165">
        <v>425754.2</v>
      </c>
      <c r="G165">
        <v>6696966</v>
      </c>
      <c r="H165" s="149">
        <v>1.843</v>
      </c>
      <c r="I165">
        <v>54.2</v>
      </c>
      <c r="J165" s="149">
        <v>8.4525238869028279</v>
      </c>
      <c r="K165" s="130">
        <v>12</v>
      </c>
      <c r="L165" s="138" t="s">
        <v>796</v>
      </c>
    </row>
    <row r="166" spans="1:12">
      <c r="A166" t="s">
        <v>379</v>
      </c>
      <c r="B166" t="s">
        <v>380</v>
      </c>
      <c r="C166" s="147">
        <v>41366</v>
      </c>
      <c r="D166" t="s">
        <v>291</v>
      </c>
      <c r="E166" t="s">
        <v>637</v>
      </c>
      <c r="F166">
        <v>315429.7</v>
      </c>
      <c r="G166">
        <v>6777126</v>
      </c>
      <c r="H166" s="149">
        <v>2.35</v>
      </c>
      <c r="I166">
        <v>4.5</v>
      </c>
      <c r="J166" s="149">
        <v>8.5003249918752033</v>
      </c>
      <c r="K166" s="130">
        <v>12</v>
      </c>
      <c r="L166" s="138" t="s">
        <v>796</v>
      </c>
    </row>
    <row r="167" spans="1:12">
      <c r="A167" t="s">
        <v>333</v>
      </c>
      <c r="B167" t="s">
        <v>334</v>
      </c>
      <c r="C167" s="147">
        <v>41367</v>
      </c>
      <c r="D167" t="s">
        <v>291</v>
      </c>
      <c r="E167" t="s">
        <v>614</v>
      </c>
      <c r="F167">
        <v>399261</v>
      </c>
      <c r="G167">
        <v>6835758</v>
      </c>
      <c r="H167" s="149">
        <v>2.5139999999999998</v>
      </c>
      <c r="I167">
        <v>13</v>
      </c>
      <c r="J167" s="149">
        <v>9.5102242443938874</v>
      </c>
      <c r="K167" s="130">
        <v>12</v>
      </c>
      <c r="L167" s="138" t="s">
        <v>796</v>
      </c>
    </row>
    <row r="168" spans="1:12">
      <c r="A168" t="s">
        <v>337</v>
      </c>
      <c r="B168" t="s">
        <v>338</v>
      </c>
      <c r="C168" s="147">
        <v>41067</v>
      </c>
      <c r="D168" t="s">
        <v>291</v>
      </c>
      <c r="E168" t="s">
        <v>616</v>
      </c>
      <c r="F168">
        <v>797573.6</v>
      </c>
      <c r="G168">
        <v>6492480</v>
      </c>
      <c r="H168" s="149">
        <v>2.1619999999999999</v>
      </c>
      <c r="I168">
        <v>56.33</v>
      </c>
      <c r="J168" s="149">
        <v>10.005345336366588</v>
      </c>
      <c r="K168" s="138">
        <v>17</v>
      </c>
      <c r="L168" s="138" t="s">
        <v>796</v>
      </c>
    </row>
    <row r="169" spans="1:12">
      <c r="A169" t="s">
        <v>373</v>
      </c>
      <c r="B169" t="s">
        <v>374</v>
      </c>
      <c r="C169" s="147">
        <v>41366</v>
      </c>
      <c r="D169" t="s">
        <v>291</v>
      </c>
      <c r="E169" t="s">
        <v>634</v>
      </c>
      <c r="F169">
        <v>304456.40000000002</v>
      </c>
      <c r="G169">
        <v>6807992</v>
      </c>
      <c r="H169" s="149">
        <v>2.8639999999999999</v>
      </c>
      <c r="I169">
        <v>13.5</v>
      </c>
      <c r="J169" s="149">
        <v>10.862164445888853</v>
      </c>
      <c r="K169" s="130">
        <v>12</v>
      </c>
      <c r="L169" s="139" t="s">
        <v>796</v>
      </c>
    </row>
    <row r="170" spans="1:12">
      <c r="A170" t="s">
        <v>381</v>
      </c>
      <c r="B170" t="s">
        <v>382</v>
      </c>
      <c r="C170" s="147">
        <v>41366</v>
      </c>
      <c r="D170" t="s">
        <v>291</v>
      </c>
      <c r="E170" t="s">
        <v>638</v>
      </c>
      <c r="F170">
        <v>344193</v>
      </c>
      <c r="G170">
        <v>6777680</v>
      </c>
      <c r="H170" s="149">
        <v>2.7210000000000001</v>
      </c>
      <c r="I170">
        <v>34</v>
      </c>
      <c r="J170" s="149">
        <v>11.407507312317192</v>
      </c>
      <c r="K170" s="130">
        <v>12</v>
      </c>
      <c r="L170" s="138" t="s">
        <v>796</v>
      </c>
    </row>
    <row r="171" spans="1:12">
      <c r="A171" t="s">
        <v>329</v>
      </c>
      <c r="B171" t="s">
        <v>330</v>
      </c>
      <c r="C171" s="147">
        <v>41368</v>
      </c>
      <c r="D171" t="s">
        <v>291</v>
      </c>
      <c r="E171" t="s">
        <v>612</v>
      </c>
      <c r="F171">
        <v>444091</v>
      </c>
      <c r="G171">
        <v>6867577</v>
      </c>
      <c r="H171" s="149">
        <v>4.415</v>
      </c>
      <c r="I171">
        <v>14</v>
      </c>
      <c r="J171" s="149">
        <v>16.78761780955476</v>
      </c>
      <c r="K171" s="130">
        <v>12</v>
      </c>
      <c r="L171" s="138" t="s">
        <v>796</v>
      </c>
    </row>
    <row r="172" spans="1:12">
      <c r="A172" t="s">
        <v>147</v>
      </c>
      <c r="B172" t="s">
        <v>767</v>
      </c>
      <c r="C172" s="147">
        <v>42314</v>
      </c>
      <c r="D172" t="s">
        <v>4</v>
      </c>
      <c r="E172" t="s">
        <v>529</v>
      </c>
      <c r="F172">
        <v>867903.7</v>
      </c>
      <c r="G172">
        <v>6577698.9000000004</v>
      </c>
      <c r="H172" s="149">
        <v>0.21</v>
      </c>
      <c r="I172">
        <v>82.3</v>
      </c>
      <c r="J172" s="149">
        <v>1.0781865453363664</v>
      </c>
      <c r="K172" s="138"/>
      <c r="L172" s="138"/>
    </row>
    <row r="173" spans="1:12">
      <c r="A173" t="s">
        <v>57</v>
      </c>
      <c r="B173" t="s">
        <v>762</v>
      </c>
      <c r="C173" s="147">
        <v>42172</v>
      </c>
      <c r="D173" t="s">
        <v>4</v>
      </c>
      <c r="E173" t="s">
        <v>484</v>
      </c>
      <c r="F173">
        <v>409963.75</v>
      </c>
      <c r="G173">
        <v>6245762.7199999997</v>
      </c>
      <c r="H173" s="149">
        <v>0.37</v>
      </c>
      <c r="I173">
        <v>69.8</v>
      </c>
      <c r="J173" s="149">
        <v>1.8094767630809228</v>
      </c>
      <c r="K173" s="130"/>
      <c r="L173" s="138"/>
    </row>
    <row r="174" spans="1:12">
      <c r="A174" t="s">
        <v>159</v>
      </c>
      <c r="B174" t="s">
        <v>160</v>
      </c>
      <c r="C174" s="147">
        <v>42310</v>
      </c>
      <c r="D174" t="s">
        <v>4</v>
      </c>
      <c r="E174" t="s">
        <v>535</v>
      </c>
      <c r="F174">
        <v>894839.12</v>
      </c>
      <c r="G174">
        <v>6471311.9500000002</v>
      </c>
      <c r="H174" s="149">
        <v>0.41</v>
      </c>
      <c r="I174">
        <v>90.1</v>
      </c>
      <c r="J174" s="149">
        <v>2.1673903152421183</v>
      </c>
      <c r="K174" s="138"/>
      <c r="L174" s="138"/>
    </row>
    <row r="175" spans="1:12">
      <c r="A175" t="s">
        <v>79</v>
      </c>
      <c r="B175" t="s">
        <v>754</v>
      </c>
      <c r="C175" s="147">
        <v>42327</v>
      </c>
      <c r="D175" t="s">
        <v>4</v>
      </c>
      <c r="E175" t="s">
        <v>495</v>
      </c>
      <c r="F175">
        <v>916062.33</v>
      </c>
      <c r="G175">
        <v>6564950.5899999999</v>
      </c>
      <c r="H175" s="149">
        <v>0.53</v>
      </c>
      <c r="I175">
        <v>70</v>
      </c>
      <c r="J175" s="149">
        <v>2.5940201494962629</v>
      </c>
      <c r="K175" s="138"/>
      <c r="L175" s="138"/>
    </row>
    <row r="176" spans="1:12">
      <c r="A176" t="s">
        <v>119</v>
      </c>
      <c r="B176" t="s">
        <v>120</v>
      </c>
      <c r="C176" s="147">
        <v>42310</v>
      </c>
      <c r="D176" t="s">
        <v>4</v>
      </c>
      <c r="E176" t="s">
        <v>515</v>
      </c>
      <c r="F176">
        <v>914171.03</v>
      </c>
      <c r="G176">
        <v>6447650.8600000003</v>
      </c>
      <c r="H176" s="149">
        <v>0.59</v>
      </c>
      <c r="I176">
        <v>45</v>
      </c>
      <c r="J176" s="149">
        <v>2.6000649983750397</v>
      </c>
      <c r="K176" s="138"/>
      <c r="L176" s="138"/>
    </row>
    <row r="177" spans="1:12">
      <c r="A177" t="s">
        <v>99</v>
      </c>
      <c r="B177" t="s">
        <v>772</v>
      </c>
      <c r="C177" s="147">
        <v>42314</v>
      </c>
      <c r="D177" t="s">
        <v>4</v>
      </c>
      <c r="E177" t="s">
        <v>505</v>
      </c>
      <c r="F177">
        <v>845732.59</v>
      </c>
      <c r="G177">
        <v>6437271.0999999996</v>
      </c>
      <c r="H177" s="149">
        <v>0.56000000000000005</v>
      </c>
      <c r="I177">
        <v>71.400000000000006</v>
      </c>
      <c r="J177" s="149">
        <v>2.7561390965225869</v>
      </c>
      <c r="K177" s="138"/>
      <c r="L177" s="138"/>
    </row>
    <row r="178" spans="1:12">
      <c r="A178" t="s">
        <v>75</v>
      </c>
      <c r="B178" t="s">
        <v>748</v>
      </c>
      <c r="C178" s="147">
        <v>42325</v>
      </c>
      <c r="D178" t="s">
        <v>4</v>
      </c>
      <c r="E178" t="s">
        <v>493</v>
      </c>
      <c r="F178">
        <v>842595.15</v>
      </c>
      <c r="G178">
        <v>6575989.4100000001</v>
      </c>
      <c r="H178" s="149">
        <v>0.73</v>
      </c>
      <c r="I178">
        <v>68.2</v>
      </c>
      <c r="J178" s="149">
        <v>3.5472733181670457</v>
      </c>
      <c r="K178" s="138"/>
      <c r="L178" s="138"/>
    </row>
    <row r="179" spans="1:12">
      <c r="A179" t="s">
        <v>424</v>
      </c>
      <c r="B179" t="s">
        <v>425</v>
      </c>
      <c r="C179" s="147">
        <v>41138</v>
      </c>
      <c r="D179" t="s">
        <v>291</v>
      </c>
      <c r="E179" t="s">
        <v>661</v>
      </c>
      <c r="F179">
        <v>865948</v>
      </c>
      <c r="G179">
        <v>6641525</v>
      </c>
      <c r="H179" s="149">
        <v>0.81</v>
      </c>
      <c r="I179">
        <v>54.29</v>
      </c>
      <c r="J179" s="149">
        <v>3.716312642183945</v>
      </c>
      <c r="K179" s="138"/>
      <c r="L179" s="138"/>
    </row>
    <row r="180" spans="1:12">
      <c r="A180" t="s">
        <v>135</v>
      </c>
      <c r="B180" t="s">
        <v>742</v>
      </c>
      <c r="C180" s="147">
        <v>42326</v>
      </c>
      <c r="D180" t="s">
        <v>4</v>
      </c>
      <c r="E180" t="s">
        <v>523</v>
      </c>
      <c r="F180">
        <v>748045.41</v>
      </c>
      <c r="G180">
        <v>6319241.8899999997</v>
      </c>
      <c r="H180" s="149">
        <v>0.79</v>
      </c>
      <c r="I180">
        <v>72.2</v>
      </c>
      <c r="J180" s="149">
        <v>3.9004484887877804</v>
      </c>
      <c r="K180" s="138"/>
      <c r="L180" s="138"/>
    </row>
    <row r="181" spans="1:12">
      <c r="A181" t="s">
        <v>67</v>
      </c>
      <c r="B181" t="s">
        <v>790</v>
      </c>
      <c r="C181" s="147">
        <v>42326</v>
      </c>
      <c r="D181" t="s">
        <v>4</v>
      </c>
      <c r="E181" t="s">
        <v>489</v>
      </c>
      <c r="F181">
        <v>959486.41</v>
      </c>
      <c r="G181">
        <v>6729316.2800000003</v>
      </c>
      <c r="H181" s="149">
        <v>0.96</v>
      </c>
      <c r="I181">
        <v>30.1</v>
      </c>
      <c r="J181" s="149">
        <v>3.9516932076698073</v>
      </c>
      <c r="K181" s="138"/>
      <c r="L181" s="138"/>
    </row>
    <row r="182" spans="1:12">
      <c r="A182" t="s">
        <v>139</v>
      </c>
      <c r="B182" t="s">
        <v>783</v>
      </c>
      <c r="C182" s="147">
        <v>42325</v>
      </c>
      <c r="D182" t="s">
        <v>4</v>
      </c>
      <c r="E182" t="s">
        <v>525</v>
      </c>
      <c r="F182">
        <v>800260.63</v>
      </c>
      <c r="G182">
        <v>6280238.1900000004</v>
      </c>
      <c r="H182" s="149">
        <v>0.7</v>
      </c>
      <c r="I182">
        <v>131.4</v>
      </c>
      <c r="J182" s="149">
        <v>4.2641533961650957</v>
      </c>
      <c r="K182" s="138"/>
      <c r="L182" s="138"/>
    </row>
    <row r="183" spans="1:12">
      <c r="A183" t="s">
        <v>107</v>
      </c>
      <c r="B183" t="s">
        <v>768</v>
      </c>
      <c r="C183" s="147">
        <v>42325</v>
      </c>
      <c r="D183" t="s">
        <v>4</v>
      </c>
      <c r="E183" t="s">
        <v>509</v>
      </c>
      <c r="F183">
        <v>844381.2</v>
      </c>
      <c r="G183">
        <v>6318516.4400000004</v>
      </c>
      <c r="H183" s="149">
        <v>0.94</v>
      </c>
      <c r="I183">
        <v>67.8</v>
      </c>
      <c r="J183" s="149">
        <v>4.5603899902502425</v>
      </c>
      <c r="K183" s="138"/>
      <c r="L183" s="138"/>
    </row>
    <row r="184" spans="1:12">
      <c r="A184" t="s">
        <v>113</v>
      </c>
      <c r="B184" t="s">
        <v>759</v>
      </c>
      <c r="C184" s="147">
        <v>42325</v>
      </c>
      <c r="D184" t="s">
        <v>4</v>
      </c>
      <c r="E184" t="s">
        <v>512</v>
      </c>
      <c r="F184">
        <v>815067.63</v>
      </c>
      <c r="G184">
        <v>6285512.4800000004</v>
      </c>
      <c r="H184" s="149">
        <v>1.56</v>
      </c>
      <c r="I184">
        <v>101.1</v>
      </c>
      <c r="J184" s="149">
        <v>8.5812674683132908</v>
      </c>
      <c r="K184" s="138"/>
      <c r="L184" s="138"/>
    </row>
    <row r="185" spans="1:12">
      <c r="A185" t="s">
        <v>223</v>
      </c>
      <c r="B185" t="s">
        <v>224</v>
      </c>
      <c r="C185" s="147">
        <v>41381</v>
      </c>
      <c r="D185" t="s">
        <v>220</v>
      </c>
      <c r="E185" t="s">
        <v>564</v>
      </c>
      <c r="F185">
        <v>778722</v>
      </c>
      <c r="G185">
        <v>6330924</v>
      </c>
      <c r="H185" s="149">
        <v>2.7148191032584701</v>
      </c>
      <c r="I185">
        <v>87.4</v>
      </c>
      <c r="J185" s="149">
        <v>14.208465011008904</v>
      </c>
      <c r="K185" s="138"/>
      <c r="L185" s="138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219"/>
  <sheetViews>
    <sheetView topLeftCell="J1" workbookViewId="0">
      <selection activeCell="W13" sqref="W13"/>
    </sheetView>
  </sheetViews>
  <sheetFormatPr baseColWidth="10" defaultRowHeight="15"/>
  <cols>
    <col min="1" max="1" width="14.28515625" customWidth="1"/>
    <col min="5" max="5" width="18" customWidth="1"/>
    <col min="6" max="7" width="1.7109375" customWidth="1"/>
    <col min="8" max="8" width="17.42578125" customWidth="1"/>
    <col min="9" max="9" width="17.85546875" customWidth="1"/>
    <col min="10" max="11" width="15.85546875" customWidth="1"/>
  </cols>
  <sheetData>
    <row r="1" spans="1:19">
      <c r="A1" t="s">
        <v>709</v>
      </c>
      <c r="B1" t="s">
        <v>708</v>
      </c>
      <c r="C1" t="s">
        <v>0</v>
      </c>
      <c r="D1" t="s">
        <v>1</v>
      </c>
      <c r="E1" t="s">
        <v>459</v>
      </c>
      <c r="F1" t="s">
        <v>678</v>
      </c>
      <c r="G1" t="s">
        <v>679</v>
      </c>
      <c r="H1" t="s">
        <v>699</v>
      </c>
      <c r="I1" t="s">
        <v>688</v>
      </c>
      <c r="J1" t="s">
        <v>696</v>
      </c>
      <c r="K1" t="s">
        <v>794</v>
      </c>
      <c r="L1" t="s">
        <v>795</v>
      </c>
      <c r="Q1" t="s">
        <v>817</v>
      </c>
      <c r="R1" t="s">
        <v>818</v>
      </c>
      <c r="S1" t="s">
        <v>824</v>
      </c>
    </row>
    <row r="2" spans="1:19">
      <c r="A2" t="s">
        <v>117</v>
      </c>
      <c r="B2" t="s">
        <v>758</v>
      </c>
      <c r="C2" s="147">
        <v>42310</v>
      </c>
      <c r="D2" t="s">
        <v>4</v>
      </c>
      <c r="E2" t="s">
        <v>514</v>
      </c>
      <c r="F2">
        <v>962956.41</v>
      </c>
      <c r="G2">
        <v>6469546.4400000004</v>
      </c>
      <c r="H2" s="111">
        <v>0.67</v>
      </c>
      <c r="I2" s="111">
        <v>150</v>
      </c>
      <c r="J2" s="111">
        <v>0.93799999999999983</v>
      </c>
      <c r="K2" s="171">
        <v>2</v>
      </c>
      <c r="L2" s="111" t="s">
        <v>801</v>
      </c>
      <c r="Q2" s="149">
        <f t="shared" ref="Q2:Q37" si="0">O$8</f>
        <v>0.61</v>
      </c>
      <c r="R2">
        <v>0</v>
      </c>
      <c r="S2">
        <f t="shared" ref="S2:S37" si="1">((M$8/(1+R2/M$12))*M$5)/M$10</f>
        <v>3.6727272727272724</v>
      </c>
    </row>
    <row r="3" spans="1:19" ht="15.75" thickBot="1">
      <c r="A3" t="s">
        <v>241</v>
      </c>
      <c r="B3" t="s">
        <v>242</v>
      </c>
      <c r="C3" s="147">
        <v>41068</v>
      </c>
      <c r="D3" t="s">
        <v>291</v>
      </c>
      <c r="E3" t="s">
        <v>571</v>
      </c>
      <c r="F3">
        <v>925025</v>
      </c>
      <c r="G3">
        <v>6514593</v>
      </c>
      <c r="H3" s="111">
        <v>0.71499999999999997</v>
      </c>
      <c r="I3" s="111">
        <v>96.9</v>
      </c>
      <c r="J3" s="111">
        <v>0.74788999999999994</v>
      </c>
      <c r="K3" s="171">
        <v>5</v>
      </c>
      <c r="L3" s="111" t="s">
        <v>801</v>
      </c>
      <c r="Q3" s="149">
        <f t="shared" si="0"/>
        <v>0.61</v>
      </c>
      <c r="R3">
        <f t="shared" ref="R3:R37" si="2">R2+10</f>
        <v>10</v>
      </c>
      <c r="S3">
        <f t="shared" si="1"/>
        <v>3.1480519480519473</v>
      </c>
    </row>
    <row r="4" spans="1:19">
      <c r="A4" t="s">
        <v>426</v>
      </c>
      <c r="B4" t="s">
        <v>427</v>
      </c>
      <c r="C4" s="147">
        <v>41138</v>
      </c>
      <c r="D4" t="s">
        <v>291</v>
      </c>
      <c r="E4" t="s">
        <v>662</v>
      </c>
      <c r="F4">
        <v>839108</v>
      </c>
      <c r="G4">
        <v>6629175</v>
      </c>
      <c r="H4" s="111">
        <v>0.67600000000000005</v>
      </c>
      <c r="I4" s="111">
        <v>91.4</v>
      </c>
      <c r="J4" s="111">
        <v>0.68230933333333343</v>
      </c>
      <c r="K4" s="171">
        <v>15</v>
      </c>
      <c r="L4" s="111" t="s">
        <v>801</v>
      </c>
      <c r="M4" s="146" t="s">
        <v>700</v>
      </c>
      <c r="N4" s="158" t="s">
        <v>711</v>
      </c>
      <c r="Q4" s="149">
        <f t="shared" si="0"/>
        <v>0.61</v>
      </c>
      <c r="R4">
        <f t="shared" si="2"/>
        <v>20</v>
      </c>
      <c r="S4">
        <f t="shared" si="1"/>
        <v>2.7545454545454544</v>
      </c>
    </row>
    <row r="5" spans="1:19" ht="15.75" thickBot="1">
      <c r="A5" t="s">
        <v>121</v>
      </c>
      <c r="B5" t="s">
        <v>122</v>
      </c>
      <c r="C5" s="147">
        <v>42310</v>
      </c>
      <c r="D5" t="s">
        <v>4</v>
      </c>
      <c r="E5" t="s">
        <v>516</v>
      </c>
      <c r="F5">
        <v>894919.44</v>
      </c>
      <c r="G5">
        <v>6461924.0099999998</v>
      </c>
      <c r="H5" s="111">
        <v>0.47</v>
      </c>
      <c r="I5" s="111">
        <v>88</v>
      </c>
      <c r="J5" s="111">
        <v>0.46373333333333333</v>
      </c>
      <c r="K5" s="171">
        <v>5</v>
      </c>
      <c r="L5" s="111" t="s">
        <v>801</v>
      </c>
      <c r="M5" s="134">
        <v>1.2</v>
      </c>
      <c r="N5" s="136">
        <v>14</v>
      </c>
      <c r="Q5" s="149">
        <f t="shared" si="0"/>
        <v>0.61</v>
      </c>
      <c r="R5">
        <f t="shared" si="2"/>
        <v>30</v>
      </c>
      <c r="S5">
        <f t="shared" si="1"/>
        <v>2.4484848484848483</v>
      </c>
    </row>
    <row r="6" spans="1:19" ht="15.75" thickBot="1">
      <c r="A6" t="s">
        <v>125</v>
      </c>
      <c r="B6" t="s">
        <v>738</v>
      </c>
      <c r="C6" s="147">
        <v>42313</v>
      </c>
      <c r="D6" t="s">
        <v>4</v>
      </c>
      <c r="E6" t="s">
        <v>518</v>
      </c>
      <c r="F6">
        <v>934479.35</v>
      </c>
      <c r="G6">
        <v>6350598.2999999998</v>
      </c>
      <c r="H6" s="111">
        <v>0.19</v>
      </c>
      <c r="I6" s="111">
        <v>82.7</v>
      </c>
      <c r="J6" s="111">
        <v>0.18075333333333332</v>
      </c>
      <c r="K6" s="171">
        <v>7</v>
      </c>
      <c r="L6" s="111" t="s">
        <v>801</v>
      </c>
      <c r="Q6" s="149">
        <f t="shared" si="0"/>
        <v>0.61</v>
      </c>
      <c r="R6">
        <f t="shared" si="2"/>
        <v>40</v>
      </c>
      <c r="S6">
        <f t="shared" si="1"/>
        <v>2.2036363636363636</v>
      </c>
    </row>
    <row r="7" spans="1:19">
      <c r="A7" t="s">
        <v>95</v>
      </c>
      <c r="B7" t="s">
        <v>756</v>
      </c>
      <c r="C7" s="147">
        <v>42325</v>
      </c>
      <c r="D7" t="s">
        <v>4</v>
      </c>
      <c r="E7" t="s">
        <v>503</v>
      </c>
      <c r="F7">
        <v>855033.97</v>
      </c>
      <c r="G7">
        <v>6499829.6299999999</v>
      </c>
      <c r="H7" s="111">
        <v>0.17</v>
      </c>
      <c r="I7" s="111">
        <v>77.5</v>
      </c>
      <c r="J7" s="111">
        <v>0.15583333333333335</v>
      </c>
      <c r="K7" s="171">
        <v>5</v>
      </c>
      <c r="L7" s="111" t="s">
        <v>801</v>
      </c>
      <c r="M7" s="159" t="s">
        <v>690</v>
      </c>
      <c r="O7" s="84" t="s">
        <v>821</v>
      </c>
      <c r="Q7" s="149">
        <f t="shared" si="0"/>
        <v>0.61</v>
      </c>
      <c r="R7">
        <f t="shared" si="2"/>
        <v>50</v>
      </c>
      <c r="S7">
        <f t="shared" si="1"/>
        <v>2.0033057851239668</v>
      </c>
    </row>
    <row r="8" spans="1:19">
      <c r="A8" t="s">
        <v>208</v>
      </c>
      <c r="B8" t="s">
        <v>209</v>
      </c>
      <c r="C8" s="147">
        <v>41000</v>
      </c>
      <c r="D8" t="s">
        <v>207</v>
      </c>
      <c r="E8" t="s">
        <v>557</v>
      </c>
      <c r="F8">
        <v>891477.04</v>
      </c>
      <c r="G8">
        <v>6544924.4400000004</v>
      </c>
      <c r="H8" s="111">
        <v>0.17199999999999999</v>
      </c>
      <c r="I8" s="111">
        <v>77</v>
      </c>
      <c r="J8" s="111">
        <v>0.15709333333333331</v>
      </c>
      <c r="K8" s="171">
        <v>5</v>
      </c>
      <c r="L8" s="111" t="s">
        <v>801</v>
      </c>
      <c r="M8" s="160">
        <v>1.01</v>
      </c>
      <c r="N8">
        <v>0.45</v>
      </c>
      <c r="O8">
        <v>0.61</v>
      </c>
      <c r="Q8" s="149">
        <f t="shared" si="0"/>
        <v>0.61</v>
      </c>
      <c r="R8">
        <f t="shared" si="2"/>
        <v>60</v>
      </c>
      <c r="S8">
        <f t="shared" si="1"/>
        <v>1.8363636363636362</v>
      </c>
    </row>
    <row r="9" spans="1:19">
      <c r="A9" t="s">
        <v>131</v>
      </c>
      <c r="B9" t="s">
        <v>739</v>
      </c>
      <c r="C9" s="147">
        <v>42313</v>
      </c>
      <c r="D9" t="s">
        <v>4</v>
      </c>
      <c r="E9" t="s">
        <v>521</v>
      </c>
      <c r="F9">
        <v>924721.53</v>
      </c>
      <c r="G9">
        <v>6299954.8099999996</v>
      </c>
      <c r="H9" s="111">
        <v>0.22</v>
      </c>
      <c r="I9" s="111">
        <v>72.599999999999994</v>
      </c>
      <c r="J9" s="111">
        <v>0.19447999999999999</v>
      </c>
      <c r="K9" s="171">
        <v>6</v>
      </c>
      <c r="L9" s="111" t="s">
        <v>801</v>
      </c>
      <c r="M9" s="145" t="s">
        <v>687</v>
      </c>
      <c r="Q9" s="149">
        <f t="shared" si="0"/>
        <v>0.61</v>
      </c>
      <c r="R9">
        <f t="shared" si="2"/>
        <v>70</v>
      </c>
      <c r="S9">
        <f t="shared" si="1"/>
        <v>1.6951048951048946</v>
      </c>
    </row>
    <row r="10" spans="1:19">
      <c r="A10" t="s">
        <v>457</v>
      </c>
      <c r="B10" t="s">
        <v>458</v>
      </c>
      <c r="C10" s="147">
        <v>41177</v>
      </c>
      <c r="D10" t="s">
        <v>291</v>
      </c>
      <c r="E10" t="s">
        <v>677</v>
      </c>
      <c r="F10">
        <v>882069</v>
      </c>
      <c r="G10">
        <v>6348202</v>
      </c>
      <c r="H10" s="111">
        <v>0.46700000000000003</v>
      </c>
      <c r="I10" s="111">
        <v>72.5</v>
      </c>
      <c r="J10" s="111">
        <v>0.41251666666666659</v>
      </c>
      <c r="K10" s="171">
        <v>7</v>
      </c>
      <c r="L10" s="111" t="s">
        <v>801</v>
      </c>
      <c r="M10" s="160">
        <v>0.33</v>
      </c>
      <c r="N10">
        <v>0.33</v>
      </c>
      <c r="O10" s="84" t="s">
        <v>802</v>
      </c>
      <c r="Q10" s="149">
        <f t="shared" si="0"/>
        <v>0.61</v>
      </c>
      <c r="R10">
        <f t="shared" si="2"/>
        <v>80</v>
      </c>
      <c r="S10">
        <f t="shared" si="1"/>
        <v>1.5740259740259741</v>
      </c>
    </row>
    <row r="11" spans="1:19">
      <c r="A11" t="s">
        <v>437</v>
      </c>
      <c r="B11" t="s">
        <v>438</v>
      </c>
      <c r="C11" s="147">
        <v>41177</v>
      </c>
      <c r="D11" t="s">
        <v>291</v>
      </c>
      <c r="E11" t="s">
        <v>667</v>
      </c>
      <c r="F11">
        <v>937563</v>
      </c>
      <c r="G11">
        <v>6330720</v>
      </c>
      <c r="H11" s="111">
        <v>0.216</v>
      </c>
      <c r="I11" s="111">
        <v>71.5</v>
      </c>
      <c r="J11" s="111">
        <v>0.18935999999999995</v>
      </c>
      <c r="K11" s="171">
        <v>6</v>
      </c>
      <c r="L11" s="111" t="s">
        <v>801</v>
      </c>
      <c r="M11" s="145" t="s">
        <v>693</v>
      </c>
      <c r="O11">
        <v>0.37</v>
      </c>
      <c r="Q11" s="149">
        <f t="shared" si="0"/>
        <v>0.61</v>
      </c>
      <c r="R11">
        <f t="shared" si="2"/>
        <v>90</v>
      </c>
      <c r="S11">
        <f t="shared" si="1"/>
        <v>1.469090909090909</v>
      </c>
    </row>
    <row r="12" spans="1:19" ht="15.75" thickBot="1">
      <c r="A12" t="s">
        <v>251</v>
      </c>
      <c r="B12" t="s">
        <v>252</v>
      </c>
      <c r="C12" s="147">
        <v>40087</v>
      </c>
      <c r="D12" t="s">
        <v>253</v>
      </c>
      <c r="E12" t="s">
        <v>577</v>
      </c>
      <c r="F12">
        <v>869769</v>
      </c>
      <c r="G12">
        <v>6560119</v>
      </c>
      <c r="H12" s="111">
        <v>0.199757706540548</v>
      </c>
      <c r="I12" s="111">
        <v>69.8</v>
      </c>
      <c r="J12" s="111">
        <v>0.17285700205975418</v>
      </c>
      <c r="K12" s="171">
        <v>15</v>
      </c>
      <c r="L12" s="111" t="s">
        <v>801</v>
      </c>
      <c r="M12" s="161">
        <v>60</v>
      </c>
      <c r="Q12" s="149">
        <f t="shared" si="0"/>
        <v>0.61</v>
      </c>
      <c r="R12">
        <f t="shared" si="2"/>
        <v>100</v>
      </c>
      <c r="S12">
        <f t="shared" si="1"/>
        <v>1.377272727272727</v>
      </c>
    </row>
    <row r="13" spans="1:19">
      <c r="A13" t="s">
        <v>157</v>
      </c>
      <c r="B13" t="s">
        <v>740</v>
      </c>
      <c r="C13" s="147">
        <v>42310</v>
      </c>
      <c r="D13" t="s">
        <v>4</v>
      </c>
      <c r="E13" t="s">
        <v>534</v>
      </c>
      <c r="F13">
        <v>897712.76</v>
      </c>
      <c r="G13">
        <v>6480121.96</v>
      </c>
      <c r="H13" s="111">
        <v>0.21</v>
      </c>
      <c r="I13" s="111">
        <v>69</v>
      </c>
      <c r="J13" s="111">
        <v>0.18059999999999998</v>
      </c>
      <c r="K13" s="171">
        <v>5</v>
      </c>
      <c r="L13" s="111" t="s">
        <v>801</v>
      </c>
      <c r="Q13" s="149">
        <f t="shared" si="0"/>
        <v>0.61</v>
      </c>
      <c r="R13">
        <f t="shared" si="2"/>
        <v>110</v>
      </c>
      <c r="S13">
        <f t="shared" si="1"/>
        <v>1.2962566844919787</v>
      </c>
    </row>
    <row r="14" spans="1:19">
      <c r="A14" t="s">
        <v>430</v>
      </c>
      <c r="B14" t="s">
        <v>431</v>
      </c>
      <c r="C14" s="147">
        <v>41177</v>
      </c>
      <c r="D14" t="s">
        <v>291</v>
      </c>
      <c r="E14" t="s">
        <v>664</v>
      </c>
      <c r="F14">
        <v>880001</v>
      </c>
      <c r="G14">
        <v>6399472</v>
      </c>
      <c r="H14" s="111">
        <v>0.34399999999999997</v>
      </c>
      <c r="I14" s="111">
        <v>65.5</v>
      </c>
      <c r="J14" s="111">
        <v>0.28781333333333331</v>
      </c>
      <c r="K14" s="171">
        <v>7</v>
      </c>
      <c r="L14" s="111" t="s">
        <v>801</v>
      </c>
      <c r="Q14" s="149">
        <f t="shared" si="0"/>
        <v>0.61</v>
      </c>
      <c r="R14">
        <f t="shared" si="2"/>
        <v>120</v>
      </c>
      <c r="S14">
        <f t="shared" si="1"/>
        <v>1.2242424242424241</v>
      </c>
    </row>
    <row r="15" spans="1:19">
      <c r="A15" t="s">
        <v>254</v>
      </c>
      <c r="B15" t="s">
        <v>255</v>
      </c>
      <c r="C15" s="147">
        <v>40087</v>
      </c>
      <c r="D15" t="s">
        <v>253</v>
      </c>
      <c r="E15" t="s">
        <v>578</v>
      </c>
      <c r="F15">
        <v>869164</v>
      </c>
      <c r="G15">
        <v>6563689</v>
      </c>
      <c r="H15" s="111">
        <v>0.24678778993328801</v>
      </c>
      <c r="I15" s="111">
        <v>63.5</v>
      </c>
      <c r="J15" s="111">
        <v>0.20318861371174046</v>
      </c>
      <c r="K15" s="171">
        <v>15</v>
      </c>
      <c r="L15" s="111" t="s">
        <v>801</v>
      </c>
      <c r="Q15" s="149">
        <f t="shared" si="0"/>
        <v>0.61</v>
      </c>
      <c r="R15">
        <f t="shared" si="2"/>
        <v>130</v>
      </c>
      <c r="S15">
        <f t="shared" si="1"/>
        <v>1.1598086124401914</v>
      </c>
    </row>
    <row r="16" spans="1:19">
      <c r="A16" t="s">
        <v>398</v>
      </c>
      <c r="B16" t="s">
        <v>399</v>
      </c>
      <c r="C16" s="147">
        <v>41043</v>
      </c>
      <c r="D16" t="s">
        <v>291</v>
      </c>
      <c r="E16" t="s">
        <v>647</v>
      </c>
      <c r="F16">
        <v>659597.22</v>
      </c>
      <c r="G16">
        <v>6360008.5300000003</v>
      </c>
      <c r="H16" s="111">
        <v>0.86599999999999999</v>
      </c>
      <c r="I16" s="111">
        <v>61.97</v>
      </c>
      <c r="J16" s="111">
        <v>0.70417346666666669</v>
      </c>
      <c r="K16" s="171">
        <v>3</v>
      </c>
      <c r="L16" s="111" t="s">
        <v>801</v>
      </c>
      <c r="Q16" s="149">
        <f t="shared" si="0"/>
        <v>0.61</v>
      </c>
      <c r="R16">
        <f t="shared" si="2"/>
        <v>140</v>
      </c>
      <c r="S16">
        <f t="shared" si="1"/>
        <v>1.1018181818181818</v>
      </c>
    </row>
    <row r="17" spans="1:19">
      <c r="A17" t="s">
        <v>261</v>
      </c>
      <c r="B17" t="s">
        <v>262</v>
      </c>
      <c r="C17" s="147">
        <v>40087</v>
      </c>
      <c r="D17" t="s">
        <v>253</v>
      </c>
      <c r="E17" t="s">
        <v>581</v>
      </c>
      <c r="F17">
        <v>915573</v>
      </c>
      <c r="G17">
        <v>6477559</v>
      </c>
      <c r="H17" s="111">
        <v>0.27166656275652801</v>
      </c>
      <c r="I17" s="111">
        <v>61.66</v>
      </c>
      <c r="J17" s="111">
        <v>0.22033969349972798</v>
      </c>
      <c r="K17" s="171">
        <v>5</v>
      </c>
      <c r="L17" s="111" t="s">
        <v>801</v>
      </c>
      <c r="Q17" s="149">
        <f t="shared" si="0"/>
        <v>0.61</v>
      </c>
      <c r="R17">
        <f t="shared" si="2"/>
        <v>150</v>
      </c>
      <c r="S17">
        <f t="shared" si="1"/>
        <v>1.0493506493506495</v>
      </c>
    </row>
    <row r="18" spans="1:19">
      <c r="A18" t="s">
        <v>287</v>
      </c>
      <c r="B18" t="s">
        <v>288</v>
      </c>
      <c r="C18" s="147">
        <v>40087</v>
      </c>
      <c r="D18" t="s">
        <v>253</v>
      </c>
      <c r="E18" t="s">
        <v>592</v>
      </c>
      <c r="F18">
        <v>859976</v>
      </c>
      <c r="G18">
        <v>6484614</v>
      </c>
      <c r="H18" s="111">
        <v>0.14398735309055299</v>
      </c>
      <c r="I18" s="111">
        <v>60.5</v>
      </c>
      <c r="J18" s="111">
        <v>0.11566984031607756</v>
      </c>
      <c r="K18" s="171">
        <v>5</v>
      </c>
      <c r="L18" s="111" t="s">
        <v>801</v>
      </c>
      <c r="Q18" s="149">
        <f t="shared" si="0"/>
        <v>0.61</v>
      </c>
      <c r="R18">
        <f t="shared" si="2"/>
        <v>160</v>
      </c>
      <c r="S18">
        <f t="shared" si="1"/>
        <v>1.0016528925619834</v>
      </c>
    </row>
    <row r="19" spans="1:19">
      <c r="A19" t="s">
        <v>281</v>
      </c>
      <c r="B19" t="s">
        <v>282</v>
      </c>
      <c r="C19" s="147">
        <v>40087</v>
      </c>
      <c r="D19" t="s">
        <v>253</v>
      </c>
      <c r="E19" t="s">
        <v>589</v>
      </c>
      <c r="F19">
        <v>894287</v>
      </c>
      <c r="G19">
        <v>6458073</v>
      </c>
      <c r="H19" s="111">
        <v>0.19382184380888301</v>
      </c>
      <c r="I19" s="111">
        <v>55</v>
      </c>
      <c r="J19" s="111">
        <v>0.1485967469201436</v>
      </c>
      <c r="K19" s="171">
        <v>5</v>
      </c>
      <c r="L19" s="111" t="s">
        <v>801</v>
      </c>
      <c r="N19" t="s">
        <v>825</v>
      </c>
      <c r="Q19" s="149">
        <f t="shared" si="0"/>
        <v>0.61</v>
      </c>
      <c r="R19">
        <f t="shared" si="2"/>
        <v>170</v>
      </c>
      <c r="S19">
        <f t="shared" si="1"/>
        <v>0.95810276679841888</v>
      </c>
    </row>
    <row r="20" spans="1:19">
      <c r="A20" t="s">
        <v>274</v>
      </c>
      <c r="B20" t="s">
        <v>275</v>
      </c>
      <c r="C20" s="147">
        <v>40087</v>
      </c>
      <c r="D20" t="s">
        <v>253</v>
      </c>
      <c r="E20" t="s">
        <v>586</v>
      </c>
      <c r="F20">
        <v>868463</v>
      </c>
      <c r="G20">
        <v>6466262</v>
      </c>
      <c r="H20" s="111">
        <v>0.43321280648184501</v>
      </c>
      <c r="I20" s="111">
        <v>34.04</v>
      </c>
      <c r="J20" s="111">
        <v>0.27159554881035142</v>
      </c>
      <c r="K20" s="171">
        <v>5</v>
      </c>
      <c r="L20" s="111" t="s">
        <v>801</v>
      </c>
      <c r="Q20" s="149">
        <f t="shared" si="0"/>
        <v>0.61</v>
      </c>
      <c r="R20">
        <f t="shared" si="2"/>
        <v>180</v>
      </c>
      <c r="S20">
        <f t="shared" si="1"/>
        <v>0.9181818181818181</v>
      </c>
    </row>
    <row r="21" spans="1:19">
      <c r="A21" t="s">
        <v>127</v>
      </c>
      <c r="B21" t="s">
        <v>737</v>
      </c>
      <c r="C21" s="147">
        <v>42313</v>
      </c>
      <c r="D21" t="s">
        <v>4</v>
      </c>
      <c r="E21" t="s">
        <v>519</v>
      </c>
      <c r="F21">
        <v>937396.58</v>
      </c>
      <c r="G21">
        <v>6343361.8200000003</v>
      </c>
      <c r="H21" s="111">
        <v>0.39</v>
      </c>
      <c r="I21" s="111"/>
      <c r="J21" s="111" t="s">
        <v>820</v>
      </c>
      <c r="K21" s="171">
        <v>7</v>
      </c>
      <c r="L21" s="111" t="s">
        <v>801</v>
      </c>
      <c r="Q21" s="149">
        <f t="shared" si="0"/>
        <v>0.61</v>
      </c>
      <c r="R21">
        <f t="shared" si="2"/>
        <v>190</v>
      </c>
      <c r="S21">
        <f t="shared" si="1"/>
        <v>0.88145454545454549</v>
      </c>
    </row>
    <row r="22" spans="1:19">
      <c r="A22" t="s">
        <v>301</v>
      </c>
      <c r="B22" t="s">
        <v>302</v>
      </c>
      <c r="C22" s="147">
        <v>41239</v>
      </c>
      <c r="D22" t="s">
        <v>291</v>
      </c>
      <c r="E22" t="s">
        <v>598</v>
      </c>
      <c r="F22">
        <v>932758.16</v>
      </c>
      <c r="G22">
        <v>6854239.7400000002</v>
      </c>
      <c r="H22" s="111">
        <v>2.1150000000000002</v>
      </c>
      <c r="I22" s="111">
        <v>330</v>
      </c>
      <c r="J22" s="111">
        <v>5.4990000000000006</v>
      </c>
      <c r="K22" s="171">
        <v>10</v>
      </c>
      <c r="L22" s="111" t="s">
        <v>798</v>
      </c>
      <c r="Q22" s="149">
        <f t="shared" si="0"/>
        <v>0.61</v>
      </c>
      <c r="R22">
        <f t="shared" si="2"/>
        <v>200</v>
      </c>
      <c r="S22">
        <f t="shared" si="1"/>
        <v>0.8475524475524473</v>
      </c>
    </row>
    <row r="23" spans="1:19">
      <c r="A23" t="s">
        <v>109</v>
      </c>
      <c r="B23" t="s">
        <v>727</v>
      </c>
      <c r="C23" s="147">
        <v>42515</v>
      </c>
      <c r="D23" t="s">
        <v>4</v>
      </c>
      <c r="E23" t="s">
        <v>510</v>
      </c>
      <c r="F23">
        <v>790700.37</v>
      </c>
      <c r="G23">
        <v>6337317.6299999999</v>
      </c>
      <c r="H23" s="111">
        <v>0.93</v>
      </c>
      <c r="I23" s="111">
        <v>286.33</v>
      </c>
      <c r="J23" s="111">
        <v>2.1472459999999995</v>
      </c>
      <c r="K23" s="171">
        <v>6</v>
      </c>
      <c r="L23" s="111" t="s">
        <v>798</v>
      </c>
      <c r="Q23" s="149">
        <f t="shared" si="0"/>
        <v>0.61</v>
      </c>
      <c r="R23">
        <f t="shared" si="2"/>
        <v>210</v>
      </c>
      <c r="S23">
        <f t="shared" si="1"/>
        <v>0.81616161616161609</v>
      </c>
    </row>
    <row r="24" spans="1:19">
      <c r="A24" t="s">
        <v>303</v>
      </c>
      <c r="B24" t="s">
        <v>304</v>
      </c>
      <c r="C24" s="147">
        <v>41240</v>
      </c>
      <c r="D24" t="s">
        <v>291</v>
      </c>
      <c r="E24" t="s">
        <v>599</v>
      </c>
      <c r="F24">
        <v>932564.02</v>
      </c>
      <c r="G24">
        <v>6903674.46</v>
      </c>
      <c r="H24" s="111">
        <v>0.61199999999999999</v>
      </c>
      <c r="I24" s="111">
        <v>180</v>
      </c>
      <c r="J24" s="111">
        <v>0.97919999999999996</v>
      </c>
      <c r="K24" s="171">
        <v>10</v>
      </c>
      <c r="L24" s="111" t="s">
        <v>798</v>
      </c>
      <c r="Q24" s="149">
        <f t="shared" si="0"/>
        <v>0.61</v>
      </c>
      <c r="R24">
        <f t="shared" si="2"/>
        <v>220</v>
      </c>
      <c r="S24">
        <f t="shared" si="1"/>
        <v>0.78701298701298705</v>
      </c>
    </row>
    <row r="25" spans="1:19">
      <c r="A25" t="s">
        <v>434</v>
      </c>
      <c r="B25" t="s">
        <v>435</v>
      </c>
      <c r="C25" s="147">
        <v>41177</v>
      </c>
      <c r="D25" t="s">
        <v>291</v>
      </c>
      <c r="E25" t="s">
        <v>666</v>
      </c>
      <c r="F25">
        <v>861242</v>
      </c>
      <c r="G25">
        <v>6328780</v>
      </c>
      <c r="H25" s="111">
        <v>2.371</v>
      </c>
      <c r="I25" s="111">
        <v>157</v>
      </c>
      <c r="J25" s="111">
        <v>3.4300466666666667</v>
      </c>
      <c r="K25" s="171">
        <v>6</v>
      </c>
      <c r="L25" s="111" t="s">
        <v>798</v>
      </c>
      <c r="Q25" s="149">
        <f t="shared" si="0"/>
        <v>0.61</v>
      </c>
      <c r="R25">
        <f t="shared" si="2"/>
        <v>230</v>
      </c>
      <c r="S25">
        <f t="shared" si="1"/>
        <v>0.75987460815047014</v>
      </c>
    </row>
    <row r="26" spans="1:19">
      <c r="A26" t="s">
        <v>13</v>
      </c>
      <c r="B26" t="s">
        <v>755</v>
      </c>
      <c r="C26" s="147">
        <v>42165</v>
      </c>
      <c r="D26" t="s">
        <v>4</v>
      </c>
      <c r="E26" t="s">
        <v>465</v>
      </c>
      <c r="F26">
        <v>429841.39</v>
      </c>
      <c r="G26">
        <v>6489327.4900000002</v>
      </c>
      <c r="H26" s="111">
        <v>0.73</v>
      </c>
      <c r="I26" s="111">
        <v>140</v>
      </c>
      <c r="J26" s="111">
        <v>0.97333333333333316</v>
      </c>
      <c r="K26" s="171">
        <v>9</v>
      </c>
      <c r="L26" s="111" t="s">
        <v>798</v>
      </c>
      <c r="Q26" s="149">
        <f t="shared" si="0"/>
        <v>0.61</v>
      </c>
      <c r="R26">
        <f t="shared" si="2"/>
        <v>240</v>
      </c>
      <c r="S26">
        <f t="shared" si="1"/>
        <v>0.7345454545454545</v>
      </c>
    </row>
    <row r="27" spans="1:19">
      <c r="A27" t="s">
        <v>299</v>
      </c>
      <c r="B27" t="s">
        <v>300</v>
      </c>
      <c r="C27" s="147">
        <v>41239</v>
      </c>
      <c r="D27" t="s">
        <v>291</v>
      </c>
      <c r="E27" t="s">
        <v>597</v>
      </c>
      <c r="F27">
        <v>929200.52</v>
      </c>
      <c r="G27">
        <v>6835115.5199999996</v>
      </c>
      <c r="H27" s="111">
        <v>0.42499999999999999</v>
      </c>
      <c r="I27" s="111">
        <v>130.25</v>
      </c>
      <c r="J27" s="111">
        <v>0.53904166666666664</v>
      </c>
      <c r="K27" s="171">
        <v>10</v>
      </c>
      <c r="L27" s="111" t="s">
        <v>798</v>
      </c>
      <c r="Q27" s="149">
        <f t="shared" si="0"/>
        <v>0.61</v>
      </c>
      <c r="R27">
        <f t="shared" si="2"/>
        <v>250</v>
      </c>
      <c r="S27">
        <f t="shared" si="1"/>
        <v>0.7108504398826978</v>
      </c>
    </row>
    <row r="28" spans="1:19">
      <c r="A28" t="s">
        <v>183</v>
      </c>
      <c r="B28" t="s">
        <v>184</v>
      </c>
      <c r="C28" s="147">
        <v>41198</v>
      </c>
      <c r="D28" t="s">
        <v>165</v>
      </c>
      <c r="E28" t="s">
        <v>546</v>
      </c>
      <c r="F28">
        <v>692714.92</v>
      </c>
      <c r="G28">
        <v>6838698.1699999999</v>
      </c>
      <c r="H28" s="111">
        <v>0.318</v>
      </c>
      <c r="I28" s="111">
        <v>123.9</v>
      </c>
      <c r="J28" s="111">
        <v>0.38986799999999999</v>
      </c>
      <c r="K28" s="171">
        <v>9</v>
      </c>
      <c r="L28" s="111" t="s">
        <v>798</v>
      </c>
      <c r="Q28" s="149">
        <f t="shared" si="0"/>
        <v>0.61</v>
      </c>
      <c r="R28">
        <f t="shared" si="2"/>
        <v>260</v>
      </c>
      <c r="S28">
        <f t="shared" si="1"/>
        <v>0.6886363636363636</v>
      </c>
    </row>
    <row r="29" spans="1:19">
      <c r="A29" t="s">
        <v>215</v>
      </c>
      <c r="B29" t="s">
        <v>216</v>
      </c>
      <c r="C29" s="147">
        <v>41801</v>
      </c>
      <c r="D29" t="s">
        <v>214</v>
      </c>
      <c r="E29" t="s">
        <v>560</v>
      </c>
      <c r="F29">
        <v>867965.39</v>
      </c>
      <c r="G29">
        <v>6515181.3200000003</v>
      </c>
      <c r="H29" s="111">
        <v>0.45016969983068211</v>
      </c>
      <c r="I29" s="111">
        <v>117.7</v>
      </c>
      <c r="J29" s="111">
        <v>0.53330103773274806</v>
      </c>
      <c r="K29" s="171">
        <v>5</v>
      </c>
      <c r="L29" s="111" t="s">
        <v>798</v>
      </c>
      <c r="Q29" s="149">
        <f t="shared" si="0"/>
        <v>0.61</v>
      </c>
      <c r="R29">
        <f t="shared" si="2"/>
        <v>270</v>
      </c>
      <c r="S29">
        <f t="shared" si="1"/>
        <v>0.66776859504132224</v>
      </c>
    </row>
    <row r="30" spans="1:19">
      <c r="A30" t="s">
        <v>174</v>
      </c>
      <c r="B30" t="s">
        <v>175</v>
      </c>
      <c r="C30" s="147">
        <v>41199</v>
      </c>
      <c r="D30" t="s">
        <v>165</v>
      </c>
      <c r="E30" t="s">
        <v>542</v>
      </c>
      <c r="F30">
        <v>819116.04</v>
      </c>
      <c r="G30">
        <v>6795901.7300000004</v>
      </c>
      <c r="H30" s="111">
        <v>0.53400000000000003</v>
      </c>
      <c r="I30" s="111">
        <v>116.66</v>
      </c>
      <c r="J30" s="111">
        <v>0.62890959999999996</v>
      </c>
      <c r="K30" s="171">
        <v>10</v>
      </c>
      <c r="L30" s="111" t="s">
        <v>798</v>
      </c>
      <c r="Q30" s="149">
        <f t="shared" si="0"/>
        <v>0.61</v>
      </c>
      <c r="R30">
        <f t="shared" si="2"/>
        <v>280</v>
      </c>
      <c r="S30">
        <f t="shared" si="1"/>
        <v>0.64812834224598914</v>
      </c>
    </row>
    <row r="31" spans="1:19">
      <c r="A31" t="s">
        <v>289</v>
      </c>
      <c r="B31" t="s">
        <v>290</v>
      </c>
      <c r="C31" s="147">
        <v>41169</v>
      </c>
      <c r="D31" t="s">
        <v>291</v>
      </c>
      <c r="E31" t="s">
        <v>593</v>
      </c>
      <c r="F31">
        <v>665071.1</v>
      </c>
      <c r="G31">
        <v>6981743.5999999996</v>
      </c>
      <c r="H31" s="111">
        <v>0.46100000000000002</v>
      </c>
      <c r="I31" s="111">
        <v>116.5</v>
      </c>
      <c r="J31" s="111">
        <v>0.54244333333333328</v>
      </c>
      <c r="K31" s="171">
        <v>9</v>
      </c>
      <c r="L31" s="111" t="s">
        <v>798</v>
      </c>
      <c r="Q31" s="149">
        <f t="shared" si="0"/>
        <v>0.61</v>
      </c>
      <c r="R31">
        <f t="shared" si="2"/>
        <v>290</v>
      </c>
      <c r="S31">
        <f t="shared" si="1"/>
        <v>0.62961038961038962</v>
      </c>
    </row>
    <row r="32" spans="1:19">
      <c r="A32" t="s">
        <v>217</v>
      </c>
      <c r="B32" t="s">
        <v>218</v>
      </c>
      <c r="C32" s="147">
        <v>41801</v>
      </c>
      <c r="D32" t="s">
        <v>214</v>
      </c>
      <c r="E32" t="s">
        <v>561</v>
      </c>
      <c r="F32">
        <v>869892</v>
      </c>
      <c r="G32">
        <v>6521561</v>
      </c>
      <c r="H32" s="111">
        <v>0.56999999999999995</v>
      </c>
      <c r="I32" s="111">
        <v>115.9</v>
      </c>
      <c r="J32" s="111">
        <v>0.6684199999999999</v>
      </c>
      <c r="K32" s="171">
        <v>5</v>
      </c>
      <c r="L32" s="111" t="s">
        <v>798</v>
      </c>
      <c r="Q32" s="149">
        <f t="shared" si="0"/>
        <v>0.61</v>
      </c>
      <c r="R32">
        <f t="shared" si="2"/>
        <v>300</v>
      </c>
      <c r="S32">
        <f t="shared" si="1"/>
        <v>0.61212121212121207</v>
      </c>
    </row>
    <row r="33" spans="1:19">
      <c r="A33" t="s">
        <v>323</v>
      </c>
      <c r="B33" t="s">
        <v>324</v>
      </c>
      <c r="C33" s="147">
        <v>41169</v>
      </c>
      <c r="D33" t="s">
        <v>291</v>
      </c>
      <c r="E33" t="s">
        <v>609</v>
      </c>
      <c r="F33">
        <v>734852</v>
      </c>
      <c r="G33">
        <v>6919445.9900000002</v>
      </c>
      <c r="H33" s="111">
        <v>0.436</v>
      </c>
      <c r="I33" s="111">
        <v>114.7</v>
      </c>
      <c r="J33" s="111">
        <v>0.50779466666666662</v>
      </c>
      <c r="K33" s="171">
        <v>9</v>
      </c>
      <c r="L33" s="111" t="s">
        <v>798</v>
      </c>
      <c r="Q33" s="149">
        <f t="shared" si="0"/>
        <v>0.61</v>
      </c>
      <c r="R33">
        <f t="shared" si="2"/>
        <v>310</v>
      </c>
      <c r="S33">
        <f t="shared" si="1"/>
        <v>0.59557739557739542</v>
      </c>
    </row>
    <row r="34" spans="1:19">
      <c r="A34" t="s">
        <v>11</v>
      </c>
      <c r="B34" t="s">
        <v>785</v>
      </c>
      <c r="C34" s="147">
        <v>42291</v>
      </c>
      <c r="D34" t="s">
        <v>4</v>
      </c>
      <c r="E34" t="s">
        <v>464</v>
      </c>
      <c r="F34">
        <v>629584.68999999994</v>
      </c>
      <c r="G34">
        <v>6961717.04</v>
      </c>
      <c r="H34" s="111">
        <v>0.42</v>
      </c>
      <c r="I34" s="111">
        <v>113.33</v>
      </c>
      <c r="J34" s="111">
        <v>0.48532400000000003</v>
      </c>
      <c r="K34" s="171">
        <v>9</v>
      </c>
      <c r="L34" s="111" t="s">
        <v>798</v>
      </c>
      <c r="Q34" s="149">
        <f t="shared" si="0"/>
        <v>0.61</v>
      </c>
      <c r="R34">
        <f t="shared" si="2"/>
        <v>320</v>
      </c>
      <c r="S34">
        <f t="shared" si="1"/>
        <v>0.5799043062200957</v>
      </c>
    </row>
    <row r="35" spans="1:19">
      <c r="A35" t="s">
        <v>103</v>
      </c>
      <c r="B35" t="s">
        <v>104</v>
      </c>
      <c r="C35" s="147">
        <v>42325</v>
      </c>
      <c r="D35" t="s">
        <v>4</v>
      </c>
      <c r="E35" t="s">
        <v>507</v>
      </c>
      <c r="F35">
        <v>842961.15</v>
      </c>
      <c r="G35">
        <v>6336034.1600000001</v>
      </c>
      <c r="H35" s="111">
        <v>0.4</v>
      </c>
      <c r="I35" s="111">
        <v>112.5</v>
      </c>
      <c r="J35" s="111">
        <v>0.45999999999999991</v>
      </c>
      <c r="K35" s="171">
        <v>6</v>
      </c>
      <c r="L35" s="111" t="s">
        <v>798</v>
      </c>
      <c r="Q35" s="149">
        <f t="shared" si="0"/>
        <v>0.61</v>
      </c>
      <c r="R35">
        <f t="shared" si="2"/>
        <v>330</v>
      </c>
      <c r="S35">
        <f t="shared" si="1"/>
        <v>0.56503496503496509</v>
      </c>
    </row>
    <row r="36" spans="1:19">
      <c r="A36" t="s">
        <v>9</v>
      </c>
      <c r="B36" t="s">
        <v>733</v>
      </c>
      <c r="C36" s="147">
        <v>42291</v>
      </c>
      <c r="D36" t="s">
        <v>4</v>
      </c>
      <c r="E36" t="s">
        <v>463</v>
      </c>
      <c r="F36">
        <v>622202.51</v>
      </c>
      <c r="G36">
        <v>7037533.7800000003</v>
      </c>
      <c r="H36" s="111">
        <v>0.28000000000000003</v>
      </c>
      <c r="I36" s="111">
        <v>110</v>
      </c>
      <c r="J36" s="111">
        <v>0.24933333333333327</v>
      </c>
      <c r="K36" s="171">
        <v>9</v>
      </c>
      <c r="L36" s="111" t="s">
        <v>798</v>
      </c>
      <c r="Q36" s="149">
        <f t="shared" si="0"/>
        <v>0.61</v>
      </c>
      <c r="R36">
        <f t="shared" si="2"/>
        <v>340</v>
      </c>
      <c r="S36">
        <f t="shared" si="1"/>
        <v>0.5509090909090909</v>
      </c>
    </row>
    <row r="37" spans="1:19">
      <c r="A37" t="s">
        <v>166</v>
      </c>
      <c r="B37" t="s">
        <v>167</v>
      </c>
      <c r="C37" s="147">
        <v>41912</v>
      </c>
      <c r="D37" t="s">
        <v>165</v>
      </c>
      <c r="E37" t="s">
        <v>538</v>
      </c>
      <c r="F37">
        <v>839784.82</v>
      </c>
      <c r="G37">
        <v>6767709.2999999998</v>
      </c>
      <c r="H37" s="111">
        <v>0.22</v>
      </c>
      <c r="I37" s="111">
        <v>110</v>
      </c>
      <c r="J37" s="111">
        <v>0.3173333333333333</v>
      </c>
      <c r="K37" s="171">
        <v>10</v>
      </c>
      <c r="L37" s="111" t="s">
        <v>798</v>
      </c>
      <c r="Q37" s="149">
        <f t="shared" si="0"/>
        <v>0.61</v>
      </c>
      <c r="R37">
        <f t="shared" si="2"/>
        <v>350</v>
      </c>
      <c r="S37">
        <f t="shared" si="1"/>
        <v>0.53747228381374723</v>
      </c>
    </row>
    <row r="38" spans="1:19">
      <c r="A38" t="s">
        <v>187</v>
      </c>
      <c r="B38" t="s">
        <v>188</v>
      </c>
      <c r="C38" s="147">
        <v>41200</v>
      </c>
      <c r="D38" t="s">
        <v>165</v>
      </c>
      <c r="E38" t="s">
        <v>548</v>
      </c>
      <c r="F38">
        <v>871434.1</v>
      </c>
      <c r="G38">
        <v>6843696.1600000001</v>
      </c>
      <c r="H38" s="111">
        <v>0.218</v>
      </c>
      <c r="I38" s="111">
        <v>103.2</v>
      </c>
      <c r="J38" s="111">
        <v>0.23718399999999995</v>
      </c>
      <c r="K38" s="171">
        <v>10</v>
      </c>
      <c r="L38" s="111" t="s">
        <v>798</v>
      </c>
    </row>
    <row r="39" spans="1:19">
      <c r="A39" t="s">
        <v>422</v>
      </c>
      <c r="B39" t="s">
        <v>423</v>
      </c>
      <c r="C39" s="147">
        <v>41122</v>
      </c>
      <c r="D39" t="s">
        <v>291</v>
      </c>
      <c r="E39" t="s">
        <v>660</v>
      </c>
      <c r="F39">
        <v>860089</v>
      </c>
      <c r="G39">
        <v>6687250</v>
      </c>
      <c r="H39" s="111">
        <v>0.95099999999999996</v>
      </c>
      <c r="I39" s="111">
        <v>102.42</v>
      </c>
      <c r="J39" s="111">
        <v>1.0297428</v>
      </c>
      <c r="K39" s="171">
        <v>15</v>
      </c>
      <c r="L39" s="111" t="s">
        <v>798</v>
      </c>
    </row>
    <row r="40" spans="1:19">
      <c r="A40" t="s">
        <v>453</v>
      </c>
      <c r="B40" t="s">
        <v>454</v>
      </c>
      <c r="C40" s="147">
        <v>41241</v>
      </c>
      <c r="D40" t="s">
        <v>291</v>
      </c>
      <c r="E40" t="s">
        <v>675</v>
      </c>
      <c r="F40">
        <v>884079</v>
      </c>
      <c r="G40">
        <v>6747955</v>
      </c>
      <c r="H40" s="111">
        <v>0.60699999999999998</v>
      </c>
      <c r="I40" s="111">
        <v>100.1</v>
      </c>
      <c r="J40" s="111">
        <v>0.64787133333333324</v>
      </c>
      <c r="K40" s="171">
        <v>10</v>
      </c>
      <c r="L40" s="111" t="s">
        <v>798</v>
      </c>
    </row>
    <row r="41" spans="1:19">
      <c r="A41" t="s">
        <v>451</v>
      </c>
      <c r="B41" t="s">
        <v>452</v>
      </c>
      <c r="C41" s="147">
        <v>41241</v>
      </c>
      <c r="D41" t="s">
        <v>291</v>
      </c>
      <c r="E41" t="s">
        <v>674</v>
      </c>
      <c r="F41">
        <v>937751</v>
      </c>
      <c r="G41">
        <v>6729704</v>
      </c>
      <c r="H41" s="111">
        <v>0.20899999999999999</v>
      </c>
      <c r="I41" s="111">
        <v>100</v>
      </c>
      <c r="J41" s="111">
        <v>0.44800000000000006</v>
      </c>
      <c r="K41" s="171">
        <v>10</v>
      </c>
      <c r="L41" s="111" t="s">
        <v>798</v>
      </c>
    </row>
    <row r="42" spans="1:19">
      <c r="A42" t="s">
        <v>305</v>
      </c>
      <c r="B42" t="s">
        <v>306</v>
      </c>
      <c r="C42" s="147">
        <v>41240</v>
      </c>
      <c r="D42" t="s">
        <v>291</v>
      </c>
      <c r="E42" t="s">
        <v>600</v>
      </c>
      <c r="F42">
        <v>979432.11</v>
      </c>
      <c r="G42">
        <v>6908069.0599999996</v>
      </c>
      <c r="H42" s="111">
        <v>1.3859999999999999</v>
      </c>
      <c r="I42" s="111">
        <v>100</v>
      </c>
      <c r="J42" s="111">
        <v>1.4783999999999999</v>
      </c>
      <c r="K42" s="171">
        <v>10</v>
      </c>
      <c r="L42" s="111" t="s">
        <v>798</v>
      </c>
    </row>
    <row r="43" spans="1:19">
      <c r="A43" t="s">
        <v>7</v>
      </c>
      <c r="B43" t="s">
        <v>793</v>
      </c>
      <c r="C43" s="147">
        <v>42291</v>
      </c>
      <c r="D43" t="s">
        <v>4</v>
      </c>
      <c r="E43" t="s">
        <v>462</v>
      </c>
      <c r="F43">
        <v>673463.36</v>
      </c>
      <c r="G43">
        <v>7091737.9100000001</v>
      </c>
      <c r="H43" s="111">
        <v>0.42</v>
      </c>
      <c r="I43" s="111">
        <v>100</v>
      </c>
      <c r="J43" s="111">
        <v>0.22293333333333332</v>
      </c>
      <c r="K43" s="171">
        <v>20</v>
      </c>
      <c r="L43" s="111" t="s">
        <v>798</v>
      </c>
    </row>
    <row r="44" spans="1:19">
      <c r="A44" t="s">
        <v>447</v>
      </c>
      <c r="B44" t="s">
        <v>448</v>
      </c>
      <c r="C44" s="147">
        <v>41177</v>
      </c>
      <c r="D44" t="s">
        <v>291</v>
      </c>
      <c r="E44" t="s">
        <v>672</v>
      </c>
      <c r="F44">
        <v>896064</v>
      </c>
      <c r="G44">
        <v>6267461</v>
      </c>
      <c r="H44" s="111">
        <v>0.64300000000000002</v>
      </c>
      <c r="I44" s="111">
        <v>99.63</v>
      </c>
      <c r="J44" s="111">
        <v>0.68428059999999991</v>
      </c>
      <c r="K44" s="171">
        <v>6</v>
      </c>
      <c r="L44" s="111" t="s">
        <v>798</v>
      </c>
    </row>
    <row r="45" spans="1:19">
      <c r="A45" t="s">
        <v>307</v>
      </c>
      <c r="B45" t="s">
        <v>308</v>
      </c>
      <c r="C45" s="147">
        <v>41239</v>
      </c>
      <c r="D45" t="s">
        <v>291</v>
      </c>
      <c r="E45" t="s">
        <v>601</v>
      </c>
      <c r="F45">
        <v>892257.54</v>
      </c>
      <c r="G45">
        <v>6843657.1900000004</v>
      </c>
      <c r="H45" s="111">
        <v>0.34399999999999997</v>
      </c>
      <c r="I45" s="111">
        <v>98.44</v>
      </c>
      <c r="J45" s="111">
        <v>0.36335573333333332</v>
      </c>
      <c r="K45" s="171">
        <v>10</v>
      </c>
      <c r="L45" s="111" t="s">
        <v>798</v>
      </c>
    </row>
    <row r="46" spans="1:19">
      <c r="A46" t="s">
        <v>238</v>
      </c>
      <c r="B46" t="s">
        <v>239</v>
      </c>
      <c r="C46" s="147">
        <v>42327</v>
      </c>
      <c r="D46" t="s">
        <v>227</v>
      </c>
      <c r="E46" t="s">
        <v>569</v>
      </c>
      <c r="F46">
        <v>820086</v>
      </c>
      <c r="G46">
        <v>6606769</v>
      </c>
      <c r="H46" s="111">
        <v>0.43</v>
      </c>
      <c r="I46" s="111">
        <v>97.8</v>
      </c>
      <c r="J46" s="111">
        <v>0.45235999999999993</v>
      </c>
      <c r="K46" s="171">
        <v>10</v>
      </c>
      <c r="L46" s="111" t="s">
        <v>798</v>
      </c>
    </row>
    <row r="47" spans="1:19">
      <c r="A47" t="s">
        <v>185</v>
      </c>
      <c r="B47" t="s">
        <v>186</v>
      </c>
      <c r="C47" s="147">
        <v>41199</v>
      </c>
      <c r="D47" t="s">
        <v>165</v>
      </c>
      <c r="E47" t="s">
        <v>547</v>
      </c>
      <c r="F47">
        <v>872019.44</v>
      </c>
      <c r="G47">
        <v>6792444.1299999999</v>
      </c>
      <c r="H47" s="111">
        <v>0.32600000000000001</v>
      </c>
      <c r="I47" s="111">
        <v>95.29</v>
      </c>
      <c r="J47" s="111">
        <v>0.33749693333333336</v>
      </c>
      <c r="K47" s="171">
        <v>10</v>
      </c>
      <c r="L47" s="111" t="s">
        <v>798</v>
      </c>
    </row>
    <row r="48" spans="1:19">
      <c r="A48" t="s">
        <v>143</v>
      </c>
      <c r="B48" t="s">
        <v>734</v>
      </c>
      <c r="C48" s="147">
        <v>42326</v>
      </c>
      <c r="D48" t="s">
        <v>4</v>
      </c>
      <c r="E48" t="s">
        <v>527</v>
      </c>
      <c r="F48">
        <v>894505.5</v>
      </c>
      <c r="G48">
        <v>6658531.21</v>
      </c>
      <c r="H48" s="111">
        <v>0.46</v>
      </c>
      <c r="I48" s="111">
        <v>95</v>
      </c>
      <c r="J48" s="111">
        <v>0.47533333333333327</v>
      </c>
      <c r="K48" s="171">
        <v>15</v>
      </c>
      <c r="L48" s="111" t="s">
        <v>798</v>
      </c>
    </row>
    <row r="49" spans="1:12">
      <c r="A49" t="s">
        <v>439</v>
      </c>
      <c r="B49" t="s">
        <v>440</v>
      </c>
      <c r="C49" s="147">
        <v>41360</v>
      </c>
      <c r="D49" t="s">
        <v>291</v>
      </c>
      <c r="E49" t="s">
        <v>668</v>
      </c>
      <c r="F49">
        <v>699338</v>
      </c>
      <c r="G49">
        <v>6170903</v>
      </c>
      <c r="H49" s="111">
        <v>0.25700000000000001</v>
      </c>
      <c r="I49" s="111">
        <v>93.9</v>
      </c>
      <c r="J49" s="111">
        <v>0.26368200000000003</v>
      </c>
      <c r="K49" s="171">
        <v>6</v>
      </c>
      <c r="L49" s="111" t="s">
        <v>798</v>
      </c>
    </row>
    <row r="50" spans="1:12">
      <c r="A50" t="s">
        <v>283</v>
      </c>
      <c r="B50" t="s">
        <v>284</v>
      </c>
      <c r="C50" s="147">
        <v>40087</v>
      </c>
      <c r="D50" t="s">
        <v>253</v>
      </c>
      <c r="E50" t="s">
        <v>590</v>
      </c>
      <c r="F50">
        <v>896133</v>
      </c>
      <c r="G50">
        <v>6540654</v>
      </c>
      <c r="H50" s="111">
        <v>0.164265727417648</v>
      </c>
      <c r="I50" s="111">
        <v>93</v>
      </c>
      <c r="J50" s="111">
        <v>0.16755104196600093</v>
      </c>
      <c r="K50" s="171">
        <v>5</v>
      </c>
      <c r="L50" s="111" t="s">
        <v>798</v>
      </c>
    </row>
    <row r="51" spans="1:12">
      <c r="A51" t="s">
        <v>315</v>
      </c>
      <c r="B51" t="s">
        <v>316</v>
      </c>
      <c r="C51" s="147">
        <v>41170</v>
      </c>
      <c r="D51" t="s">
        <v>291</v>
      </c>
      <c r="E51" t="s">
        <v>605</v>
      </c>
      <c r="F51">
        <v>823504</v>
      </c>
      <c r="G51">
        <v>6853255</v>
      </c>
      <c r="H51" s="111">
        <v>0.14699999999999999</v>
      </c>
      <c r="I51" s="111">
        <v>91.5</v>
      </c>
      <c r="J51" s="111">
        <v>0.14846999999999996</v>
      </c>
      <c r="K51" s="171">
        <v>9</v>
      </c>
      <c r="L51" s="111" t="s">
        <v>798</v>
      </c>
    </row>
    <row r="52" spans="1:12">
      <c r="A52" t="s">
        <v>445</v>
      </c>
      <c r="B52" t="s">
        <v>446</v>
      </c>
      <c r="C52" s="147">
        <v>41360</v>
      </c>
      <c r="D52" t="s">
        <v>291</v>
      </c>
      <c r="E52" t="s">
        <v>671</v>
      </c>
      <c r="F52">
        <v>772548</v>
      </c>
      <c r="G52">
        <v>6275019</v>
      </c>
      <c r="H52" s="111">
        <v>1.03</v>
      </c>
      <c r="I52" s="111">
        <v>91.2</v>
      </c>
      <c r="J52" s="111">
        <v>1.0382400000000001</v>
      </c>
      <c r="K52" s="171">
        <v>6</v>
      </c>
      <c r="L52" s="111" t="s">
        <v>798</v>
      </c>
    </row>
    <row r="53" spans="1:12">
      <c r="A53" t="s">
        <v>129</v>
      </c>
      <c r="B53" t="s">
        <v>729</v>
      </c>
      <c r="C53" s="147">
        <v>42313</v>
      </c>
      <c r="D53" t="s">
        <v>4</v>
      </c>
      <c r="E53" t="s">
        <v>520</v>
      </c>
      <c r="F53">
        <v>951793.19</v>
      </c>
      <c r="G53">
        <v>6331712.75</v>
      </c>
      <c r="H53" s="111">
        <v>0.25</v>
      </c>
      <c r="I53" s="111">
        <v>90.6</v>
      </c>
      <c r="J53" s="111">
        <v>0.251</v>
      </c>
      <c r="K53" s="171">
        <v>6</v>
      </c>
      <c r="L53" s="111" t="s">
        <v>798</v>
      </c>
    </row>
    <row r="54" spans="1:12">
      <c r="A54" t="s">
        <v>176</v>
      </c>
      <c r="B54" t="s">
        <v>177</v>
      </c>
      <c r="C54" s="147">
        <v>41913</v>
      </c>
      <c r="D54" t="s">
        <v>165</v>
      </c>
      <c r="E54" t="s">
        <v>543</v>
      </c>
      <c r="F54">
        <v>836317.15</v>
      </c>
      <c r="G54">
        <v>6821621.9299999997</v>
      </c>
      <c r="H54" s="111">
        <v>0.23</v>
      </c>
      <c r="I54" s="111">
        <v>90</v>
      </c>
      <c r="J54" s="111">
        <v>0.23</v>
      </c>
      <c r="K54" s="171">
        <v>10</v>
      </c>
      <c r="L54" s="111" t="s">
        <v>798</v>
      </c>
    </row>
    <row r="55" spans="1:12">
      <c r="A55" t="s">
        <v>168</v>
      </c>
      <c r="B55" t="s">
        <v>169</v>
      </c>
      <c r="C55" s="147">
        <v>41912</v>
      </c>
      <c r="D55" t="s">
        <v>165</v>
      </c>
      <c r="E55" t="s">
        <v>539</v>
      </c>
      <c r="F55">
        <v>820438.48</v>
      </c>
      <c r="G55">
        <v>6821519.7599999998</v>
      </c>
      <c r="H55" s="111">
        <v>0.11</v>
      </c>
      <c r="I55" s="111">
        <v>88</v>
      </c>
      <c r="J55" s="111">
        <v>0.15786666666666666</v>
      </c>
      <c r="K55" s="171">
        <v>10</v>
      </c>
      <c r="L55" s="111" t="s">
        <v>798</v>
      </c>
    </row>
    <row r="56" spans="1:12">
      <c r="A56" t="s">
        <v>163</v>
      </c>
      <c r="B56" t="s">
        <v>164</v>
      </c>
      <c r="C56" s="147">
        <v>41912</v>
      </c>
      <c r="D56" t="s">
        <v>165</v>
      </c>
      <c r="E56" t="s">
        <v>537</v>
      </c>
      <c r="F56">
        <v>817631.93</v>
      </c>
      <c r="G56">
        <v>6738179.0700000003</v>
      </c>
      <c r="H56" s="111">
        <v>0.16</v>
      </c>
      <c r="I56" s="111">
        <v>88</v>
      </c>
      <c r="J56" s="111">
        <v>0.10853333333333333</v>
      </c>
      <c r="K56" s="171">
        <v>10</v>
      </c>
      <c r="L56" s="111" t="s">
        <v>798</v>
      </c>
    </row>
    <row r="57" spans="1:12">
      <c r="A57" t="s">
        <v>361</v>
      </c>
      <c r="B57" t="s">
        <v>362</v>
      </c>
      <c r="C57" s="147">
        <v>41368</v>
      </c>
      <c r="D57" t="s">
        <v>291</v>
      </c>
      <c r="E57" t="s">
        <v>628</v>
      </c>
      <c r="F57">
        <v>486718.6</v>
      </c>
      <c r="G57">
        <v>6760810</v>
      </c>
      <c r="H57" s="111">
        <v>0.94599999999999995</v>
      </c>
      <c r="I57" s="111">
        <v>85.5</v>
      </c>
      <c r="J57" s="111">
        <v>0.91761999999999988</v>
      </c>
      <c r="K57" s="171">
        <v>9</v>
      </c>
      <c r="L57" s="111" t="s">
        <v>798</v>
      </c>
    </row>
    <row r="58" spans="1:12">
      <c r="A58" t="s">
        <v>141</v>
      </c>
      <c r="B58" t="s">
        <v>731</v>
      </c>
      <c r="C58" s="147">
        <v>42515</v>
      </c>
      <c r="D58" t="s">
        <v>4</v>
      </c>
      <c r="E58" t="s">
        <v>526</v>
      </c>
      <c r="F58">
        <v>878390.89</v>
      </c>
      <c r="G58">
        <v>6259411.3200000003</v>
      </c>
      <c r="H58" s="111">
        <v>0.23</v>
      </c>
      <c r="I58" s="111">
        <v>85.3</v>
      </c>
      <c r="J58" s="111">
        <v>0.22279333333333334</v>
      </c>
      <c r="K58" s="171">
        <v>6</v>
      </c>
      <c r="L58" s="111" t="s">
        <v>798</v>
      </c>
    </row>
    <row r="59" spans="1:12">
      <c r="A59" t="s">
        <v>347</v>
      </c>
      <c r="B59" t="s">
        <v>348</v>
      </c>
      <c r="C59" s="147">
        <v>41122</v>
      </c>
      <c r="D59" t="s">
        <v>291</v>
      </c>
      <c r="E59" t="s">
        <v>621</v>
      </c>
      <c r="F59">
        <v>718939</v>
      </c>
      <c r="G59">
        <v>6681860</v>
      </c>
      <c r="H59" s="111">
        <v>0.66</v>
      </c>
      <c r="I59" s="111">
        <v>83.7</v>
      </c>
      <c r="J59" s="111">
        <v>0.63228000000000006</v>
      </c>
      <c r="K59" s="171">
        <v>10</v>
      </c>
      <c r="L59" s="111" t="s">
        <v>798</v>
      </c>
    </row>
    <row r="60" spans="1:12">
      <c r="A60" t="s">
        <v>172</v>
      </c>
      <c r="B60" t="s">
        <v>173</v>
      </c>
      <c r="C60" s="147">
        <v>41913</v>
      </c>
      <c r="D60" t="s">
        <v>165</v>
      </c>
      <c r="E60" t="s">
        <v>541</v>
      </c>
      <c r="F60">
        <v>853980.31</v>
      </c>
      <c r="G60">
        <v>6795901.7300000004</v>
      </c>
      <c r="H60" s="111">
        <v>0.25</v>
      </c>
      <c r="I60" s="111">
        <v>82</v>
      </c>
      <c r="J60" s="111">
        <v>0.23666666666666666</v>
      </c>
      <c r="K60" s="171">
        <v>10</v>
      </c>
      <c r="L60" s="111" t="s">
        <v>798</v>
      </c>
    </row>
    <row r="61" spans="1:12">
      <c r="A61" t="s">
        <v>319</v>
      </c>
      <c r="B61" t="s">
        <v>320</v>
      </c>
      <c r="C61" s="147">
        <v>41169</v>
      </c>
      <c r="D61" t="s">
        <v>291</v>
      </c>
      <c r="E61" t="s">
        <v>607</v>
      </c>
      <c r="F61">
        <v>758250</v>
      </c>
      <c r="G61">
        <v>6887129</v>
      </c>
      <c r="H61" s="111">
        <v>0.45</v>
      </c>
      <c r="I61" s="111">
        <v>80.2</v>
      </c>
      <c r="J61" s="111">
        <v>0.42060000000000003</v>
      </c>
      <c r="K61" s="171">
        <v>9</v>
      </c>
      <c r="L61" s="111" t="s">
        <v>798</v>
      </c>
    </row>
    <row r="62" spans="1:12">
      <c r="A62" t="s">
        <v>325</v>
      </c>
      <c r="B62" t="s">
        <v>326</v>
      </c>
      <c r="C62" s="147">
        <v>41156</v>
      </c>
      <c r="D62" t="s">
        <v>291</v>
      </c>
      <c r="E62" t="s">
        <v>610</v>
      </c>
      <c r="F62">
        <v>564990</v>
      </c>
      <c r="G62">
        <v>6888284</v>
      </c>
      <c r="H62" s="111">
        <v>0.35099999999999998</v>
      </c>
      <c r="I62" s="111">
        <v>80</v>
      </c>
      <c r="J62" s="111">
        <v>0.64679999999999982</v>
      </c>
      <c r="K62" s="171">
        <v>9</v>
      </c>
      <c r="L62" s="111" t="s">
        <v>798</v>
      </c>
    </row>
    <row r="63" spans="1:12">
      <c r="A63" t="s">
        <v>428</v>
      </c>
      <c r="B63" t="s">
        <v>429</v>
      </c>
      <c r="C63" s="147">
        <v>41138</v>
      </c>
      <c r="D63" t="s">
        <v>291</v>
      </c>
      <c r="E63" t="s">
        <v>663</v>
      </c>
      <c r="F63">
        <v>869134</v>
      </c>
      <c r="G63">
        <v>6575436</v>
      </c>
      <c r="H63" s="111">
        <v>0.69299999999999995</v>
      </c>
      <c r="I63" s="111">
        <v>80</v>
      </c>
      <c r="J63" s="111">
        <v>0.32759999999999995</v>
      </c>
      <c r="K63" s="171">
        <v>15</v>
      </c>
      <c r="L63" s="111" t="s">
        <v>798</v>
      </c>
    </row>
    <row r="64" spans="1:12">
      <c r="A64" t="s">
        <v>317</v>
      </c>
      <c r="B64" t="s">
        <v>318</v>
      </c>
      <c r="C64" s="147">
        <v>41170</v>
      </c>
      <c r="D64" t="s">
        <v>291</v>
      </c>
      <c r="E64" t="s">
        <v>606</v>
      </c>
      <c r="F64">
        <v>790859</v>
      </c>
      <c r="G64">
        <v>6878119</v>
      </c>
      <c r="H64" s="111">
        <v>0.20799999999999999</v>
      </c>
      <c r="I64" s="111">
        <v>79.8</v>
      </c>
      <c r="J64" s="111">
        <v>0.19385599999999997</v>
      </c>
      <c r="K64" s="171">
        <v>9</v>
      </c>
      <c r="L64" s="111" t="s">
        <v>798</v>
      </c>
    </row>
    <row r="65" spans="1:12">
      <c r="A65" t="s">
        <v>247</v>
      </c>
      <c r="B65" t="s">
        <v>248</v>
      </c>
      <c r="C65" s="147">
        <v>42184</v>
      </c>
      <c r="D65" t="s">
        <v>227</v>
      </c>
      <c r="E65" t="s">
        <v>574</v>
      </c>
      <c r="F65">
        <v>912411.86</v>
      </c>
      <c r="G65">
        <v>6531006.7000000002</v>
      </c>
      <c r="H65" s="111">
        <v>0.35</v>
      </c>
      <c r="I65" s="111">
        <v>79.5</v>
      </c>
      <c r="J65" s="111">
        <v>0.32550000000000001</v>
      </c>
      <c r="K65" s="171">
        <v>5</v>
      </c>
      <c r="L65" s="111" t="s">
        <v>798</v>
      </c>
    </row>
    <row r="66" spans="1:12">
      <c r="A66" t="s">
        <v>77</v>
      </c>
      <c r="B66" t="s">
        <v>749</v>
      </c>
      <c r="C66" s="147">
        <v>42516</v>
      </c>
      <c r="D66" t="s">
        <v>4</v>
      </c>
      <c r="E66" t="s">
        <v>494</v>
      </c>
      <c r="F66">
        <v>842306.74</v>
      </c>
      <c r="G66">
        <v>6523577.5599999996</v>
      </c>
      <c r="H66" s="111">
        <v>0.18</v>
      </c>
      <c r="I66" s="111">
        <v>79</v>
      </c>
      <c r="J66" s="111">
        <v>0.16679999999999998</v>
      </c>
      <c r="K66" s="171">
        <v>5</v>
      </c>
      <c r="L66" s="111" t="s">
        <v>798</v>
      </c>
    </row>
    <row r="67" spans="1:12">
      <c r="A67" t="s">
        <v>267</v>
      </c>
      <c r="B67" t="s">
        <v>268</v>
      </c>
      <c r="C67" s="147">
        <v>40087</v>
      </c>
      <c r="D67" t="s">
        <v>253</v>
      </c>
      <c r="E67" t="s">
        <v>583</v>
      </c>
      <c r="F67">
        <v>871773</v>
      </c>
      <c r="G67">
        <v>6526506</v>
      </c>
      <c r="H67" s="111">
        <v>0.22089558409811899</v>
      </c>
      <c r="I67" s="111">
        <v>77.8</v>
      </c>
      <c r="J67" s="111">
        <v>0.20292940992480532</v>
      </c>
      <c r="K67" s="171">
        <v>5</v>
      </c>
      <c r="L67" s="111" t="s">
        <v>798</v>
      </c>
    </row>
    <row r="68" spans="1:12">
      <c r="A68" t="s">
        <v>153</v>
      </c>
      <c r="B68" t="s">
        <v>751</v>
      </c>
      <c r="C68" s="147">
        <v>42325</v>
      </c>
      <c r="D68" t="s">
        <v>4</v>
      </c>
      <c r="E68" t="s">
        <v>532</v>
      </c>
      <c r="F68">
        <v>837552.49</v>
      </c>
      <c r="G68">
        <v>6567344.5</v>
      </c>
      <c r="H68" s="111">
        <v>0.61</v>
      </c>
      <c r="I68" s="111">
        <v>76.8</v>
      </c>
      <c r="J68" s="111">
        <v>0.55632000000000004</v>
      </c>
      <c r="K68" s="171">
        <v>15</v>
      </c>
      <c r="L68" s="111" t="s">
        <v>798</v>
      </c>
    </row>
    <row r="69" spans="1:12">
      <c r="A69" t="s">
        <v>81</v>
      </c>
      <c r="B69" t="s">
        <v>786</v>
      </c>
      <c r="C69" s="147">
        <v>42314</v>
      </c>
      <c r="D69" t="s">
        <v>4</v>
      </c>
      <c r="E69" t="s">
        <v>496</v>
      </c>
      <c r="F69">
        <v>943398.24</v>
      </c>
      <c r="G69">
        <v>6551660.1299999999</v>
      </c>
      <c r="H69" s="111">
        <v>0.2</v>
      </c>
      <c r="I69" s="111">
        <v>76.400000000000006</v>
      </c>
      <c r="J69" s="111">
        <v>0.18186666666666665</v>
      </c>
      <c r="K69" s="171">
        <v>5</v>
      </c>
      <c r="L69" s="111" t="s">
        <v>798</v>
      </c>
    </row>
    <row r="70" spans="1:12">
      <c r="A70" t="s">
        <v>71</v>
      </c>
      <c r="B70" t="s">
        <v>760</v>
      </c>
      <c r="C70" s="147">
        <v>42516</v>
      </c>
      <c r="D70" t="s">
        <v>4</v>
      </c>
      <c r="E70" t="s">
        <v>491</v>
      </c>
      <c r="F70">
        <v>976317.78</v>
      </c>
      <c r="G70">
        <v>6667178.6600000001</v>
      </c>
      <c r="H70" s="111">
        <v>0.21</v>
      </c>
      <c r="I70" s="111">
        <v>73.900000000000006</v>
      </c>
      <c r="J70" s="111">
        <v>0.18745999999999999</v>
      </c>
      <c r="K70" s="171">
        <v>5</v>
      </c>
      <c r="L70" s="111" t="s">
        <v>798</v>
      </c>
    </row>
    <row r="71" spans="1:12">
      <c r="A71" t="s">
        <v>123</v>
      </c>
      <c r="B71" t="s">
        <v>789</v>
      </c>
      <c r="C71" s="147">
        <v>42314</v>
      </c>
      <c r="D71" t="s">
        <v>4</v>
      </c>
      <c r="E71" t="s">
        <v>517</v>
      </c>
      <c r="F71">
        <v>852443.77</v>
      </c>
      <c r="G71">
        <v>6437329.79</v>
      </c>
      <c r="H71" s="111">
        <v>0.4</v>
      </c>
      <c r="I71" s="111">
        <v>73.400000000000006</v>
      </c>
      <c r="J71" s="111">
        <v>0.35573333333333335</v>
      </c>
      <c r="K71" s="171">
        <v>6</v>
      </c>
      <c r="L71" s="111" t="s">
        <v>798</v>
      </c>
    </row>
    <row r="72" spans="1:12">
      <c r="A72" t="s">
        <v>149</v>
      </c>
      <c r="B72" t="s">
        <v>764</v>
      </c>
      <c r="C72" s="147">
        <v>42324</v>
      </c>
      <c r="D72" t="s">
        <v>4</v>
      </c>
      <c r="E72" t="s">
        <v>530</v>
      </c>
      <c r="F72">
        <v>1047477.53</v>
      </c>
      <c r="G72">
        <v>6303606.9699999997</v>
      </c>
      <c r="H72" s="111">
        <v>0.17</v>
      </c>
      <c r="I72" s="111">
        <v>71.099999999999994</v>
      </c>
      <c r="J72" s="111">
        <v>0.14857999999999999</v>
      </c>
      <c r="K72" s="171">
        <v>6</v>
      </c>
      <c r="L72" s="111" t="s">
        <v>798</v>
      </c>
    </row>
    <row r="73" spans="1:12">
      <c r="A73" t="s">
        <v>73</v>
      </c>
      <c r="B73" t="s">
        <v>761</v>
      </c>
      <c r="C73" s="147">
        <v>42326</v>
      </c>
      <c r="D73" t="s">
        <v>4</v>
      </c>
      <c r="E73" t="s">
        <v>492</v>
      </c>
      <c r="F73">
        <v>919956.84</v>
      </c>
      <c r="G73">
        <v>6679085.9699999997</v>
      </c>
      <c r="H73" s="111">
        <v>0.51</v>
      </c>
      <c r="I73" s="111">
        <v>70.7</v>
      </c>
      <c r="J73" s="111">
        <v>0.44438</v>
      </c>
      <c r="K73" s="171">
        <v>5</v>
      </c>
      <c r="L73" s="111" t="s">
        <v>798</v>
      </c>
    </row>
    <row r="74" spans="1:12">
      <c r="A74" t="s">
        <v>265</v>
      </c>
      <c r="B74" t="s">
        <v>266</v>
      </c>
      <c r="C74" s="147">
        <v>40087</v>
      </c>
      <c r="D74" t="s">
        <v>253</v>
      </c>
      <c r="E74" t="s">
        <v>582</v>
      </c>
      <c r="F74">
        <v>897067</v>
      </c>
      <c r="G74">
        <v>6566834</v>
      </c>
      <c r="H74" s="111">
        <v>0.172274798457764</v>
      </c>
      <c r="I74" s="111">
        <v>70</v>
      </c>
      <c r="J74" s="111">
        <v>0.14930482533006215</v>
      </c>
      <c r="K74" s="171">
        <v>5</v>
      </c>
      <c r="L74" s="111" t="s">
        <v>798</v>
      </c>
    </row>
    <row r="75" spans="1:12">
      <c r="A75" t="s">
        <v>91</v>
      </c>
      <c r="B75" t="s">
        <v>728</v>
      </c>
      <c r="C75" s="147">
        <v>42327</v>
      </c>
      <c r="D75" t="s">
        <v>4</v>
      </c>
      <c r="E75" t="s">
        <v>501</v>
      </c>
      <c r="F75">
        <v>908417.4</v>
      </c>
      <c r="G75">
        <v>6588795.4400000004</v>
      </c>
      <c r="H75" s="111">
        <v>0.3</v>
      </c>
      <c r="I75" s="111">
        <v>66.7</v>
      </c>
      <c r="J75" s="111">
        <v>0.25340000000000001</v>
      </c>
      <c r="K75" s="171">
        <v>5</v>
      </c>
      <c r="L75" s="111" t="s">
        <v>798</v>
      </c>
    </row>
    <row r="76" spans="1:12">
      <c r="A76" t="s">
        <v>410</v>
      </c>
      <c r="B76" t="s">
        <v>411</v>
      </c>
      <c r="C76" s="147">
        <v>41107</v>
      </c>
      <c r="D76" t="s">
        <v>291</v>
      </c>
      <c r="E76" t="s">
        <v>654</v>
      </c>
      <c r="F76">
        <v>557215.88</v>
      </c>
      <c r="G76">
        <v>6224434.1699999999</v>
      </c>
      <c r="H76" s="111">
        <v>0.28100000000000003</v>
      </c>
      <c r="I76" s="111">
        <v>66.63</v>
      </c>
      <c r="J76" s="111">
        <v>0.23722020000000002</v>
      </c>
      <c r="K76" s="171">
        <v>1</v>
      </c>
      <c r="L76" s="111" t="s">
        <v>798</v>
      </c>
    </row>
    <row r="77" spans="1:12">
      <c r="A77" t="s">
        <v>69</v>
      </c>
      <c r="B77" t="s">
        <v>791</v>
      </c>
      <c r="C77" s="147">
        <v>42326</v>
      </c>
      <c r="D77" t="s">
        <v>4</v>
      </c>
      <c r="E77" t="s">
        <v>490</v>
      </c>
      <c r="F77">
        <v>892715.39</v>
      </c>
      <c r="G77">
        <v>6690611.71</v>
      </c>
      <c r="H77" s="111">
        <v>0.44</v>
      </c>
      <c r="I77" s="111">
        <v>60.5</v>
      </c>
      <c r="J77" s="111">
        <v>0.3534666666666666</v>
      </c>
      <c r="K77" s="171">
        <v>15</v>
      </c>
      <c r="L77" s="111" t="s">
        <v>798</v>
      </c>
    </row>
    <row r="78" spans="1:12">
      <c r="A78" t="s">
        <v>65</v>
      </c>
      <c r="B78" t="s">
        <v>750</v>
      </c>
      <c r="C78" s="147">
        <v>42326</v>
      </c>
      <c r="D78" t="s">
        <v>4</v>
      </c>
      <c r="E78" t="s">
        <v>488</v>
      </c>
      <c r="F78">
        <v>923180.98</v>
      </c>
      <c r="G78">
        <v>6733241.9199999999</v>
      </c>
      <c r="H78" s="111">
        <v>1.93</v>
      </c>
      <c r="I78" s="111">
        <v>60</v>
      </c>
      <c r="J78" s="111">
        <v>1.5439999999999998</v>
      </c>
      <c r="K78" s="171">
        <v>15</v>
      </c>
      <c r="L78" s="111" t="s">
        <v>798</v>
      </c>
    </row>
    <row r="79" spans="1:12">
      <c r="A79" t="s">
        <v>155</v>
      </c>
      <c r="B79" t="s">
        <v>792</v>
      </c>
      <c r="C79" s="147">
        <v>42314</v>
      </c>
      <c r="D79" t="s">
        <v>4</v>
      </c>
      <c r="E79" t="s">
        <v>533</v>
      </c>
      <c r="F79">
        <v>837258.41</v>
      </c>
      <c r="G79">
        <v>6408158.9900000002</v>
      </c>
      <c r="H79" s="111">
        <v>2.0299999999999998</v>
      </c>
      <c r="I79" s="111">
        <v>58.8</v>
      </c>
      <c r="J79" s="111">
        <v>1.6077599999999996</v>
      </c>
      <c r="K79" s="171">
        <v>6</v>
      </c>
      <c r="L79" s="111" t="s">
        <v>798</v>
      </c>
    </row>
    <row r="80" spans="1:12">
      <c r="A80" t="s">
        <v>449</v>
      </c>
      <c r="B80" t="s">
        <v>450</v>
      </c>
      <c r="C80" s="147">
        <v>41241</v>
      </c>
      <c r="D80" t="s">
        <v>291</v>
      </c>
      <c r="E80" t="s">
        <v>673</v>
      </c>
      <c r="F80">
        <v>947397</v>
      </c>
      <c r="G80">
        <v>6748490</v>
      </c>
      <c r="H80" s="111">
        <v>0.75</v>
      </c>
      <c r="I80" s="111">
        <v>57.6</v>
      </c>
      <c r="J80" s="111">
        <v>0.58800000000000008</v>
      </c>
      <c r="K80" s="171">
        <v>10</v>
      </c>
      <c r="L80" s="111" t="s">
        <v>798</v>
      </c>
    </row>
    <row r="81" spans="1:12">
      <c r="A81" t="s">
        <v>115</v>
      </c>
      <c r="B81" t="s">
        <v>116</v>
      </c>
      <c r="C81" s="147">
        <v>42310</v>
      </c>
      <c r="D81" t="s">
        <v>4</v>
      </c>
      <c r="E81" t="s">
        <v>513</v>
      </c>
      <c r="F81">
        <v>954911.41</v>
      </c>
      <c r="G81">
        <v>6503611.1399999997</v>
      </c>
      <c r="H81" s="111">
        <v>0.37</v>
      </c>
      <c r="I81" s="111">
        <v>55.4</v>
      </c>
      <c r="J81" s="111">
        <v>0.28465333333333331</v>
      </c>
      <c r="K81" s="171">
        <v>5</v>
      </c>
      <c r="L81" s="111" t="s">
        <v>798</v>
      </c>
    </row>
    <row r="82" spans="1:12">
      <c r="A82" t="s">
        <v>279</v>
      </c>
      <c r="B82" t="s">
        <v>280</v>
      </c>
      <c r="C82" s="147">
        <v>40087</v>
      </c>
      <c r="D82" t="s">
        <v>253</v>
      </c>
      <c r="E82" t="s">
        <v>588</v>
      </c>
      <c r="F82">
        <v>912113</v>
      </c>
      <c r="G82">
        <v>6458377</v>
      </c>
      <c r="H82" s="111">
        <v>0.280776479146013</v>
      </c>
      <c r="I82" s="111">
        <v>53.33</v>
      </c>
      <c r="J82" s="111">
        <v>0.21213598921078436</v>
      </c>
      <c r="K82" s="171">
        <v>5</v>
      </c>
      <c r="L82" s="111" t="s">
        <v>798</v>
      </c>
    </row>
    <row r="83" spans="1:12">
      <c r="A83" t="s">
        <v>145</v>
      </c>
      <c r="B83" t="s">
        <v>146</v>
      </c>
      <c r="C83" s="147">
        <v>42486</v>
      </c>
      <c r="D83" t="s">
        <v>4</v>
      </c>
      <c r="E83" t="s">
        <v>528</v>
      </c>
      <c r="F83">
        <v>916383.44</v>
      </c>
      <c r="G83">
        <v>6564994.3300000001</v>
      </c>
      <c r="H83" s="111">
        <v>0.32</v>
      </c>
      <c r="I83" s="111">
        <v>51.8</v>
      </c>
      <c r="J83" s="111">
        <v>0.23850666666666667</v>
      </c>
      <c r="K83" s="171">
        <v>5</v>
      </c>
      <c r="L83" s="111" t="s">
        <v>798</v>
      </c>
    </row>
    <row r="84" spans="1:12">
      <c r="A84" t="s">
        <v>161</v>
      </c>
      <c r="B84" t="s">
        <v>780</v>
      </c>
      <c r="C84" s="147">
        <v>42314</v>
      </c>
      <c r="D84" t="s">
        <v>4</v>
      </c>
      <c r="E84" t="s">
        <v>536</v>
      </c>
      <c r="F84">
        <v>940144.97</v>
      </c>
      <c r="G84">
        <v>6539144.9400000004</v>
      </c>
      <c r="H84" s="111">
        <v>0.49</v>
      </c>
      <c r="I84" s="111">
        <v>46.5</v>
      </c>
      <c r="J84" s="111">
        <v>0.34789999999999999</v>
      </c>
      <c r="K84" s="171">
        <v>5</v>
      </c>
      <c r="L84" s="111" t="s">
        <v>798</v>
      </c>
    </row>
    <row r="85" spans="1:12">
      <c r="A85" t="s">
        <v>249</v>
      </c>
      <c r="B85" t="s">
        <v>250</v>
      </c>
      <c r="C85" s="147">
        <v>42187</v>
      </c>
      <c r="D85" t="s">
        <v>227</v>
      </c>
      <c r="E85" t="s">
        <v>575</v>
      </c>
      <c r="F85">
        <v>960468</v>
      </c>
      <c r="G85">
        <v>6735678.9900000002</v>
      </c>
      <c r="H85" s="111">
        <v>0.57999999999999996</v>
      </c>
      <c r="I85" s="111">
        <v>25.3</v>
      </c>
      <c r="J85" s="111">
        <v>0.32982666666666666</v>
      </c>
      <c r="K85" s="171">
        <v>10</v>
      </c>
      <c r="L85" s="111" t="s">
        <v>798</v>
      </c>
    </row>
    <row r="86" spans="1:12">
      <c r="A86" t="s">
        <v>189</v>
      </c>
      <c r="B86" t="s">
        <v>190</v>
      </c>
      <c r="C86" s="147">
        <v>41200</v>
      </c>
      <c r="D86" t="s">
        <v>165</v>
      </c>
      <c r="E86" t="s">
        <v>549</v>
      </c>
      <c r="F86">
        <v>676075.21</v>
      </c>
      <c r="G86">
        <v>6873406.2800000003</v>
      </c>
      <c r="H86" s="111">
        <v>0.73599999999999999</v>
      </c>
      <c r="I86" s="111">
        <v>194.3</v>
      </c>
      <c r="J86" s="111">
        <v>1.2477653333333332</v>
      </c>
      <c r="K86" s="171">
        <v>9</v>
      </c>
      <c r="L86" s="111" t="s">
        <v>797</v>
      </c>
    </row>
    <row r="87" spans="1:12">
      <c r="A87" t="s">
        <v>201</v>
      </c>
      <c r="B87" t="s">
        <v>202</v>
      </c>
      <c r="C87" s="147">
        <v>41199</v>
      </c>
      <c r="D87" t="s">
        <v>165</v>
      </c>
      <c r="E87" t="s">
        <v>554</v>
      </c>
      <c r="F87">
        <v>608148.56000000006</v>
      </c>
      <c r="G87">
        <v>6932017.3399999999</v>
      </c>
      <c r="H87" s="111">
        <v>0.89</v>
      </c>
      <c r="I87" s="111">
        <v>140</v>
      </c>
      <c r="J87" s="111">
        <v>1.1866666666666668</v>
      </c>
      <c r="K87" s="171">
        <v>9</v>
      </c>
      <c r="L87" s="111" t="s">
        <v>797</v>
      </c>
    </row>
    <row r="88" spans="1:12">
      <c r="A88" t="s">
        <v>297</v>
      </c>
      <c r="B88" t="s">
        <v>298</v>
      </c>
      <c r="C88" s="147">
        <v>41240</v>
      </c>
      <c r="D88" t="s">
        <v>291</v>
      </c>
      <c r="E88" t="s">
        <v>596</v>
      </c>
      <c r="F88">
        <v>1048030.1</v>
      </c>
      <c r="G88">
        <v>6848205.3799999999</v>
      </c>
      <c r="H88" s="111">
        <v>1.7370000000000001</v>
      </c>
      <c r="I88" s="111">
        <v>139.9</v>
      </c>
      <c r="J88" s="111">
        <v>2.3148419999999996</v>
      </c>
      <c r="K88" s="171">
        <v>18</v>
      </c>
      <c r="L88" s="111" t="s">
        <v>797</v>
      </c>
    </row>
    <row r="89" spans="1:12">
      <c r="A89" t="s">
        <v>170</v>
      </c>
      <c r="B89" t="s">
        <v>171</v>
      </c>
      <c r="C89" s="147">
        <v>41198</v>
      </c>
      <c r="D89" t="s">
        <v>165</v>
      </c>
      <c r="E89" t="s">
        <v>540</v>
      </c>
      <c r="F89">
        <v>717792.87</v>
      </c>
      <c r="G89">
        <v>6821519.7599999998</v>
      </c>
      <c r="H89" s="111">
        <v>0.20499999999999999</v>
      </c>
      <c r="I89" s="111">
        <v>137.19999999999999</v>
      </c>
      <c r="J89" s="111">
        <v>0.26950666666666662</v>
      </c>
      <c r="K89" s="171">
        <v>9</v>
      </c>
      <c r="L89" s="111" t="s">
        <v>797</v>
      </c>
    </row>
    <row r="90" spans="1:12">
      <c r="A90" t="s">
        <v>2</v>
      </c>
      <c r="B90" t="s">
        <v>753</v>
      </c>
      <c r="C90" s="147">
        <v>42290</v>
      </c>
      <c r="D90" t="s">
        <v>4</v>
      </c>
      <c r="E90" t="s">
        <v>460</v>
      </c>
      <c r="F90">
        <v>738811.34</v>
      </c>
      <c r="G90">
        <v>7002574.4800000004</v>
      </c>
      <c r="H90" s="111">
        <v>0.42</v>
      </c>
      <c r="I90" s="111">
        <v>130.86000000000001</v>
      </c>
      <c r="J90" s="111">
        <v>0.53440799999999999</v>
      </c>
      <c r="K90" s="171">
        <v>9</v>
      </c>
      <c r="L90" s="111" t="s">
        <v>797</v>
      </c>
    </row>
    <row r="91" spans="1:12">
      <c r="A91" t="s">
        <v>195</v>
      </c>
      <c r="B91" t="s">
        <v>196</v>
      </c>
      <c r="C91" s="147">
        <v>41200</v>
      </c>
      <c r="D91" t="s">
        <v>165</v>
      </c>
      <c r="E91" t="s">
        <v>552</v>
      </c>
      <c r="F91">
        <v>677226.08</v>
      </c>
      <c r="G91">
        <v>6889334.1299999999</v>
      </c>
      <c r="H91" s="111">
        <v>0.66900000000000004</v>
      </c>
      <c r="I91" s="111">
        <v>130.5</v>
      </c>
      <c r="J91" s="111">
        <v>0.84963</v>
      </c>
      <c r="K91" s="171">
        <v>9</v>
      </c>
      <c r="L91" s="111" t="s">
        <v>797</v>
      </c>
    </row>
    <row r="92" spans="1:12">
      <c r="A92" t="s">
        <v>313</v>
      </c>
      <c r="B92" t="s">
        <v>314</v>
      </c>
      <c r="C92" s="147">
        <v>41157</v>
      </c>
      <c r="D92" t="s">
        <v>291</v>
      </c>
      <c r="E92" t="s">
        <v>604</v>
      </c>
      <c r="F92">
        <v>680887</v>
      </c>
      <c r="G92">
        <v>6828771</v>
      </c>
      <c r="H92" s="111">
        <v>0.40100000000000002</v>
      </c>
      <c r="I92" s="111">
        <v>129.69999999999999</v>
      </c>
      <c r="J92" s="111">
        <v>0.50713133333333327</v>
      </c>
      <c r="K92" s="171">
        <v>9</v>
      </c>
      <c r="L92" s="111" t="s">
        <v>797</v>
      </c>
    </row>
    <row r="93" spans="1:12">
      <c r="A93" t="s">
        <v>18</v>
      </c>
      <c r="B93" t="s">
        <v>784</v>
      </c>
      <c r="C93" s="147">
        <v>42271</v>
      </c>
      <c r="D93" t="s">
        <v>4</v>
      </c>
      <c r="E93" t="s">
        <v>467</v>
      </c>
      <c r="F93">
        <v>483083.06</v>
      </c>
      <c r="G93">
        <v>6502504.3499999996</v>
      </c>
      <c r="H93" s="111">
        <v>0.42</v>
      </c>
      <c r="I93" s="111">
        <v>126.3</v>
      </c>
      <c r="J93" s="111">
        <v>0.52163999999999999</v>
      </c>
      <c r="K93" s="171">
        <v>11</v>
      </c>
      <c r="L93" s="111" t="s">
        <v>797</v>
      </c>
    </row>
    <row r="94" spans="1:12">
      <c r="A94" t="s">
        <v>197</v>
      </c>
      <c r="B94" t="s">
        <v>198</v>
      </c>
      <c r="C94" s="147">
        <v>41913</v>
      </c>
      <c r="D94" t="s">
        <v>165</v>
      </c>
      <c r="E94" t="s">
        <v>553</v>
      </c>
      <c r="F94">
        <v>616359</v>
      </c>
      <c r="G94">
        <v>6857613</v>
      </c>
      <c r="H94" s="111">
        <v>0.43</v>
      </c>
      <c r="I94" s="111">
        <v>122.3</v>
      </c>
      <c r="J94" s="111">
        <v>0.52259333333333324</v>
      </c>
      <c r="K94" s="171">
        <v>9</v>
      </c>
      <c r="L94" s="111" t="s">
        <v>797</v>
      </c>
    </row>
    <row r="95" spans="1:12">
      <c r="A95" t="s">
        <v>5</v>
      </c>
      <c r="B95" t="s">
        <v>735</v>
      </c>
      <c r="C95" s="147">
        <v>42290</v>
      </c>
      <c r="D95" t="s">
        <v>4</v>
      </c>
      <c r="E95" t="s">
        <v>461</v>
      </c>
      <c r="F95">
        <v>695879.68000000005</v>
      </c>
      <c r="G95">
        <v>7041227.75</v>
      </c>
      <c r="H95" s="111">
        <v>17.100000000000001</v>
      </c>
      <c r="I95" s="111">
        <v>121</v>
      </c>
      <c r="J95" s="111">
        <v>20.634</v>
      </c>
      <c r="K95" s="171">
        <v>20</v>
      </c>
      <c r="L95" s="111" t="s">
        <v>797</v>
      </c>
    </row>
    <row r="96" spans="1:12">
      <c r="A96" t="s">
        <v>191</v>
      </c>
      <c r="B96" t="s">
        <v>192</v>
      </c>
      <c r="C96" s="147">
        <v>41200</v>
      </c>
      <c r="D96" t="s">
        <v>165</v>
      </c>
      <c r="E96" t="s">
        <v>550</v>
      </c>
      <c r="F96">
        <v>837823.19</v>
      </c>
      <c r="G96">
        <v>6888339.1100000003</v>
      </c>
      <c r="H96" s="111">
        <v>0.28299999999999997</v>
      </c>
      <c r="I96" s="111">
        <v>112.79</v>
      </c>
      <c r="J96" s="111">
        <v>0.3259971333333333</v>
      </c>
      <c r="K96" s="171">
        <v>9</v>
      </c>
      <c r="L96" s="111" t="s">
        <v>797</v>
      </c>
    </row>
    <row r="97" spans="1:12">
      <c r="A97" t="s">
        <v>20</v>
      </c>
      <c r="B97" t="s">
        <v>746</v>
      </c>
      <c r="C97" s="147">
        <v>42270</v>
      </c>
      <c r="D97" t="s">
        <v>4</v>
      </c>
      <c r="E97" t="s">
        <v>468</v>
      </c>
      <c r="F97">
        <v>488328.5</v>
      </c>
      <c r="G97">
        <v>6553074.3899999997</v>
      </c>
      <c r="H97" s="111">
        <v>0.69</v>
      </c>
      <c r="I97" s="111">
        <v>106.1</v>
      </c>
      <c r="J97" s="111">
        <v>0.76405999999999996</v>
      </c>
      <c r="K97" s="171">
        <v>9</v>
      </c>
      <c r="L97" s="111" t="s">
        <v>797</v>
      </c>
    </row>
    <row r="98" spans="1:12">
      <c r="A98" t="s">
        <v>26</v>
      </c>
      <c r="B98" t="s">
        <v>782</v>
      </c>
      <c r="C98" s="147">
        <v>42165</v>
      </c>
      <c r="D98" t="s">
        <v>4</v>
      </c>
      <c r="E98" t="s">
        <v>471</v>
      </c>
      <c r="F98">
        <v>479122.9</v>
      </c>
      <c r="G98">
        <v>6378723.2599999998</v>
      </c>
      <c r="H98" s="111">
        <v>0.81</v>
      </c>
      <c r="I98" s="111">
        <v>105</v>
      </c>
      <c r="J98" s="111">
        <v>0.89100000000000013</v>
      </c>
      <c r="K98" s="171">
        <v>14</v>
      </c>
      <c r="L98" s="111" t="s">
        <v>797</v>
      </c>
    </row>
    <row r="99" spans="1:12">
      <c r="A99" t="s">
        <v>353</v>
      </c>
      <c r="B99" t="s">
        <v>354</v>
      </c>
      <c r="C99" s="147">
        <v>41122</v>
      </c>
      <c r="D99" t="s">
        <v>291</v>
      </c>
      <c r="E99" t="s">
        <v>624</v>
      </c>
      <c r="F99">
        <v>694744.1</v>
      </c>
      <c r="G99">
        <v>6669900</v>
      </c>
      <c r="H99" s="111">
        <v>0.52200000000000002</v>
      </c>
      <c r="I99" s="111">
        <v>100.36</v>
      </c>
      <c r="J99" s="111">
        <v>0.55805280000000002</v>
      </c>
      <c r="K99" s="171">
        <v>9</v>
      </c>
      <c r="L99" s="111" t="s">
        <v>797</v>
      </c>
    </row>
    <row r="100" spans="1:12">
      <c r="A100" t="s">
        <v>443</v>
      </c>
      <c r="B100" t="s">
        <v>444</v>
      </c>
      <c r="C100" s="147">
        <v>41109</v>
      </c>
      <c r="D100" t="s">
        <v>291</v>
      </c>
      <c r="E100" t="s">
        <v>670</v>
      </c>
      <c r="F100">
        <v>617123</v>
      </c>
      <c r="G100">
        <v>6244433</v>
      </c>
      <c r="H100" s="111">
        <v>1.212</v>
      </c>
      <c r="I100" s="111">
        <v>95.1</v>
      </c>
      <c r="J100" s="111">
        <v>1.2532079999999999</v>
      </c>
      <c r="K100" s="171">
        <v>14</v>
      </c>
      <c r="L100" s="111" t="s">
        <v>797</v>
      </c>
    </row>
    <row r="101" spans="1:12">
      <c r="A101" t="s">
        <v>193</v>
      </c>
      <c r="B101" t="s">
        <v>194</v>
      </c>
      <c r="C101" s="147">
        <v>41200</v>
      </c>
      <c r="D101" t="s">
        <v>165</v>
      </c>
      <c r="E101" t="s">
        <v>551</v>
      </c>
      <c r="F101">
        <v>781816.31</v>
      </c>
      <c r="G101">
        <v>6901312.0599999996</v>
      </c>
      <c r="H101" s="111">
        <v>0.17399999999999999</v>
      </c>
      <c r="I101" s="111">
        <v>95.1</v>
      </c>
      <c r="J101" s="111">
        <v>0.17991599999999996</v>
      </c>
      <c r="K101" s="171">
        <v>9</v>
      </c>
      <c r="L101" s="111" t="s">
        <v>797</v>
      </c>
    </row>
    <row r="102" spans="1:12">
      <c r="A102" t="s">
        <v>321</v>
      </c>
      <c r="B102" t="s">
        <v>322</v>
      </c>
      <c r="C102" s="147">
        <v>41156</v>
      </c>
      <c r="D102" t="s">
        <v>291</v>
      </c>
      <c r="E102" t="s">
        <v>608</v>
      </c>
      <c r="F102">
        <v>629586</v>
      </c>
      <c r="G102">
        <v>6871185</v>
      </c>
      <c r="H102" s="111">
        <v>0.80800000000000005</v>
      </c>
      <c r="I102" s="111">
        <v>92.2</v>
      </c>
      <c r="J102" s="111">
        <v>0.81985066666666673</v>
      </c>
      <c r="K102" s="171">
        <v>9</v>
      </c>
      <c r="L102" s="111" t="s">
        <v>797</v>
      </c>
    </row>
    <row r="103" spans="1:12">
      <c r="A103" t="s">
        <v>327</v>
      </c>
      <c r="B103" t="s">
        <v>328</v>
      </c>
      <c r="C103" s="147">
        <v>41156</v>
      </c>
      <c r="D103" t="s">
        <v>291</v>
      </c>
      <c r="E103" t="s">
        <v>611</v>
      </c>
      <c r="F103">
        <v>532911</v>
      </c>
      <c r="G103">
        <v>6862280</v>
      </c>
      <c r="H103" s="111">
        <v>0.49</v>
      </c>
      <c r="I103" s="111">
        <v>92</v>
      </c>
      <c r="J103" s="111">
        <v>0.49653333333333327</v>
      </c>
      <c r="K103" s="171">
        <v>9</v>
      </c>
      <c r="L103" s="111" t="s">
        <v>797</v>
      </c>
    </row>
    <row r="104" spans="1:12">
      <c r="A104" t="s">
        <v>22</v>
      </c>
      <c r="B104" t="s">
        <v>736</v>
      </c>
      <c r="C104" s="147">
        <v>42271</v>
      </c>
      <c r="D104" t="s">
        <v>4</v>
      </c>
      <c r="E104" t="s">
        <v>469</v>
      </c>
      <c r="F104">
        <v>452996.64</v>
      </c>
      <c r="G104">
        <v>6442604.0499999998</v>
      </c>
      <c r="H104" s="111">
        <v>0.64</v>
      </c>
      <c r="I104" s="111">
        <v>90.78</v>
      </c>
      <c r="J104" s="111">
        <v>0.64332800000000001</v>
      </c>
      <c r="K104" s="171">
        <v>14</v>
      </c>
      <c r="L104" s="111" t="s">
        <v>797</v>
      </c>
    </row>
    <row r="105" spans="1:12">
      <c r="A105" t="s">
        <v>151</v>
      </c>
      <c r="B105" t="s">
        <v>152</v>
      </c>
      <c r="C105" s="147">
        <v>42325</v>
      </c>
      <c r="D105" t="s">
        <v>4</v>
      </c>
      <c r="E105" t="s">
        <v>531</v>
      </c>
      <c r="F105">
        <v>847799.19</v>
      </c>
      <c r="G105">
        <v>6326505.3099999996</v>
      </c>
      <c r="H105" s="111">
        <v>0.49</v>
      </c>
      <c r="I105" s="111">
        <v>87.1</v>
      </c>
      <c r="J105" s="111">
        <v>0.48052666666666666</v>
      </c>
      <c r="K105" s="171">
        <v>6</v>
      </c>
      <c r="L105" s="111" t="s">
        <v>797</v>
      </c>
    </row>
    <row r="106" spans="1:12">
      <c r="A106" t="s">
        <v>385</v>
      </c>
      <c r="B106" t="s">
        <v>386</v>
      </c>
      <c r="C106" s="147">
        <v>41086</v>
      </c>
      <c r="D106" t="s">
        <v>291</v>
      </c>
      <c r="E106" t="s">
        <v>640</v>
      </c>
      <c r="F106">
        <v>427348.5</v>
      </c>
      <c r="G106">
        <v>6449524.5899999999</v>
      </c>
      <c r="H106" s="111">
        <v>0.38900000000000001</v>
      </c>
      <c r="I106" s="111">
        <v>86</v>
      </c>
      <c r="J106" s="111">
        <v>0.37862666666666667</v>
      </c>
      <c r="K106" s="171">
        <v>14</v>
      </c>
      <c r="L106" s="111" t="s">
        <v>797</v>
      </c>
    </row>
    <row r="107" spans="1:12">
      <c r="A107" t="s">
        <v>393</v>
      </c>
      <c r="B107" t="s">
        <v>394</v>
      </c>
      <c r="C107" s="147">
        <v>41087</v>
      </c>
      <c r="D107" t="s">
        <v>291</v>
      </c>
      <c r="E107" t="s">
        <v>644</v>
      </c>
      <c r="F107">
        <v>492143.4</v>
      </c>
      <c r="G107">
        <v>6374724.75</v>
      </c>
      <c r="H107" s="111">
        <v>1.0289999999999999</v>
      </c>
      <c r="I107" s="111">
        <v>85.4</v>
      </c>
      <c r="J107" s="111">
        <v>0.99744399999999989</v>
      </c>
      <c r="K107" s="171">
        <v>14</v>
      </c>
      <c r="L107" s="111" t="s">
        <v>797</v>
      </c>
    </row>
    <row r="108" spans="1:12">
      <c r="A108" t="s">
        <v>391</v>
      </c>
      <c r="B108" t="s">
        <v>392</v>
      </c>
      <c r="C108" s="147">
        <v>41086</v>
      </c>
      <c r="D108" t="s">
        <v>291</v>
      </c>
      <c r="E108" t="s">
        <v>643</v>
      </c>
      <c r="F108">
        <v>459458.91</v>
      </c>
      <c r="G108">
        <v>6397156.2800000003</v>
      </c>
      <c r="H108" s="111">
        <v>0.27500000000000002</v>
      </c>
      <c r="I108" s="111">
        <v>80.819999999999993</v>
      </c>
      <c r="J108" s="111">
        <v>0.25817000000000001</v>
      </c>
      <c r="K108" s="171">
        <v>14</v>
      </c>
      <c r="L108" s="111" t="s">
        <v>797</v>
      </c>
    </row>
    <row r="109" spans="1:12">
      <c r="A109" t="s">
        <v>32</v>
      </c>
      <c r="B109" t="s">
        <v>741</v>
      </c>
      <c r="C109" s="147">
        <v>42164</v>
      </c>
      <c r="D109" t="s">
        <v>4</v>
      </c>
      <c r="E109" t="s">
        <v>474</v>
      </c>
      <c r="F109">
        <v>464841.1</v>
      </c>
      <c r="G109">
        <v>6323918.5999999996</v>
      </c>
      <c r="H109" s="111">
        <v>0.93</v>
      </c>
      <c r="I109" s="111">
        <v>80</v>
      </c>
      <c r="J109" s="111">
        <v>0.86799999999999977</v>
      </c>
      <c r="K109" s="171">
        <v>14</v>
      </c>
      <c r="L109" s="111" t="s">
        <v>797</v>
      </c>
    </row>
    <row r="110" spans="1:12">
      <c r="A110" t="s">
        <v>203</v>
      </c>
      <c r="B110" t="s">
        <v>204</v>
      </c>
      <c r="C110" s="147">
        <v>41913</v>
      </c>
      <c r="D110" t="s">
        <v>165</v>
      </c>
      <c r="E110" t="s">
        <v>555</v>
      </c>
      <c r="F110">
        <v>594460.53</v>
      </c>
      <c r="G110">
        <v>6858345.5800000001</v>
      </c>
      <c r="H110" s="111">
        <v>0.57999999999999996</v>
      </c>
      <c r="I110" s="111">
        <v>80</v>
      </c>
      <c r="J110" s="111">
        <v>0.54133333333333322</v>
      </c>
      <c r="K110" s="171">
        <v>9</v>
      </c>
      <c r="L110" s="111" t="s">
        <v>797</v>
      </c>
    </row>
    <row r="111" spans="1:12">
      <c r="A111" t="s">
        <v>311</v>
      </c>
      <c r="B111" t="s">
        <v>312</v>
      </c>
      <c r="C111" s="147">
        <v>41157</v>
      </c>
      <c r="D111" t="s">
        <v>291</v>
      </c>
      <c r="E111" t="s">
        <v>603</v>
      </c>
      <c r="F111">
        <v>666622</v>
      </c>
      <c r="G111">
        <v>6826460</v>
      </c>
      <c r="H111" s="111">
        <v>0.51200000000000001</v>
      </c>
      <c r="I111" s="111">
        <v>77.099999999999994</v>
      </c>
      <c r="J111" s="111">
        <v>0.467968</v>
      </c>
      <c r="K111" s="171">
        <v>9</v>
      </c>
      <c r="L111" s="111" t="s">
        <v>797</v>
      </c>
    </row>
    <row r="112" spans="1:12">
      <c r="A112" t="s">
        <v>40</v>
      </c>
      <c r="B112" t="s">
        <v>406</v>
      </c>
      <c r="C112" s="147">
        <v>41044</v>
      </c>
      <c r="D112" t="s">
        <v>291</v>
      </c>
      <c r="E112" t="s">
        <v>651</v>
      </c>
      <c r="F112">
        <v>569550.91</v>
      </c>
      <c r="G112">
        <v>6295940.4500000002</v>
      </c>
      <c r="H112" s="111">
        <v>0.98199999999999998</v>
      </c>
      <c r="I112" s="111">
        <v>74</v>
      </c>
      <c r="J112" s="111">
        <v>0.87725333333333333</v>
      </c>
      <c r="K112" s="171">
        <v>14</v>
      </c>
      <c r="L112" s="111" t="s">
        <v>797</v>
      </c>
    </row>
    <row r="113" spans="1:12">
      <c r="A113" t="s">
        <v>396</v>
      </c>
      <c r="B113" t="s">
        <v>397</v>
      </c>
      <c r="C113" s="147">
        <v>41087</v>
      </c>
      <c r="D113" t="s">
        <v>291</v>
      </c>
      <c r="E113" t="s">
        <v>646</v>
      </c>
      <c r="F113">
        <v>527865.69999999995</v>
      </c>
      <c r="G113">
        <v>6329248.4900000002</v>
      </c>
      <c r="H113" s="111">
        <v>0.45800000000000002</v>
      </c>
      <c r="I113" s="111">
        <v>73.8</v>
      </c>
      <c r="J113" s="111">
        <v>0.40853600000000001</v>
      </c>
      <c r="K113" s="171">
        <v>14</v>
      </c>
      <c r="L113" s="111" t="s">
        <v>797</v>
      </c>
    </row>
    <row r="114" spans="1:12">
      <c r="A114" t="s">
        <v>404</v>
      </c>
      <c r="B114" t="s">
        <v>405</v>
      </c>
      <c r="C114" s="147">
        <v>41087</v>
      </c>
      <c r="D114" t="s">
        <v>291</v>
      </c>
      <c r="E114" t="s">
        <v>650</v>
      </c>
      <c r="F114">
        <v>549220.07999999996</v>
      </c>
      <c r="G114">
        <v>6321073.0599999996</v>
      </c>
      <c r="H114" s="111">
        <v>0.41</v>
      </c>
      <c r="I114" s="111">
        <v>72.599999999999994</v>
      </c>
      <c r="J114" s="111">
        <v>0.36243999999999998</v>
      </c>
      <c r="K114" s="171">
        <v>14</v>
      </c>
      <c r="L114" s="111" t="s">
        <v>797</v>
      </c>
    </row>
    <row r="115" spans="1:12">
      <c r="A115" t="s">
        <v>269</v>
      </c>
      <c r="B115" t="s">
        <v>770</v>
      </c>
      <c r="C115" s="147">
        <v>40087</v>
      </c>
      <c r="D115" t="s">
        <v>253</v>
      </c>
      <c r="E115" t="s">
        <v>584</v>
      </c>
      <c r="F115">
        <v>838861</v>
      </c>
      <c r="G115">
        <v>6499536</v>
      </c>
      <c r="H115" s="111">
        <v>0.29651519895849099</v>
      </c>
      <c r="I115" s="111">
        <v>71.25</v>
      </c>
      <c r="J115" s="111">
        <v>0.25945079908867963</v>
      </c>
      <c r="K115" s="171">
        <v>5</v>
      </c>
      <c r="L115" s="111" t="s">
        <v>797</v>
      </c>
    </row>
    <row r="116" spans="1:12">
      <c r="A116" t="s">
        <v>420</v>
      </c>
      <c r="B116" t="s">
        <v>421</v>
      </c>
      <c r="C116" s="147">
        <v>41108</v>
      </c>
      <c r="D116" t="s">
        <v>291</v>
      </c>
      <c r="E116" t="s">
        <v>659</v>
      </c>
      <c r="F116">
        <v>460058.35</v>
      </c>
      <c r="G116">
        <v>6311741.4900000002</v>
      </c>
      <c r="H116" s="111">
        <v>0.222</v>
      </c>
      <c r="I116" s="111">
        <v>70.33</v>
      </c>
      <c r="J116" s="111">
        <v>0.19288840000000002</v>
      </c>
      <c r="K116" s="171">
        <v>14</v>
      </c>
      <c r="L116" s="111" t="s">
        <v>797</v>
      </c>
    </row>
    <row r="117" spans="1:12">
      <c r="A117" t="s">
        <v>111</v>
      </c>
      <c r="B117" t="s">
        <v>765</v>
      </c>
      <c r="C117" s="147">
        <v>42325</v>
      </c>
      <c r="D117" t="s">
        <v>4</v>
      </c>
      <c r="E117" t="s">
        <v>511</v>
      </c>
      <c r="F117">
        <v>817224.68</v>
      </c>
      <c r="G117">
        <v>6286216.5199999996</v>
      </c>
      <c r="H117" s="111">
        <v>0.8</v>
      </c>
      <c r="I117" s="111">
        <v>63.9</v>
      </c>
      <c r="J117" s="111">
        <v>0.66079999999999994</v>
      </c>
      <c r="K117" s="171">
        <v>6</v>
      </c>
      <c r="L117" s="111" t="s">
        <v>797</v>
      </c>
    </row>
    <row r="118" spans="1:12">
      <c r="A118" t="s">
        <v>44</v>
      </c>
      <c r="B118" t="s">
        <v>726</v>
      </c>
      <c r="C118" s="147">
        <v>42172</v>
      </c>
      <c r="D118" t="s">
        <v>4</v>
      </c>
      <c r="E118" t="s">
        <v>480</v>
      </c>
      <c r="F118">
        <v>567681.71</v>
      </c>
      <c r="G118">
        <v>6290109.1500000004</v>
      </c>
      <c r="H118" s="111">
        <v>0.85</v>
      </c>
      <c r="I118" s="111">
        <v>62</v>
      </c>
      <c r="J118" s="111">
        <v>0.69133333333333324</v>
      </c>
      <c r="K118" s="171">
        <v>14</v>
      </c>
      <c r="L118" s="111" t="s">
        <v>797</v>
      </c>
    </row>
    <row r="119" spans="1:12">
      <c r="A119" t="s">
        <v>101</v>
      </c>
      <c r="B119" t="s">
        <v>774</v>
      </c>
      <c r="C119" s="147">
        <v>42314</v>
      </c>
      <c r="D119" t="s">
        <v>4</v>
      </c>
      <c r="E119" t="s">
        <v>506</v>
      </c>
      <c r="F119">
        <v>831255.74</v>
      </c>
      <c r="G119">
        <v>6364276.3899999997</v>
      </c>
      <c r="H119" s="111">
        <v>0.27</v>
      </c>
      <c r="I119" s="111">
        <v>61.5</v>
      </c>
      <c r="J119" s="111">
        <v>0.21870000000000001</v>
      </c>
      <c r="K119" s="171">
        <v>6</v>
      </c>
      <c r="L119" s="111" t="s">
        <v>797</v>
      </c>
    </row>
    <row r="120" spans="1:12">
      <c r="A120" t="s">
        <v>93</v>
      </c>
      <c r="B120" t="s">
        <v>771</v>
      </c>
      <c r="C120" s="147">
        <v>42325</v>
      </c>
      <c r="D120" t="s">
        <v>4</v>
      </c>
      <c r="E120" t="s">
        <v>502</v>
      </c>
      <c r="F120">
        <v>862358.56</v>
      </c>
      <c r="G120">
        <v>6525799.3700000001</v>
      </c>
      <c r="H120" s="111">
        <v>0.84</v>
      </c>
      <c r="I120" s="111">
        <v>56.6</v>
      </c>
      <c r="J120" s="111">
        <v>0.65295999999999998</v>
      </c>
      <c r="K120" s="171">
        <v>5</v>
      </c>
      <c r="L120" s="111" t="s">
        <v>797</v>
      </c>
    </row>
    <row r="121" spans="1:12">
      <c r="A121" t="s">
        <v>387</v>
      </c>
      <c r="B121" t="s">
        <v>388</v>
      </c>
      <c r="C121" s="147">
        <v>41044</v>
      </c>
      <c r="D121" t="s">
        <v>291</v>
      </c>
      <c r="E121" t="s">
        <v>641</v>
      </c>
      <c r="F121">
        <v>510934.84</v>
      </c>
      <c r="G121">
        <v>6455394.8300000001</v>
      </c>
      <c r="H121" s="111">
        <v>0.44500000000000001</v>
      </c>
      <c r="I121" s="111">
        <v>55.5</v>
      </c>
      <c r="J121" s="111">
        <v>0.34265000000000001</v>
      </c>
      <c r="K121" s="171">
        <v>14</v>
      </c>
      <c r="L121" s="111" t="s">
        <v>797</v>
      </c>
    </row>
    <row r="122" spans="1:12">
      <c r="A122" t="s">
        <v>83</v>
      </c>
      <c r="B122" t="s">
        <v>773</v>
      </c>
      <c r="C122" s="147">
        <v>42327</v>
      </c>
      <c r="D122" t="s">
        <v>4</v>
      </c>
      <c r="E122" t="s">
        <v>497</v>
      </c>
      <c r="F122">
        <v>916441.71</v>
      </c>
      <c r="G122">
        <v>6520643.2400000002</v>
      </c>
      <c r="H122" s="111">
        <v>0.15</v>
      </c>
      <c r="I122" s="111">
        <v>53.4</v>
      </c>
      <c r="J122" s="111">
        <v>0.1134</v>
      </c>
      <c r="K122" s="171">
        <v>5</v>
      </c>
      <c r="L122" s="111" t="s">
        <v>797</v>
      </c>
    </row>
    <row r="123" spans="1:12">
      <c r="A123" t="s">
        <v>199</v>
      </c>
      <c r="B123" t="s">
        <v>200</v>
      </c>
      <c r="C123" s="147">
        <v>41199</v>
      </c>
      <c r="D123" t="s">
        <v>165</v>
      </c>
      <c r="E123" t="s">
        <v>554</v>
      </c>
      <c r="F123">
        <v>603720.43999999994</v>
      </c>
      <c r="G123">
        <v>6936994.4299999997</v>
      </c>
      <c r="H123" s="111">
        <v>0.29199999999999998</v>
      </c>
      <c r="I123" s="111">
        <v>52</v>
      </c>
      <c r="J123" s="111">
        <v>0.21802666666666665</v>
      </c>
      <c r="K123" s="171">
        <v>9</v>
      </c>
      <c r="L123" s="111" t="s">
        <v>797</v>
      </c>
    </row>
    <row r="124" spans="1:12">
      <c r="A124" t="s">
        <v>89</v>
      </c>
      <c r="B124" t="s">
        <v>776</v>
      </c>
      <c r="C124" s="147">
        <v>42314</v>
      </c>
      <c r="D124" t="s">
        <v>4</v>
      </c>
      <c r="E124" t="s">
        <v>500</v>
      </c>
      <c r="F124">
        <v>882021.34</v>
      </c>
      <c r="G124">
        <v>6534207.4699999997</v>
      </c>
      <c r="H124" s="111">
        <v>0.05</v>
      </c>
      <c r="I124" s="111">
        <v>51.9</v>
      </c>
      <c r="J124" s="111">
        <v>3.73E-2</v>
      </c>
      <c r="K124" s="171">
        <v>5</v>
      </c>
      <c r="L124" s="111" t="s">
        <v>797</v>
      </c>
    </row>
    <row r="125" spans="1:12">
      <c r="A125" t="s">
        <v>87</v>
      </c>
      <c r="B125" t="s">
        <v>769</v>
      </c>
      <c r="C125" s="147">
        <v>42325</v>
      </c>
      <c r="D125" t="s">
        <v>4</v>
      </c>
      <c r="E125" t="s">
        <v>499</v>
      </c>
      <c r="F125">
        <v>903878.15</v>
      </c>
      <c r="G125">
        <v>6506129.2599999998</v>
      </c>
      <c r="H125" s="111">
        <v>1.22</v>
      </c>
      <c r="I125" s="111">
        <v>50</v>
      </c>
      <c r="J125" s="111">
        <v>0.89466666666666661</v>
      </c>
      <c r="K125" s="171">
        <v>5</v>
      </c>
      <c r="L125" s="111" t="s">
        <v>797</v>
      </c>
    </row>
    <row r="126" spans="1:12">
      <c r="A126" t="s">
        <v>85</v>
      </c>
      <c r="B126" t="s">
        <v>775</v>
      </c>
      <c r="C126" s="147">
        <v>42327</v>
      </c>
      <c r="D126" t="s">
        <v>4</v>
      </c>
      <c r="E126" t="s">
        <v>498</v>
      </c>
      <c r="F126">
        <v>917721.43</v>
      </c>
      <c r="G126">
        <v>6532071.9500000002</v>
      </c>
      <c r="H126" s="111">
        <v>0.37</v>
      </c>
      <c r="I126" s="111">
        <v>41.5</v>
      </c>
      <c r="J126" s="111">
        <v>0.25036666666666663</v>
      </c>
      <c r="K126" s="171">
        <v>5</v>
      </c>
      <c r="L126" s="111" t="s">
        <v>797</v>
      </c>
    </row>
    <row r="127" spans="1:12">
      <c r="A127" t="s">
        <v>34</v>
      </c>
      <c r="B127" t="s">
        <v>743</v>
      </c>
      <c r="C127" s="147">
        <v>42164</v>
      </c>
      <c r="D127" t="s">
        <v>4</v>
      </c>
      <c r="E127" t="s">
        <v>475</v>
      </c>
      <c r="F127">
        <v>486844.59</v>
      </c>
      <c r="G127">
        <v>6342357.7800000003</v>
      </c>
      <c r="H127" s="111">
        <v>0.92</v>
      </c>
      <c r="I127" s="111">
        <v>41.1</v>
      </c>
      <c r="J127" s="111">
        <v>0.62007999999999996</v>
      </c>
      <c r="K127" s="171">
        <v>14</v>
      </c>
      <c r="L127" s="111" t="s">
        <v>797</v>
      </c>
    </row>
    <row r="128" spans="1:12">
      <c r="A128" t="s">
        <v>97</v>
      </c>
      <c r="B128" t="s">
        <v>777</v>
      </c>
      <c r="C128" s="147">
        <v>42314</v>
      </c>
      <c r="D128" t="s">
        <v>4</v>
      </c>
      <c r="E128" t="s">
        <v>504</v>
      </c>
      <c r="F128">
        <v>842195.18</v>
      </c>
      <c r="G128">
        <v>6455497.0099999998</v>
      </c>
      <c r="H128" s="111">
        <v>0.33</v>
      </c>
      <c r="I128" s="111">
        <v>39.700000000000003</v>
      </c>
      <c r="J128" s="111">
        <v>0.21933999999999998</v>
      </c>
      <c r="K128" s="171">
        <v>5</v>
      </c>
      <c r="L128" s="111" t="s">
        <v>797</v>
      </c>
    </row>
    <row r="129" spans="1:12">
      <c r="A129" t="s">
        <v>359</v>
      </c>
      <c r="B129" t="s">
        <v>360</v>
      </c>
      <c r="C129" s="147">
        <v>41122</v>
      </c>
      <c r="D129" t="s">
        <v>291</v>
      </c>
      <c r="E129" t="s">
        <v>627</v>
      </c>
      <c r="F129">
        <v>660697.51</v>
      </c>
      <c r="G129">
        <v>6700369.6600000001</v>
      </c>
      <c r="H129" s="111">
        <v>0.48599999999999999</v>
      </c>
      <c r="I129" s="111">
        <v>7.3</v>
      </c>
      <c r="J129" s="111">
        <v>0.21805199999999997</v>
      </c>
      <c r="K129" s="171">
        <v>9</v>
      </c>
      <c r="L129" s="111" t="s">
        <v>797</v>
      </c>
    </row>
    <row r="130" spans="1:12">
      <c r="A130" t="s">
        <v>36</v>
      </c>
      <c r="B130" t="s">
        <v>778</v>
      </c>
      <c r="C130" s="147">
        <v>42172</v>
      </c>
      <c r="D130" t="s">
        <v>4</v>
      </c>
      <c r="E130" t="s">
        <v>476</v>
      </c>
      <c r="F130">
        <v>568562.5</v>
      </c>
      <c r="G130">
        <v>6315306.2199999997</v>
      </c>
      <c r="H130" s="111">
        <v>0.44</v>
      </c>
      <c r="I130" s="111"/>
      <c r="J130" s="111" t="s">
        <v>820</v>
      </c>
      <c r="K130" s="171">
        <v>14</v>
      </c>
      <c r="L130" s="111" t="s">
        <v>797</v>
      </c>
    </row>
    <row r="131" spans="1:12">
      <c r="A131" t="s">
        <v>133</v>
      </c>
      <c r="B131" t="s">
        <v>134</v>
      </c>
      <c r="C131" s="147">
        <v>42515</v>
      </c>
      <c r="D131" t="s">
        <v>4</v>
      </c>
      <c r="E131" t="s">
        <v>522</v>
      </c>
      <c r="F131">
        <v>634529.38</v>
      </c>
      <c r="G131">
        <v>6191111.2999999998</v>
      </c>
      <c r="H131" s="111">
        <v>0.08</v>
      </c>
      <c r="I131" s="111">
        <v>56.4</v>
      </c>
      <c r="J131" s="111">
        <v>6.2079999999999996E-2</v>
      </c>
      <c r="K131" s="171">
        <v>1</v>
      </c>
      <c r="L131" s="111" t="s">
        <v>799</v>
      </c>
    </row>
    <row r="132" spans="1:12">
      <c r="A132" t="s">
        <v>416</v>
      </c>
      <c r="B132" t="s">
        <v>417</v>
      </c>
      <c r="C132" s="147">
        <v>41108</v>
      </c>
      <c r="D132" t="s">
        <v>291</v>
      </c>
      <c r="E132" t="s">
        <v>657</v>
      </c>
      <c r="F132">
        <v>453435.77</v>
      </c>
      <c r="G132">
        <v>6185820.7199999997</v>
      </c>
      <c r="H132" s="111">
        <v>1.0980000000000001</v>
      </c>
      <c r="I132" s="111">
        <v>30.1</v>
      </c>
      <c r="J132" s="111">
        <v>0.65953200000000001</v>
      </c>
      <c r="K132" s="171">
        <v>1</v>
      </c>
      <c r="L132" s="111" t="s">
        <v>799</v>
      </c>
    </row>
    <row r="133" spans="1:12">
      <c r="A133" t="s">
        <v>230</v>
      </c>
      <c r="B133" t="s">
        <v>231</v>
      </c>
      <c r="C133" s="147">
        <v>42185</v>
      </c>
      <c r="D133" t="s">
        <v>227</v>
      </c>
      <c r="E133" t="s">
        <v>566</v>
      </c>
      <c r="F133">
        <v>1022148</v>
      </c>
      <c r="G133">
        <v>6806414.9900000002</v>
      </c>
      <c r="H133" s="111">
        <v>1.64</v>
      </c>
      <c r="I133" s="111">
        <v>17.5</v>
      </c>
      <c r="J133" s="111">
        <v>0.84733333333333327</v>
      </c>
      <c r="K133" s="171">
        <v>4</v>
      </c>
      <c r="L133" s="111" t="s">
        <v>799</v>
      </c>
    </row>
    <row r="134" spans="1:12">
      <c r="A134" t="s">
        <v>30</v>
      </c>
      <c r="B134" t="s">
        <v>730</v>
      </c>
      <c r="C134" s="147">
        <v>42270</v>
      </c>
      <c r="D134" t="s">
        <v>4</v>
      </c>
      <c r="E134" t="s">
        <v>473</v>
      </c>
      <c r="F134">
        <v>683487.44</v>
      </c>
      <c r="G134">
        <v>6381143.6600000001</v>
      </c>
      <c r="H134" s="111">
        <v>0.85</v>
      </c>
      <c r="I134" s="111">
        <v>5.9</v>
      </c>
      <c r="J134" s="111">
        <v>0.37343333333333334</v>
      </c>
      <c r="K134" s="171">
        <v>3</v>
      </c>
      <c r="L134" s="111" t="s">
        <v>799</v>
      </c>
    </row>
    <row r="135" spans="1:12">
      <c r="A135" t="s">
        <v>402</v>
      </c>
      <c r="B135" t="s">
        <v>403</v>
      </c>
      <c r="C135" s="147">
        <v>41178</v>
      </c>
      <c r="D135" t="s">
        <v>291</v>
      </c>
      <c r="E135" t="s">
        <v>649</v>
      </c>
      <c r="F135">
        <v>747195.81</v>
      </c>
      <c r="G135">
        <v>6342811.1299999999</v>
      </c>
      <c r="H135" s="111">
        <v>0.316</v>
      </c>
      <c r="I135" s="111">
        <v>3.5</v>
      </c>
      <c r="J135" s="111">
        <v>0.13377333333333333</v>
      </c>
      <c r="K135" s="171">
        <v>8</v>
      </c>
      <c r="L135" s="111" t="s">
        <v>799</v>
      </c>
    </row>
    <row r="136" spans="1:12">
      <c r="A136" t="s">
        <v>245</v>
      </c>
      <c r="B136" t="s">
        <v>723</v>
      </c>
      <c r="C136" s="147">
        <v>42185</v>
      </c>
      <c r="D136" t="s">
        <v>227</v>
      </c>
      <c r="E136" t="s">
        <v>573</v>
      </c>
      <c r="F136">
        <v>817646</v>
      </c>
      <c r="G136">
        <v>6437780</v>
      </c>
      <c r="H136" s="111">
        <v>0.28999999999999998</v>
      </c>
      <c r="I136" s="111">
        <v>3.33</v>
      </c>
      <c r="J136" s="111">
        <v>0.12243799999999999</v>
      </c>
      <c r="K136" s="171">
        <v>8</v>
      </c>
      <c r="L136" s="111" t="s">
        <v>799</v>
      </c>
    </row>
    <row r="137" spans="1:12">
      <c r="A137" t="s">
        <v>295</v>
      </c>
      <c r="B137" t="s">
        <v>296</v>
      </c>
      <c r="C137" s="147">
        <v>41240</v>
      </c>
      <c r="D137" t="s">
        <v>291</v>
      </c>
      <c r="E137" t="s">
        <v>595</v>
      </c>
      <c r="F137">
        <v>1002464.67</v>
      </c>
      <c r="G137">
        <v>6780411.9699999997</v>
      </c>
      <c r="H137" s="111">
        <v>0.77600000000000002</v>
      </c>
      <c r="I137" s="111">
        <v>2.86</v>
      </c>
      <c r="J137" s="111">
        <v>0.32519573333333335</v>
      </c>
      <c r="K137" s="171">
        <v>4</v>
      </c>
      <c r="L137" s="111" t="s">
        <v>799</v>
      </c>
    </row>
    <row r="138" spans="1:12">
      <c r="A138" t="s">
        <v>28</v>
      </c>
      <c r="B138" t="s">
        <v>779</v>
      </c>
      <c r="C138" s="147">
        <v>42171</v>
      </c>
      <c r="D138" t="s">
        <v>4</v>
      </c>
      <c r="E138" t="s">
        <v>472</v>
      </c>
      <c r="F138">
        <v>637362.29</v>
      </c>
      <c r="G138">
        <v>6385544.8399999999</v>
      </c>
      <c r="H138" s="111">
        <v>19.18</v>
      </c>
      <c r="I138" s="111">
        <v>60</v>
      </c>
      <c r="J138" s="111">
        <v>15.343999999999999</v>
      </c>
      <c r="K138" s="171">
        <v>3</v>
      </c>
      <c r="L138" s="111" t="s">
        <v>800</v>
      </c>
    </row>
    <row r="139" spans="1:12">
      <c r="A139" t="s">
        <v>357</v>
      </c>
      <c r="B139" t="s">
        <v>358</v>
      </c>
      <c r="C139" s="147">
        <v>41157</v>
      </c>
      <c r="D139" t="s">
        <v>291</v>
      </c>
      <c r="E139" t="s">
        <v>626</v>
      </c>
      <c r="F139">
        <v>642369.1</v>
      </c>
      <c r="G139">
        <v>6766496</v>
      </c>
      <c r="H139" s="111">
        <v>0.23799999999999999</v>
      </c>
      <c r="I139" s="111">
        <v>49.6</v>
      </c>
      <c r="J139" s="111">
        <v>0.17389866666666665</v>
      </c>
      <c r="K139" s="171">
        <v>20</v>
      </c>
      <c r="L139" s="111" t="s">
        <v>800</v>
      </c>
    </row>
    <row r="140" spans="1:12">
      <c r="A140" t="s">
        <v>345</v>
      </c>
      <c r="B140" t="s">
        <v>346</v>
      </c>
      <c r="C140" s="147">
        <v>41123</v>
      </c>
      <c r="D140" t="s">
        <v>291</v>
      </c>
      <c r="E140" t="s">
        <v>620</v>
      </c>
      <c r="F140">
        <v>782782.1</v>
      </c>
      <c r="G140">
        <v>6597430</v>
      </c>
      <c r="H140" s="111">
        <v>0.79500000000000004</v>
      </c>
      <c r="I140" s="111">
        <v>46.85</v>
      </c>
      <c r="J140" s="111">
        <v>0.56630499999999995</v>
      </c>
      <c r="K140" s="171">
        <v>17</v>
      </c>
      <c r="L140" s="111" t="s">
        <v>800</v>
      </c>
    </row>
    <row r="141" spans="1:12">
      <c r="A141" t="s">
        <v>232</v>
      </c>
      <c r="B141" t="s">
        <v>233</v>
      </c>
      <c r="C141" s="147">
        <v>42328</v>
      </c>
      <c r="D141" t="s">
        <v>227</v>
      </c>
      <c r="E141" t="s">
        <v>567</v>
      </c>
      <c r="F141">
        <v>960839</v>
      </c>
      <c r="G141">
        <v>6730350</v>
      </c>
      <c r="H141" s="111">
        <v>7.92</v>
      </c>
      <c r="I141" s="111">
        <v>44</v>
      </c>
      <c r="J141" s="111">
        <v>5.4911999999999992</v>
      </c>
      <c r="K141" s="171">
        <v>10</v>
      </c>
      <c r="L141" s="111" t="s">
        <v>800</v>
      </c>
    </row>
    <row r="142" spans="1:12">
      <c r="A142" t="s">
        <v>221</v>
      </c>
      <c r="B142" t="s">
        <v>222</v>
      </c>
      <c r="C142" s="147">
        <v>41381</v>
      </c>
      <c r="D142" t="s">
        <v>220</v>
      </c>
      <c r="E142" t="s">
        <v>563</v>
      </c>
      <c r="F142">
        <v>837314</v>
      </c>
      <c r="G142">
        <v>6500197</v>
      </c>
      <c r="H142" s="111">
        <v>0.73955349508422341</v>
      </c>
      <c r="I142" s="111">
        <v>40.200000000000003</v>
      </c>
      <c r="J142" s="111">
        <v>0.49402173471626115</v>
      </c>
      <c r="K142" s="171">
        <v>3</v>
      </c>
      <c r="L142" s="111" t="s">
        <v>800</v>
      </c>
    </row>
    <row r="143" spans="1:12">
      <c r="A143" t="s">
        <v>256</v>
      </c>
      <c r="B143" t="s">
        <v>257</v>
      </c>
      <c r="C143" s="147">
        <v>40087</v>
      </c>
      <c r="D143" t="s">
        <v>253</v>
      </c>
      <c r="E143" t="s">
        <v>579</v>
      </c>
      <c r="F143">
        <v>824332</v>
      </c>
      <c r="G143">
        <v>6527692</v>
      </c>
      <c r="H143" s="111">
        <v>1.3903583980824901</v>
      </c>
      <c r="I143" s="111">
        <v>30</v>
      </c>
      <c r="J143" s="111">
        <v>0.83421503884949399</v>
      </c>
      <c r="K143" s="171">
        <v>3</v>
      </c>
      <c r="L143" s="111" t="s">
        <v>800</v>
      </c>
    </row>
    <row r="144" spans="1:12">
      <c r="A144" t="s">
        <v>285</v>
      </c>
      <c r="B144" t="s">
        <v>286</v>
      </c>
      <c r="C144" s="147">
        <v>40087</v>
      </c>
      <c r="D144" t="s">
        <v>253</v>
      </c>
      <c r="E144" t="s">
        <v>591</v>
      </c>
      <c r="F144">
        <v>822646</v>
      </c>
      <c r="G144">
        <v>6534789</v>
      </c>
      <c r="H144" s="111">
        <v>0.82486095661846504</v>
      </c>
      <c r="I144" s="111">
        <v>24</v>
      </c>
      <c r="J144" s="111">
        <v>0.46192213570634033</v>
      </c>
      <c r="K144" s="171">
        <v>3</v>
      </c>
      <c r="L144" s="111" t="s">
        <v>800</v>
      </c>
    </row>
    <row r="145" spans="1:12">
      <c r="A145" t="s">
        <v>343</v>
      </c>
      <c r="B145" t="s">
        <v>344</v>
      </c>
      <c r="C145" s="147">
        <v>41123</v>
      </c>
      <c r="D145" t="s">
        <v>291</v>
      </c>
      <c r="E145" t="s">
        <v>619</v>
      </c>
      <c r="F145">
        <v>784705.1</v>
      </c>
      <c r="G145">
        <v>6561350</v>
      </c>
      <c r="H145" s="111">
        <v>0.83299999999999996</v>
      </c>
      <c r="I145" s="111">
        <v>18.100000000000001</v>
      </c>
      <c r="J145" s="111">
        <v>0.43371533333333329</v>
      </c>
      <c r="K145" s="171">
        <v>17</v>
      </c>
      <c r="L145" s="111" t="s">
        <v>800</v>
      </c>
    </row>
    <row r="146" spans="1:12">
      <c r="A146" t="s">
        <v>272</v>
      </c>
      <c r="B146" t="s">
        <v>273</v>
      </c>
      <c r="C146" s="147">
        <v>40087</v>
      </c>
      <c r="D146" t="s">
        <v>253</v>
      </c>
      <c r="E146" t="s">
        <v>585</v>
      </c>
      <c r="F146">
        <v>840264</v>
      </c>
      <c r="G146">
        <v>6457878</v>
      </c>
      <c r="H146" s="111">
        <v>0.40087985150017702</v>
      </c>
      <c r="I146" s="111">
        <v>18</v>
      </c>
      <c r="J146" s="111">
        <v>0.1794</v>
      </c>
      <c r="K146" s="171">
        <v>3</v>
      </c>
      <c r="L146" s="111" t="s">
        <v>800</v>
      </c>
    </row>
    <row r="147" spans="1:12">
      <c r="A147" t="s">
        <v>339</v>
      </c>
      <c r="B147" t="s">
        <v>340</v>
      </c>
      <c r="C147" s="147">
        <v>41067</v>
      </c>
      <c r="D147" t="s">
        <v>291</v>
      </c>
      <c r="E147" t="s">
        <v>617</v>
      </c>
      <c r="F147">
        <v>799176.5</v>
      </c>
      <c r="G147">
        <v>6496720</v>
      </c>
      <c r="H147" s="111">
        <v>0.34499999999999997</v>
      </c>
      <c r="I147" s="111">
        <v>18</v>
      </c>
      <c r="J147" s="111">
        <v>0.20845752278009202</v>
      </c>
      <c r="K147" s="171">
        <v>17</v>
      </c>
      <c r="L147" s="111" t="s">
        <v>800</v>
      </c>
    </row>
    <row r="148" spans="1:12">
      <c r="A148" t="s">
        <v>335</v>
      </c>
      <c r="B148" t="s">
        <v>336</v>
      </c>
      <c r="C148" s="147">
        <v>41067</v>
      </c>
      <c r="D148" t="s">
        <v>291</v>
      </c>
      <c r="E148" t="s">
        <v>615</v>
      </c>
      <c r="F148">
        <v>787624.38</v>
      </c>
      <c r="G148">
        <v>6466874.9800000004</v>
      </c>
      <c r="H148" s="111">
        <v>0.25700000000000001</v>
      </c>
      <c r="I148" s="111">
        <v>12</v>
      </c>
      <c r="J148" s="111">
        <v>0.12336000000000001</v>
      </c>
      <c r="K148" s="171">
        <v>3</v>
      </c>
      <c r="L148" s="111" t="s">
        <v>800</v>
      </c>
    </row>
    <row r="149" spans="1:12">
      <c r="A149" t="s">
        <v>389</v>
      </c>
      <c r="B149" t="s">
        <v>390</v>
      </c>
      <c r="C149" s="147">
        <v>41086</v>
      </c>
      <c r="D149" t="s">
        <v>291</v>
      </c>
      <c r="E149" t="s">
        <v>642</v>
      </c>
      <c r="F149">
        <v>567693.37</v>
      </c>
      <c r="G149">
        <v>6482460.3499999996</v>
      </c>
      <c r="H149" s="111">
        <v>0.33600000000000002</v>
      </c>
      <c r="I149" s="111">
        <v>11.35</v>
      </c>
      <c r="J149" s="111">
        <v>0.15982399999999999</v>
      </c>
      <c r="K149" s="171">
        <v>21</v>
      </c>
      <c r="L149" s="111" t="s">
        <v>800</v>
      </c>
    </row>
    <row r="150" spans="1:12">
      <c r="A150" t="s">
        <v>205</v>
      </c>
      <c r="B150" t="s">
        <v>240</v>
      </c>
      <c r="C150" s="147">
        <v>42326</v>
      </c>
      <c r="D150" t="s">
        <v>227</v>
      </c>
      <c r="E150" t="s">
        <v>570</v>
      </c>
      <c r="F150">
        <v>813458</v>
      </c>
      <c r="G150">
        <v>6559366</v>
      </c>
      <c r="H150" s="111">
        <v>1.38</v>
      </c>
      <c r="I150" s="111">
        <v>10.6</v>
      </c>
      <c r="J150" s="111">
        <v>0.64951999999999999</v>
      </c>
      <c r="K150" s="171">
        <v>3</v>
      </c>
      <c r="L150" s="111" t="s">
        <v>800</v>
      </c>
    </row>
    <row r="151" spans="1:12">
      <c r="A151" t="s">
        <v>455</v>
      </c>
      <c r="B151" t="s">
        <v>456</v>
      </c>
      <c r="C151" s="147">
        <v>41178</v>
      </c>
      <c r="D151" t="s">
        <v>291</v>
      </c>
      <c r="E151" t="s">
        <v>676</v>
      </c>
      <c r="F151">
        <v>798544</v>
      </c>
      <c r="G151">
        <v>6376728</v>
      </c>
      <c r="H151" s="111">
        <v>1.296</v>
      </c>
      <c r="I151" s="111">
        <v>7.9</v>
      </c>
      <c r="J151" s="111">
        <v>0.58665599999999996</v>
      </c>
      <c r="K151" s="171">
        <v>8</v>
      </c>
      <c r="L151" s="111" t="s">
        <v>800</v>
      </c>
    </row>
    <row r="152" spans="1:12">
      <c r="A152" t="s">
        <v>277</v>
      </c>
      <c r="B152" t="s">
        <v>278</v>
      </c>
      <c r="C152" s="147">
        <v>40087</v>
      </c>
      <c r="D152" t="s">
        <v>253</v>
      </c>
      <c r="E152" t="s">
        <v>587</v>
      </c>
      <c r="F152">
        <v>839966</v>
      </c>
      <c r="G152">
        <v>6441598</v>
      </c>
      <c r="H152" s="111" t="s">
        <v>15</v>
      </c>
      <c r="I152" s="111">
        <v>7.5</v>
      </c>
      <c r="J152" s="111" t="s">
        <v>820</v>
      </c>
      <c r="K152" s="171">
        <v>8</v>
      </c>
      <c r="L152" s="111" t="s">
        <v>800</v>
      </c>
    </row>
    <row r="153" spans="1:12">
      <c r="A153" t="s">
        <v>309</v>
      </c>
      <c r="B153" t="s">
        <v>310</v>
      </c>
      <c r="C153" s="147">
        <v>41122</v>
      </c>
      <c r="D153" t="s">
        <v>291</v>
      </c>
      <c r="E153" t="s">
        <v>602</v>
      </c>
      <c r="F153">
        <v>777033</v>
      </c>
      <c r="G153">
        <v>6698065</v>
      </c>
      <c r="H153" s="111">
        <v>0.59899999999999998</v>
      </c>
      <c r="I153" s="111">
        <v>6</v>
      </c>
      <c r="J153" s="111">
        <v>0.26355999999999996</v>
      </c>
      <c r="K153" s="171">
        <v>21</v>
      </c>
      <c r="L153" s="111" t="s">
        <v>800</v>
      </c>
    </row>
    <row r="154" spans="1:12">
      <c r="A154" t="s">
        <v>351</v>
      </c>
      <c r="B154" t="s">
        <v>352</v>
      </c>
      <c r="C154" s="147">
        <v>41137</v>
      </c>
      <c r="D154" t="s">
        <v>291</v>
      </c>
      <c r="E154" t="s">
        <v>623</v>
      </c>
      <c r="F154">
        <v>749056.1</v>
      </c>
      <c r="G154">
        <v>6508590</v>
      </c>
      <c r="H154" s="111">
        <v>0.34200000000000003</v>
      </c>
      <c r="I154" s="111">
        <v>5.6</v>
      </c>
      <c r="J154" s="111">
        <v>0.14956800000000001</v>
      </c>
      <c r="K154" s="171">
        <v>3</v>
      </c>
      <c r="L154" s="111" t="s">
        <v>800</v>
      </c>
    </row>
    <row r="155" spans="1:12">
      <c r="A155" t="s">
        <v>432</v>
      </c>
      <c r="B155" t="s">
        <v>433</v>
      </c>
      <c r="C155" s="147">
        <v>41178</v>
      </c>
      <c r="D155" t="s">
        <v>291</v>
      </c>
      <c r="E155" t="s">
        <v>665</v>
      </c>
      <c r="F155">
        <v>776630</v>
      </c>
      <c r="G155">
        <v>6358800</v>
      </c>
      <c r="H155" s="111">
        <v>7.4269999999999996</v>
      </c>
      <c r="I155" s="111">
        <v>4.3</v>
      </c>
      <c r="J155" s="111">
        <v>3.1837073333333334</v>
      </c>
      <c r="K155" s="171">
        <v>8</v>
      </c>
      <c r="L155" s="111" t="s">
        <v>800</v>
      </c>
    </row>
    <row r="156" spans="1:12">
      <c r="A156" t="s">
        <v>210</v>
      </c>
      <c r="B156" t="s">
        <v>211</v>
      </c>
      <c r="C156" s="147">
        <v>40087</v>
      </c>
      <c r="D156" t="s">
        <v>253</v>
      </c>
      <c r="E156" t="s">
        <v>558</v>
      </c>
      <c r="F156">
        <v>820194.67</v>
      </c>
      <c r="G156">
        <v>6480468.1900000004</v>
      </c>
      <c r="H156" s="111">
        <v>0.30491357527610202</v>
      </c>
      <c r="I156" s="111">
        <v>3.63</v>
      </c>
      <c r="J156" s="111">
        <v>0.12934433863212247</v>
      </c>
      <c r="K156" s="171">
        <v>3</v>
      </c>
      <c r="L156" s="111" t="s">
        <v>800</v>
      </c>
    </row>
    <row r="157" spans="1:12">
      <c r="A157" t="s">
        <v>243</v>
      </c>
      <c r="B157" t="s">
        <v>244</v>
      </c>
      <c r="C157" s="147">
        <v>42185</v>
      </c>
      <c r="D157" t="s">
        <v>227</v>
      </c>
      <c r="E157" t="s">
        <v>572</v>
      </c>
      <c r="F157">
        <v>817898</v>
      </c>
      <c r="G157">
        <v>6453856</v>
      </c>
      <c r="H157" s="111">
        <v>1.22</v>
      </c>
      <c r="I157" s="111">
        <v>3.2</v>
      </c>
      <c r="J157" s="111">
        <v>0.51402666666666652</v>
      </c>
      <c r="K157" s="171">
        <v>3</v>
      </c>
      <c r="L157" s="111" t="s">
        <v>800</v>
      </c>
    </row>
    <row r="158" spans="1:12">
      <c r="A158" t="s">
        <v>341</v>
      </c>
      <c r="B158" t="s">
        <v>342</v>
      </c>
      <c r="C158" s="147">
        <v>41137</v>
      </c>
      <c r="D158" t="s">
        <v>291</v>
      </c>
      <c r="E158" t="s">
        <v>618</v>
      </c>
      <c r="F158">
        <v>775447.49</v>
      </c>
      <c r="G158">
        <v>6493314.0800000001</v>
      </c>
      <c r="H158" s="111" t="s">
        <v>15</v>
      </c>
      <c r="I158" s="111">
        <v>2.8</v>
      </c>
      <c r="J158" s="111" t="s">
        <v>820</v>
      </c>
      <c r="K158" s="171">
        <v>3</v>
      </c>
      <c r="L158" s="111" t="s">
        <v>800</v>
      </c>
    </row>
    <row r="159" spans="1:12">
      <c r="A159" t="s">
        <v>234</v>
      </c>
      <c r="B159" t="s">
        <v>235</v>
      </c>
      <c r="C159" s="147">
        <v>42327</v>
      </c>
      <c r="D159" t="s">
        <v>227</v>
      </c>
      <c r="E159" t="s">
        <v>568</v>
      </c>
      <c r="F159">
        <v>819997</v>
      </c>
      <c r="G159">
        <v>6577455</v>
      </c>
      <c r="H159" s="111">
        <v>1.66</v>
      </c>
      <c r="I159" s="111"/>
      <c r="J159" s="111" t="s">
        <v>820</v>
      </c>
      <c r="K159" s="171">
        <v>3</v>
      </c>
      <c r="L159" s="111" t="s">
        <v>800</v>
      </c>
    </row>
    <row r="160" spans="1:12">
      <c r="A160" t="s">
        <v>349</v>
      </c>
      <c r="B160" t="s">
        <v>350</v>
      </c>
      <c r="C160" s="147">
        <v>41137</v>
      </c>
      <c r="D160" t="s">
        <v>291</v>
      </c>
      <c r="E160" t="s">
        <v>622</v>
      </c>
      <c r="F160">
        <v>722875.1</v>
      </c>
      <c r="G160">
        <v>6533430</v>
      </c>
      <c r="H160" s="111">
        <v>0.48199999999999998</v>
      </c>
      <c r="I160" s="111">
        <v>58.97</v>
      </c>
      <c r="J160" s="111">
        <v>0.3822902666666666</v>
      </c>
      <c r="K160" s="171">
        <v>17</v>
      </c>
      <c r="L160" s="111" t="s">
        <v>796</v>
      </c>
    </row>
    <row r="161" spans="1:12">
      <c r="A161" t="s">
        <v>337</v>
      </c>
      <c r="B161" t="s">
        <v>338</v>
      </c>
      <c r="C161" s="147">
        <v>41067</v>
      </c>
      <c r="D161" t="s">
        <v>291</v>
      </c>
      <c r="E161" t="s">
        <v>616</v>
      </c>
      <c r="F161">
        <v>797573.6</v>
      </c>
      <c r="G161">
        <v>6492480</v>
      </c>
      <c r="H161" s="111">
        <v>1.6679999999999999</v>
      </c>
      <c r="I161" s="111">
        <v>56.33</v>
      </c>
      <c r="J161" s="111">
        <v>1.2935895999999996</v>
      </c>
      <c r="K161" s="171">
        <v>17</v>
      </c>
      <c r="L161" s="111" t="s">
        <v>796</v>
      </c>
    </row>
    <row r="162" spans="1:12">
      <c r="A162" t="s">
        <v>365</v>
      </c>
      <c r="B162" t="s">
        <v>366</v>
      </c>
      <c r="C162" s="147">
        <v>41365</v>
      </c>
      <c r="D162" t="s">
        <v>291</v>
      </c>
      <c r="E162" t="s">
        <v>630</v>
      </c>
      <c r="F162">
        <v>425754.2</v>
      </c>
      <c r="G162">
        <v>6696966</v>
      </c>
      <c r="H162" s="111">
        <v>0.53800000000000003</v>
      </c>
      <c r="I162" s="111">
        <v>54.2</v>
      </c>
      <c r="J162" s="111">
        <v>0.40959733333333337</v>
      </c>
      <c r="K162" s="171">
        <v>12</v>
      </c>
      <c r="L162" s="111" t="s">
        <v>796</v>
      </c>
    </row>
    <row r="163" spans="1:12">
      <c r="A163" t="s">
        <v>137</v>
      </c>
      <c r="B163" t="s">
        <v>787</v>
      </c>
      <c r="C163" s="147">
        <v>42326</v>
      </c>
      <c r="D163" t="s">
        <v>4</v>
      </c>
      <c r="E163" t="s">
        <v>524</v>
      </c>
      <c r="F163">
        <v>756446.44</v>
      </c>
      <c r="G163">
        <v>6305296.3700000001</v>
      </c>
      <c r="H163" s="111">
        <v>2.5</v>
      </c>
      <c r="I163" s="111">
        <v>50.1</v>
      </c>
      <c r="J163" s="111">
        <v>1.8349999999999997</v>
      </c>
      <c r="K163" s="171">
        <v>6</v>
      </c>
      <c r="L163" s="111" t="s">
        <v>796</v>
      </c>
    </row>
    <row r="164" spans="1:12">
      <c r="A164" t="s">
        <v>258</v>
      </c>
      <c r="B164" t="s">
        <v>259</v>
      </c>
      <c r="C164" s="147">
        <v>40087</v>
      </c>
      <c r="D164" t="s">
        <v>253</v>
      </c>
      <c r="E164" t="s">
        <v>580</v>
      </c>
      <c r="F164">
        <v>833762</v>
      </c>
      <c r="G164">
        <v>6536149</v>
      </c>
      <c r="H164" s="111">
        <v>0.88795120736868305</v>
      </c>
      <c r="I164" s="111">
        <v>47.33</v>
      </c>
      <c r="J164" s="111">
        <v>0.63535868724587163</v>
      </c>
      <c r="K164" s="171">
        <v>15</v>
      </c>
      <c r="L164" s="111" t="s">
        <v>796</v>
      </c>
    </row>
    <row r="165" spans="1:12">
      <c r="A165" t="s">
        <v>412</v>
      </c>
      <c r="B165" t="s">
        <v>413</v>
      </c>
      <c r="C165" s="147">
        <v>41108</v>
      </c>
      <c r="D165" t="s">
        <v>291</v>
      </c>
      <c r="E165" t="s">
        <v>655</v>
      </c>
      <c r="F165">
        <v>406382.88</v>
      </c>
      <c r="G165">
        <v>6262814</v>
      </c>
      <c r="H165" s="111">
        <v>0.70299999999999996</v>
      </c>
      <c r="I165" s="111">
        <v>42.9</v>
      </c>
      <c r="J165" s="111">
        <v>0.48225799999999991</v>
      </c>
      <c r="K165" s="171">
        <v>14</v>
      </c>
      <c r="L165" s="111" t="s">
        <v>796</v>
      </c>
    </row>
    <row r="166" spans="1:12">
      <c r="A166" t="s">
        <v>400</v>
      </c>
      <c r="B166" t="s">
        <v>401</v>
      </c>
      <c r="C166" s="147">
        <v>41107</v>
      </c>
      <c r="D166" t="s">
        <v>291</v>
      </c>
      <c r="E166" t="s">
        <v>648</v>
      </c>
      <c r="F166">
        <v>629763.63</v>
      </c>
      <c r="G166">
        <v>6316922.25</v>
      </c>
      <c r="H166" s="111">
        <v>0.53700000000000003</v>
      </c>
      <c r="I166" s="111">
        <v>42.9</v>
      </c>
      <c r="J166" s="111">
        <v>0.36838199999999993</v>
      </c>
      <c r="K166" s="171">
        <v>14</v>
      </c>
      <c r="L166" s="111" t="s">
        <v>796</v>
      </c>
    </row>
    <row r="167" spans="1:12">
      <c r="A167" t="s">
        <v>61</v>
      </c>
      <c r="B167" t="s">
        <v>747</v>
      </c>
      <c r="C167" s="147">
        <v>42164</v>
      </c>
      <c r="D167" t="s">
        <v>4</v>
      </c>
      <c r="E167" t="s">
        <v>486</v>
      </c>
      <c r="F167">
        <v>406221.96</v>
      </c>
      <c r="G167">
        <v>6318897.9500000002</v>
      </c>
      <c r="H167" s="111">
        <v>0.69</v>
      </c>
      <c r="I167" s="111">
        <v>41</v>
      </c>
      <c r="J167" s="111">
        <v>0.46459999999999996</v>
      </c>
      <c r="K167" s="171">
        <v>13</v>
      </c>
      <c r="L167" s="111" t="s">
        <v>796</v>
      </c>
    </row>
    <row r="168" spans="1:12">
      <c r="A168" t="s">
        <v>363</v>
      </c>
      <c r="B168" t="s">
        <v>364</v>
      </c>
      <c r="C168" s="147">
        <v>41368</v>
      </c>
      <c r="D168" t="s">
        <v>291</v>
      </c>
      <c r="E168" t="s">
        <v>629</v>
      </c>
      <c r="F168">
        <v>423939.6</v>
      </c>
      <c r="G168">
        <v>6776832</v>
      </c>
      <c r="H168" s="111">
        <v>0.434</v>
      </c>
      <c r="I168" s="111">
        <v>40</v>
      </c>
      <c r="J168" s="111">
        <v>0.28933333333333328</v>
      </c>
      <c r="K168" s="171">
        <v>12</v>
      </c>
      <c r="L168" s="111" t="s">
        <v>796</v>
      </c>
    </row>
    <row r="169" spans="1:12">
      <c r="A169" t="s">
        <v>408</v>
      </c>
      <c r="B169" t="s">
        <v>409</v>
      </c>
      <c r="C169" s="147">
        <v>41044</v>
      </c>
      <c r="D169" t="s">
        <v>291</v>
      </c>
      <c r="E169" t="s">
        <v>653</v>
      </c>
      <c r="F169">
        <v>486212.14</v>
      </c>
      <c r="G169">
        <v>6358047.3700000001</v>
      </c>
      <c r="H169" s="111">
        <v>0.89500000000000002</v>
      </c>
      <c r="I169" s="111">
        <v>36.5</v>
      </c>
      <c r="J169" s="111">
        <v>0.57578333333333331</v>
      </c>
      <c r="K169" s="171">
        <v>14</v>
      </c>
      <c r="L169" s="111" t="s">
        <v>796</v>
      </c>
    </row>
    <row r="170" spans="1:12">
      <c r="A170" t="s">
        <v>441</v>
      </c>
      <c r="B170" t="s">
        <v>442</v>
      </c>
      <c r="C170" s="147">
        <v>41360</v>
      </c>
      <c r="D170" t="s">
        <v>291</v>
      </c>
      <c r="E170" t="s">
        <v>669</v>
      </c>
      <c r="F170">
        <v>701920</v>
      </c>
      <c r="G170">
        <v>6179025</v>
      </c>
      <c r="H170" s="111">
        <v>0.90300000000000002</v>
      </c>
      <c r="I170" s="111">
        <v>36.299999999999997</v>
      </c>
      <c r="J170" s="111">
        <v>0.57972599999999985</v>
      </c>
      <c r="K170" s="171">
        <v>6</v>
      </c>
      <c r="L170" s="111" t="s">
        <v>796</v>
      </c>
    </row>
    <row r="171" spans="1:12">
      <c r="A171" t="s">
        <v>414</v>
      </c>
      <c r="B171" t="s">
        <v>415</v>
      </c>
      <c r="C171" s="147">
        <v>41108</v>
      </c>
      <c r="D171" t="s">
        <v>291</v>
      </c>
      <c r="E171" t="s">
        <v>656</v>
      </c>
      <c r="F171">
        <v>444054.88</v>
      </c>
      <c r="G171">
        <v>6227685.25</v>
      </c>
      <c r="H171" s="111">
        <v>3.7240000000000002</v>
      </c>
      <c r="I171" s="111">
        <v>34</v>
      </c>
      <c r="J171" s="111">
        <v>2.3337066666666666</v>
      </c>
      <c r="K171" s="171">
        <v>14</v>
      </c>
      <c r="L171" s="111" t="s">
        <v>796</v>
      </c>
    </row>
    <row r="172" spans="1:12">
      <c r="A172" t="s">
        <v>381</v>
      </c>
      <c r="B172" t="s">
        <v>382</v>
      </c>
      <c r="C172" s="147">
        <v>41366</v>
      </c>
      <c r="D172" t="s">
        <v>291</v>
      </c>
      <c r="E172" t="s">
        <v>638</v>
      </c>
      <c r="F172">
        <v>344193</v>
      </c>
      <c r="G172">
        <v>6777680</v>
      </c>
      <c r="H172" s="111">
        <v>0.436</v>
      </c>
      <c r="I172" s="111">
        <v>34</v>
      </c>
      <c r="J172" s="111">
        <v>0.27322666666666662</v>
      </c>
      <c r="K172" s="171">
        <v>12</v>
      </c>
      <c r="L172" s="111" t="s">
        <v>796</v>
      </c>
    </row>
    <row r="173" spans="1:12">
      <c r="A173" t="s">
        <v>355</v>
      </c>
      <c r="B173" t="s">
        <v>356</v>
      </c>
      <c r="C173" s="147">
        <v>41157</v>
      </c>
      <c r="D173" t="s">
        <v>291</v>
      </c>
      <c r="E173" t="s">
        <v>625</v>
      </c>
      <c r="F173">
        <v>634433.9</v>
      </c>
      <c r="G173">
        <v>6752518</v>
      </c>
      <c r="H173" s="111">
        <v>0.314</v>
      </c>
      <c r="I173" s="111">
        <v>30.8</v>
      </c>
      <c r="J173" s="111">
        <v>0.19007466666666664</v>
      </c>
      <c r="K173" s="171">
        <v>20</v>
      </c>
      <c r="L173" s="111" t="s">
        <v>796</v>
      </c>
    </row>
    <row r="174" spans="1:12">
      <c r="A174" t="s">
        <v>180</v>
      </c>
      <c r="B174" t="s">
        <v>182</v>
      </c>
      <c r="C174" s="147">
        <v>41914</v>
      </c>
      <c r="D174" t="s">
        <v>165</v>
      </c>
      <c r="E174" t="s">
        <v>545</v>
      </c>
      <c r="F174">
        <v>678557.95</v>
      </c>
      <c r="G174">
        <v>6750732.5099999998</v>
      </c>
      <c r="H174" s="111">
        <v>0.55000000000000004</v>
      </c>
      <c r="I174" s="111">
        <v>25.15</v>
      </c>
      <c r="J174" s="111">
        <v>0.3122166666666667</v>
      </c>
      <c r="K174" s="171">
        <v>9</v>
      </c>
      <c r="L174" s="111" t="s">
        <v>796</v>
      </c>
    </row>
    <row r="175" spans="1:12">
      <c r="A175" t="s">
        <v>228</v>
      </c>
      <c r="B175" t="s">
        <v>229</v>
      </c>
      <c r="C175" s="147">
        <v>42328</v>
      </c>
      <c r="D175" t="s">
        <v>227</v>
      </c>
      <c r="E175" t="s">
        <v>565</v>
      </c>
      <c r="F175">
        <v>1024026</v>
      </c>
      <c r="G175">
        <v>6760841.9900000002</v>
      </c>
      <c r="H175" s="111">
        <v>1.39</v>
      </c>
      <c r="I175" s="111">
        <v>24.2</v>
      </c>
      <c r="J175" s="111">
        <v>0.78025333333333324</v>
      </c>
      <c r="K175" s="171">
        <v>18</v>
      </c>
      <c r="L175" s="111" t="s">
        <v>796</v>
      </c>
    </row>
    <row r="176" spans="1:12">
      <c r="A176" t="s">
        <v>38</v>
      </c>
      <c r="B176" t="s">
        <v>757</v>
      </c>
      <c r="C176" s="147">
        <v>42171</v>
      </c>
      <c r="D176" t="s">
        <v>4</v>
      </c>
      <c r="E176" t="s">
        <v>477</v>
      </c>
      <c r="F176">
        <v>604737.1</v>
      </c>
      <c r="G176">
        <v>6292432.2400000002</v>
      </c>
      <c r="H176" s="111">
        <v>0.48</v>
      </c>
      <c r="I176" s="111">
        <v>23</v>
      </c>
      <c r="J176" s="111">
        <v>0.2656</v>
      </c>
      <c r="K176" s="171">
        <v>14</v>
      </c>
      <c r="L176" s="111" t="s">
        <v>796</v>
      </c>
    </row>
    <row r="177" spans="1:12">
      <c r="A177" t="s">
        <v>59</v>
      </c>
      <c r="B177" t="s">
        <v>766</v>
      </c>
      <c r="C177" s="147">
        <v>42164</v>
      </c>
      <c r="D177" t="s">
        <v>4</v>
      </c>
      <c r="E177" t="s">
        <v>485</v>
      </c>
      <c r="F177">
        <v>392078.12</v>
      </c>
      <c r="G177">
        <v>6310392.3200000003</v>
      </c>
      <c r="H177" s="111">
        <v>0.45</v>
      </c>
      <c r="I177" s="111">
        <v>21.3</v>
      </c>
      <c r="J177" s="111">
        <v>0.24390000000000001</v>
      </c>
      <c r="K177" s="171">
        <v>13</v>
      </c>
      <c r="L177" s="111" t="s">
        <v>796</v>
      </c>
    </row>
    <row r="178" spans="1:12">
      <c r="A178" t="s">
        <v>293</v>
      </c>
      <c r="B178" t="s">
        <v>294</v>
      </c>
      <c r="C178" s="147">
        <v>41240</v>
      </c>
      <c r="D178" t="s">
        <v>291</v>
      </c>
      <c r="E178" t="s">
        <v>594</v>
      </c>
      <c r="F178">
        <v>1017040.27</v>
      </c>
      <c r="G178">
        <v>6746858.1900000004</v>
      </c>
      <c r="H178" s="111">
        <v>1.569</v>
      </c>
      <c r="I178" s="111">
        <v>21</v>
      </c>
      <c r="J178" s="111">
        <v>0.84726000000000001</v>
      </c>
      <c r="K178" s="171">
        <v>18</v>
      </c>
      <c r="L178" s="111" t="s">
        <v>796</v>
      </c>
    </row>
    <row r="179" spans="1:12">
      <c r="A179" t="s">
        <v>212</v>
      </c>
      <c r="B179" t="s">
        <v>213</v>
      </c>
      <c r="C179" s="147">
        <v>41569</v>
      </c>
      <c r="D179" t="s">
        <v>214</v>
      </c>
      <c r="E179" t="s">
        <v>559</v>
      </c>
      <c r="F179">
        <v>832172.72</v>
      </c>
      <c r="G179">
        <v>6569109.1600000001</v>
      </c>
      <c r="H179" s="111">
        <v>1.28</v>
      </c>
      <c r="I179" s="111">
        <v>19.5</v>
      </c>
      <c r="J179" s="111">
        <v>0.67839999999999989</v>
      </c>
      <c r="K179" s="171">
        <v>15</v>
      </c>
      <c r="L179" s="111" t="s">
        <v>796</v>
      </c>
    </row>
    <row r="180" spans="1:12">
      <c r="A180" t="s">
        <v>371</v>
      </c>
      <c r="B180" t="s">
        <v>372</v>
      </c>
      <c r="C180" s="147">
        <v>41365</v>
      </c>
      <c r="D180" t="s">
        <v>291</v>
      </c>
      <c r="E180" t="s">
        <v>633</v>
      </c>
      <c r="F180">
        <v>350827.52000000002</v>
      </c>
      <c r="G180">
        <v>6647659.79</v>
      </c>
      <c r="H180" s="111">
        <v>0.51400000000000001</v>
      </c>
      <c r="I180" s="111">
        <v>18</v>
      </c>
      <c r="J180" s="111">
        <v>0.26728000000000002</v>
      </c>
      <c r="K180" s="171">
        <v>12</v>
      </c>
      <c r="L180" s="111" t="s">
        <v>796</v>
      </c>
    </row>
    <row r="181" spans="1:12">
      <c r="A181" t="s">
        <v>236</v>
      </c>
      <c r="B181" t="s">
        <v>237</v>
      </c>
      <c r="C181" s="147">
        <v>42327</v>
      </c>
      <c r="D181" t="s">
        <v>227</v>
      </c>
      <c r="E181" t="s">
        <v>568</v>
      </c>
      <c r="F181">
        <v>823419</v>
      </c>
      <c r="G181">
        <v>6587437</v>
      </c>
      <c r="H181" s="111">
        <v>1.83</v>
      </c>
      <c r="I181" s="111">
        <v>17.8</v>
      </c>
      <c r="J181" s="111">
        <v>0.94916</v>
      </c>
      <c r="K181" s="171">
        <v>10</v>
      </c>
      <c r="L181" s="111" t="s">
        <v>796</v>
      </c>
    </row>
    <row r="182" spans="1:12">
      <c r="A182" t="s">
        <v>225</v>
      </c>
      <c r="B182" t="s">
        <v>226</v>
      </c>
      <c r="C182" s="147">
        <v>42328</v>
      </c>
      <c r="D182" t="s">
        <v>227</v>
      </c>
      <c r="E182" t="s">
        <v>565</v>
      </c>
      <c r="F182">
        <v>1018957</v>
      </c>
      <c r="G182">
        <v>6756045.9900000002</v>
      </c>
      <c r="H182" s="111">
        <v>2.4500000000000002</v>
      </c>
      <c r="I182" s="111">
        <v>17</v>
      </c>
      <c r="J182" s="111">
        <v>1.2576666666666665</v>
      </c>
      <c r="K182" s="171">
        <v>18</v>
      </c>
      <c r="L182" s="111" t="s">
        <v>796</v>
      </c>
    </row>
    <row r="183" spans="1:12">
      <c r="A183" t="s">
        <v>331</v>
      </c>
      <c r="B183" t="s">
        <v>332</v>
      </c>
      <c r="C183" s="147">
        <v>41367</v>
      </c>
      <c r="D183" t="s">
        <v>291</v>
      </c>
      <c r="E183" t="s">
        <v>613</v>
      </c>
      <c r="F183">
        <v>415263</v>
      </c>
      <c r="G183">
        <v>6878911</v>
      </c>
      <c r="H183" s="111">
        <v>0.47599999999999998</v>
      </c>
      <c r="I183" s="111">
        <v>14.2</v>
      </c>
      <c r="J183" s="111">
        <v>0.2354613333333333</v>
      </c>
      <c r="K183" s="171">
        <v>12</v>
      </c>
      <c r="L183" s="111" t="s">
        <v>796</v>
      </c>
    </row>
    <row r="184" spans="1:12">
      <c r="A184" t="s">
        <v>329</v>
      </c>
      <c r="B184" t="s">
        <v>330</v>
      </c>
      <c r="C184" s="147">
        <v>41368</v>
      </c>
      <c r="D184" t="s">
        <v>291</v>
      </c>
      <c r="E184" t="s">
        <v>612</v>
      </c>
      <c r="F184">
        <v>444091</v>
      </c>
      <c r="G184">
        <v>6867577</v>
      </c>
      <c r="H184" s="111">
        <v>0.49099999999999999</v>
      </c>
      <c r="I184" s="111">
        <v>14</v>
      </c>
      <c r="J184" s="111">
        <v>0.24222666666666667</v>
      </c>
      <c r="K184" s="171">
        <v>12</v>
      </c>
      <c r="L184" s="111" t="s">
        <v>796</v>
      </c>
    </row>
    <row r="185" spans="1:12">
      <c r="A185" t="s">
        <v>375</v>
      </c>
      <c r="B185" t="s">
        <v>376</v>
      </c>
      <c r="C185" s="147">
        <v>41367</v>
      </c>
      <c r="D185" t="s">
        <v>291</v>
      </c>
      <c r="E185" t="s">
        <v>635</v>
      </c>
      <c r="F185">
        <v>268937.11</v>
      </c>
      <c r="G185">
        <v>6832115.9800000004</v>
      </c>
      <c r="H185" s="111">
        <v>0.7</v>
      </c>
      <c r="I185" s="111">
        <v>13.9</v>
      </c>
      <c r="J185" s="111">
        <v>0.34486666666666665</v>
      </c>
      <c r="K185" s="171">
        <v>12</v>
      </c>
      <c r="L185" s="111" t="s">
        <v>796</v>
      </c>
    </row>
    <row r="186" spans="1:12">
      <c r="A186" t="s">
        <v>373</v>
      </c>
      <c r="B186" t="s">
        <v>374</v>
      </c>
      <c r="C186" s="147">
        <v>41366</v>
      </c>
      <c r="D186" t="s">
        <v>291</v>
      </c>
      <c r="E186" t="s">
        <v>634</v>
      </c>
      <c r="F186">
        <v>304456.40000000002</v>
      </c>
      <c r="G186">
        <v>6807992</v>
      </c>
      <c r="H186" s="111">
        <v>0.35099999999999998</v>
      </c>
      <c r="I186" s="111">
        <v>13.5</v>
      </c>
      <c r="J186" s="111">
        <v>0.17199</v>
      </c>
      <c r="K186" s="171">
        <v>12</v>
      </c>
      <c r="L186" s="111" t="s">
        <v>796</v>
      </c>
    </row>
    <row r="187" spans="1:12">
      <c r="A187" t="s">
        <v>333</v>
      </c>
      <c r="B187" t="s">
        <v>334</v>
      </c>
      <c r="C187" s="147">
        <v>41367</v>
      </c>
      <c r="D187" t="s">
        <v>291</v>
      </c>
      <c r="E187" t="s">
        <v>614</v>
      </c>
      <c r="F187">
        <v>399261</v>
      </c>
      <c r="G187">
        <v>6835758</v>
      </c>
      <c r="H187" s="111">
        <v>0.53900000000000003</v>
      </c>
      <c r="I187" s="111">
        <v>13</v>
      </c>
      <c r="J187" s="111">
        <v>0.2623133333333334</v>
      </c>
      <c r="K187" s="171">
        <v>12</v>
      </c>
      <c r="L187" s="111" t="s">
        <v>796</v>
      </c>
    </row>
    <row r="188" spans="1:12">
      <c r="A188" t="s">
        <v>105</v>
      </c>
      <c r="B188" t="s">
        <v>732</v>
      </c>
      <c r="C188" s="147">
        <v>42326</v>
      </c>
      <c r="D188" t="s">
        <v>4</v>
      </c>
      <c r="E188" t="s">
        <v>508</v>
      </c>
      <c r="F188">
        <v>789885.47</v>
      </c>
      <c r="G188">
        <v>6354306.5499999998</v>
      </c>
      <c r="H188" s="111">
        <v>0.85</v>
      </c>
      <c r="I188" s="111">
        <v>11.5</v>
      </c>
      <c r="J188" s="111">
        <v>0.40516666666666662</v>
      </c>
      <c r="K188" s="171">
        <v>6</v>
      </c>
      <c r="L188" s="111" t="s">
        <v>796</v>
      </c>
    </row>
    <row r="189" spans="1:12">
      <c r="A189" t="s">
        <v>54</v>
      </c>
      <c r="B189" t="s">
        <v>745</v>
      </c>
      <c r="C189" s="147">
        <v>42164</v>
      </c>
      <c r="D189" t="s">
        <v>4</v>
      </c>
      <c r="E189" t="s">
        <v>483</v>
      </c>
      <c r="F189">
        <v>398305.98</v>
      </c>
      <c r="G189">
        <v>6382146.1299999999</v>
      </c>
      <c r="H189" s="111">
        <v>0.56000000000000005</v>
      </c>
      <c r="I189" s="111">
        <v>9.85</v>
      </c>
      <c r="J189" s="111">
        <v>0.2607733333333333</v>
      </c>
      <c r="K189" s="171">
        <v>13</v>
      </c>
      <c r="L189" s="111" t="s">
        <v>796</v>
      </c>
    </row>
    <row r="190" spans="1:12">
      <c r="A190" t="s">
        <v>418</v>
      </c>
      <c r="B190" t="s">
        <v>419</v>
      </c>
      <c r="C190" s="147">
        <v>41108</v>
      </c>
      <c r="D190" t="s">
        <v>291</v>
      </c>
      <c r="E190" t="s">
        <v>658</v>
      </c>
      <c r="F190">
        <v>389539.5</v>
      </c>
      <c r="G190">
        <v>6310858.5</v>
      </c>
      <c r="H190" s="111">
        <v>0.17599999999999999</v>
      </c>
      <c r="I190" s="111">
        <v>8</v>
      </c>
      <c r="J190" s="111">
        <v>7.9786666666666659E-2</v>
      </c>
      <c r="K190" s="171">
        <v>13</v>
      </c>
      <c r="L190" s="111" t="s">
        <v>796</v>
      </c>
    </row>
    <row r="191" spans="1:12">
      <c r="A191" t="s">
        <v>379</v>
      </c>
      <c r="B191" t="s">
        <v>380</v>
      </c>
      <c r="C191" s="147">
        <v>41366</v>
      </c>
      <c r="D191" t="s">
        <v>291</v>
      </c>
      <c r="E191" t="s">
        <v>637</v>
      </c>
      <c r="F191">
        <v>315429.7</v>
      </c>
      <c r="G191">
        <v>6777126</v>
      </c>
      <c r="H191" s="111">
        <v>0.41299999999999998</v>
      </c>
      <c r="I191" s="111">
        <v>4.5</v>
      </c>
      <c r="J191" s="111">
        <v>0.17758999999999997</v>
      </c>
      <c r="K191" s="171">
        <v>12</v>
      </c>
      <c r="L191" s="111" t="s">
        <v>796</v>
      </c>
    </row>
    <row r="192" spans="1:12">
      <c r="A192" t="s">
        <v>63</v>
      </c>
      <c r="B192" t="s">
        <v>763</v>
      </c>
      <c r="C192" s="147">
        <v>42164</v>
      </c>
      <c r="D192" t="s">
        <v>4</v>
      </c>
      <c r="E192" t="s">
        <v>487</v>
      </c>
      <c r="F192">
        <v>441237.98</v>
      </c>
      <c r="G192">
        <v>6316651.96</v>
      </c>
      <c r="H192" s="111">
        <v>0.89</v>
      </c>
      <c r="I192" s="111"/>
      <c r="J192" s="111" t="s">
        <v>820</v>
      </c>
      <c r="K192" s="171">
        <v>14</v>
      </c>
      <c r="L192" s="111" t="s">
        <v>796</v>
      </c>
    </row>
    <row r="193" spans="1:12">
      <c r="A193" t="s">
        <v>139</v>
      </c>
      <c r="B193" t="s">
        <v>783</v>
      </c>
      <c r="C193" s="147">
        <v>42325</v>
      </c>
      <c r="D193" t="s">
        <v>4</v>
      </c>
      <c r="E193" t="s">
        <v>525</v>
      </c>
      <c r="F193">
        <v>800260.63</v>
      </c>
      <c r="G193">
        <v>6280238.1900000004</v>
      </c>
      <c r="H193" s="111">
        <v>1.03</v>
      </c>
      <c r="I193" s="111">
        <v>131.4</v>
      </c>
      <c r="J193" s="111">
        <v>1.3142799999999999</v>
      </c>
      <c r="K193" s="171"/>
      <c r="L193" s="111"/>
    </row>
    <row r="194" spans="1:12">
      <c r="A194" t="s">
        <v>178</v>
      </c>
      <c r="B194" t="s">
        <v>179</v>
      </c>
      <c r="C194" s="147">
        <v>41563</v>
      </c>
      <c r="D194" t="s">
        <v>165</v>
      </c>
      <c r="E194" t="s">
        <v>544</v>
      </c>
      <c r="F194">
        <v>818679.92</v>
      </c>
      <c r="G194">
        <v>6821621.9299999997</v>
      </c>
      <c r="H194" s="111">
        <v>0.76057431121459063</v>
      </c>
      <c r="I194" s="111">
        <v>130</v>
      </c>
      <c r="J194" s="111">
        <v>0.96339412753848153</v>
      </c>
      <c r="K194" s="171"/>
      <c r="L194" s="111"/>
    </row>
    <row r="195" spans="1:12">
      <c r="A195" t="s">
        <v>113</v>
      </c>
      <c r="B195" t="s">
        <v>759</v>
      </c>
      <c r="C195" s="147">
        <v>42325</v>
      </c>
      <c r="D195" t="s">
        <v>4</v>
      </c>
      <c r="E195" t="s">
        <v>512</v>
      </c>
      <c r="F195">
        <v>815067.63</v>
      </c>
      <c r="G195">
        <v>6285512.4800000004</v>
      </c>
      <c r="H195" s="111">
        <v>1.1599999999999999</v>
      </c>
      <c r="I195" s="111">
        <v>101.1</v>
      </c>
      <c r="J195" s="111">
        <v>1.2458399999999998</v>
      </c>
      <c r="K195" s="171"/>
      <c r="L195" s="111"/>
    </row>
    <row r="196" spans="1:12">
      <c r="A196" t="s">
        <v>159</v>
      </c>
      <c r="B196" t="s">
        <v>160</v>
      </c>
      <c r="C196" s="147">
        <v>42310</v>
      </c>
      <c r="D196" t="s">
        <v>4</v>
      </c>
      <c r="E196" t="s">
        <v>535</v>
      </c>
      <c r="F196">
        <v>894839.12</v>
      </c>
      <c r="G196">
        <v>6471311.9500000002</v>
      </c>
      <c r="H196" s="111">
        <v>0.66</v>
      </c>
      <c r="I196" s="111">
        <v>90.1</v>
      </c>
      <c r="J196" s="111">
        <v>0.66043999999999992</v>
      </c>
      <c r="K196" s="171"/>
      <c r="L196" s="111"/>
    </row>
    <row r="197" spans="1:12">
      <c r="A197" t="s">
        <v>223</v>
      </c>
      <c r="B197" t="s">
        <v>224</v>
      </c>
      <c r="C197" s="147">
        <v>41381</v>
      </c>
      <c r="D197" t="s">
        <v>220</v>
      </c>
      <c r="E197" t="s">
        <v>564</v>
      </c>
      <c r="F197">
        <v>778722</v>
      </c>
      <c r="G197">
        <v>6330924</v>
      </c>
      <c r="H197" s="111">
        <v>9.3578347227455225</v>
      </c>
      <c r="I197" s="111">
        <v>87.4</v>
      </c>
      <c r="J197" s="111">
        <v>9.1956322542179354</v>
      </c>
      <c r="K197" s="171"/>
      <c r="L197" s="111"/>
    </row>
    <row r="198" spans="1:12">
      <c r="A198" t="s">
        <v>147</v>
      </c>
      <c r="B198" t="s">
        <v>767</v>
      </c>
      <c r="C198" s="147">
        <v>42314</v>
      </c>
      <c r="D198" t="s">
        <v>4</v>
      </c>
      <c r="E198" t="s">
        <v>529</v>
      </c>
      <c r="F198">
        <v>867903.7</v>
      </c>
      <c r="G198">
        <v>6577698.9000000004</v>
      </c>
      <c r="H198" s="111">
        <v>0.28000000000000003</v>
      </c>
      <c r="I198" s="111">
        <v>82.3</v>
      </c>
      <c r="J198" s="111">
        <v>0.26562666666666668</v>
      </c>
      <c r="K198" s="171"/>
      <c r="L198" s="111"/>
    </row>
    <row r="199" spans="1:12">
      <c r="A199" t="s">
        <v>135</v>
      </c>
      <c r="B199" t="s">
        <v>742</v>
      </c>
      <c r="C199" s="147">
        <v>42326</v>
      </c>
      <c r="D199" t="s">
        <v>4</v>
      </c>
      <c r="E199" t="s">
        <v>523</v>
      </c>
      <c r="F199">
        <v>748045.41</v>
      </c>
      <c r="G199">
        <v>6319241.8899999997</v>
      </c>
      <c r="H199" s="111">
        <v>16.649999999999999</v>
      </c>
      <c r="I199" s="111">
        <v>72.2</v>
      </c>
      <c r="J199" s="111">
        <v>14.674199999999995</v>
      </c>
      <c r="K199" s="171"/>
      <c r="L199" s="111"/>
    </row>
    <row r="200" spans="1:12">
      <c r="A200" t="s">
        <v>99</v>
      </c>
      <c r="B200" t="s">
        <v>772</v>
      </c>
      <c r="C200" s="147">
        <v>42314</v>
      </c>
      <c r="D200" t="s">
        <v>4</v>
      </c>
      <c r="E200" t="s">
        <v>505</v>
      </c>
      <c r="F200">
        <v>845732.59</v>
      </c>
      <c r="G200">
        <v>6437271.0999999996</v>
      </c>
      <c r="H200" s="111">
        <v>0.59</v>
      </c>
      <c r="I200" s="111">
        <v>71.400000000000006</v>
      </c>
      <c r="J200" s="111">
        <v>0.51684000000000008</v>
      </c>
      <c r="K200" s="171"/>
      <c r="L200" s="111"/>
    </row>
    <row r="201" spans="1:12">
      <c r="A201" t="s">
        <v>79</v>
      </c>
      <c r="B201" t="s">
        <v>754</v>
      </c>
      <c r="C201" s="147">
        <v>42327</v>
      </c>
      <c r="D201" t="s">
        <v>4</v>
      </c>
      <c r="E201" t="s">
        <v>495</v>
      </c>
      <c r="F201">
        <v>916062.33</v>
      </c>
      <c r="G201">
        <v>6564950.5899999999</v>
      </c>
      <c r="H201" s="111">
        <v>0.18</v>
      </c>
      <c r="I201" s="111">
        <v>70</v>
      </c>
      <c r="J201" s="111">
        <v>0.156</v>
      </c>
      <c r="K201" s="171"/>
      <c r="L201" s="111"/>
    </row>
    <row r="202" spans="1:12">
      <c r="A202" t="s">
        <v>57</v>
      </c>
      <c r="B202" t="s">
        <v>762</v>
      </c>
      <c r="C202" s="147">
        <v>42172</v>
      </c>
      <c r="D202" t="s">
        <v>4</v>
      </c>
      <c r="E202" t="s">
        <v>484</v>
      </c>
      <c r="F202">
        <v>409963.75</v>
      </c>
      <c r="G202">
        <v>6245762.7199999997</v>
      </c>
      <c r="H202" s="111">
        <v>0.23</v>
      </c>
      <c r="I202" s="111">
        <v>69.8</v>
      </c>
      <c r="J202" s="111">
        <v>0.19902666666666663</v>
      </c>
      <c r="K202" s="171"/>
      <c r="L202" s="111"/>
    </row>
    <row r="203" spans="1:12">
      <c r="A203" t="s">
        <v>75</v>
      </c>
      <c r="B203" t="s">
        <v>748</v>
      </c>
      <c r="C203" s="147">
        <v>42325</v>
      </c>
      <c r="D203" t="s">
        <v>4</v>
      </c>
      <c r="E203" t="s">
        <v>493</v>
      </c>
      <c r="F203">
        <v>842595.15</v>
      </c>
      <c r="G203">
        <v>6575989.4100000001</v>
      </c>
      <c r="H203" s="111">
        <v>0.47</v>
      </c>
      <c r="I203" s="111">
        <v>68.2</v>
      </c>
      <c r="J203" s="111">
        <v>0.40169333333333329</v>
      </c>
      <c r="K203" s="171"/>
      <c r="L203" s="111"/>
    </row>
    <row r="204" spans="1:12">
      <c r="A204" t="s">
        <v>107</v>
      </c>
      <c r="B204" t="s">
        <v>768</v>
      </c>
      <c r="C204" s="147">
        <v>42325</v>
      </c>
      <c r="D204" t="s">
        <v>4</v>
      </c>
      <c r="E204" t="s">
        <v>509</v>
      </c>
      <c r="F204">
        <v>844381.2</v>
      </c>
      <c r="G204">
        <v>6318516.4400000004</v>
      </c>
      <c r="H204" s="111">
        <v>0.63</v>
      </c>
      <c r="I204" s="111">
        <v>67.8</v>
      </c>
      <c r="J204" s="111">
        <v>0.5367599999999999</v>
      </c>
      <c r="K204" s="171"/>
      <c r="L204" s="111"/>
    </row>
    <row r="205" spans="1:12">
      <c r="A205" t="s">
        <v>424</v>
      </c>
      <c r="B205" t="s">
        <v>425</v>
      </c>
      <c r="C205" s="147">
        <v>41138</v>
      </c>
      <c r="D205" t="s">
        <v>291</v>
      </c>
      <c r="E205" t="s">
        <v>661</v>
      </c>
      <c r="F205">
        <v>865948</v>
      </c>
      <c r="G205">
        <v>6641525</v>
      </c>
      <c r="H205" s="111">
        <v>0.29499999999999998</v>
      </c>
      <c r="I205" s="111">
        <v>54.29</v>
      </c>
      <c r="J205" s="111">
        <v>0.22477033333333332</v>
      </c>
      <c r="K205" s="171"/>
      <c r="L205" s="111"/>
    </row>
    <row r="206" spans="1:12">
      <c r="A206" t="s">
        <v>119</v>
      </c>
      <c r="B206" t="s">
        <v>120</v>
      </c>
      <c r="C206" s="147">
        <v>42310</v>
      </c>
      <c r="D206" t="s">
        <v>4</v>
      </c>
      <c r="E206" t="s">
        <v>515</v>
      </c>
      <c r="F206">
        <v>914171.03</v>
      </c>
      <c r="G206">
        <v>6447650.8600000003</v>
      </c>
      <c r="H206" s="111">
        <v>0.34</v>
      </c>
      <c r="I206" s="111">
        <v>45</v>
      </c>
      <c r="J206" s="111">
        <v>0.23799999999999999</v>
      </c>
      <c r="K206" s="171"/>
      <c r="L206" s="111"/>
    </row>
    <row r="207" spans="1:12">
      <c r="A207" t="s">
        <v>67</v>
      </c>
      <c r="B207" t="s">
        <v>790</v>
      </c>
      <c r="C207" s="147">
        <v>42326</v>
      </c>
      <c r="D207" t="s">
        <v>4</v>
      </c>
      <c r="E207" t="s">
        <v>489</v>
      </c>
      <c r="F207">
        <v>959486.41</v>
      </c>
      <c r="G207">
        <v>6729316.2800000003</v>
      </c>
      <c r="H207" s="111">
        <v>1.32</v>
      </c>
      <c r="I207" s="111">
        <v>30.1</v>
      </c>
      <c r="J207" s="111">
        <v>0.79287999999999992</v>
      </c>
      <c r="K207" s="171"/>
      <c r="L207" s="111"/>
    </row>
    <row r="208" spans="1:12">
      <c r="A208" t="s">
        <v>48</v>
      </c>
      <c r="B208" t="s">
        <v>49</v>
      </c>
      <c r="C208" s="147">
        <v>42621</v>
      </c>
      <c r="D208" t="s">
        <v>4</v>
      </c>
      <c r="E208" t="s">
        <v>481</v>
      </c>
      <c r="F208">
        <v>598821.35</v>
      </c>
      <c r="G208">
        <v>6185486.04</v>
      </c>
      <c r="H208" s="111">
        <v>0.11</v>
      </c>
      <c r="I208" s="111"/>
      <c r="J208" s="111" t="s">
        <v>820</v>
      </c>
      <c r="K208" s="171"/>
      <c r="L208" s="111"/>
    </row>
    <row r="209" spans="1:12">
      <c r="A209" t="s">
        <v>46</v>
      </c>
      <c r="B209" t="s">
        <v>47</v>
      </c>
      <c r="C209" s="147">
        <v>42621</v>
      </c>
      <c r="D209" t="s">
        <v>4</v>
      </c>
      <c r="E209" t="s">
        <v>481</v>
      </c>
      <c r="F209">
        <v>603131.5</v>
      </c>
      <c r="G209">
        <v>6181593.7699999996</v>
      </c>
      <c r="H209" s="111">
        <v>0.08</v>
      </c>
      <c r="I209" s="111"/>
      <c r="J209" s="111" t="s">
        <v>820</v>
      </c>
      <c r="K209" s="171"/>
      <c r="L209" s="111"/>
    </row>
    <row r="210" spans="1:12">
      <c r="A210" t="s">
        <v>383</v>
      </c>
      <c r="B210" t="s">
        <v>384</v>
      </c>
      <c r="C210" s="147">
        <v>41368</v>
      </c>
      <c r="D210" t="s">
        <v>291</v>
      </c>
      <c r="E210" t="s">
        <v>639</v>
      </c>
      <c r="F210">
        <v>441555</v>
      </c>
      <c r="G210">
        <v>6746734</v>
      </c>
      <c r="H210" s="111">
        <v>0.51800000000000002</v>
      </c>
      <c r="I210" s="111"/>
      <c r="J210" s="111" t="s">
        <v>820</v>
      </c>
      <c r="K210" s="171"/>
      <c r="L210" s="111"/>
    </row>
    <row r="211" spans="1:12">
      <c r="A211" t="s">
        <v>367</v>
      </c>
      <c r="B211" t="s">
        <v>368</v>
      </c>
      <c r="C211" s="147">
        <v>41366</v>
      </c>
      <c r="D211" t="s">
        <v>291</v>
      </c>
      <c r="E211" t="s">
        <v>631</v>
      </c>
      <c r="F211">
        <v>364328.9</v>
      </c>
      <c r="G211">
        <v>6690074</v>
      </c>
      <c r="H211" s="111">
        <v>1.488</v>
      </c>
      <c r="I211" s="111"/>
      <c r="J211" s="111" t="s">
        <v>820</v>
      </c>
      <c r="K211" s="171"/>
      <c r="L211" s="111"/>
    </row>
    <row r="212" spans="1:12">
      <c r="A212" t="s">
        <v>263</v>
      </c>
      <c r="B212" t="s">
        <v>264</v>
      </c>
      <c r="C212" s="147">
        <v>40087</v>
      </c>
      <c r="D212" t="s">
        <v>253</v>
      </c>
      <c r="E212" t="s">
        <v>561</v>
      </c>
      <c r="F212">
        <v>869567</v>
      </c>
      <c r="G212">
        <v>6519822</v>
      </c>
      <c r="H212" s="111">
        <v>0.46276405272026999</v>
      </c>
      <c r="I212" s="111"/>
      <c r="J212" s="111" t="s">
        <v>820</v>
      </c>
      <c r="K212" s="171"/>
      <c r="L212" s="111"/>
    </row>
    <row r="213" spans="1:12">
      <c r="A213" t="s">
        <v>24</v>
      </c>
      <c r="B213" t="s">
        <v>744</v>
      </c>
      <c r="C213" s="147">
        <v>42165</v>
      </c>
      <c r="D213" t="s">
        <v>4</v>
      </c>
      <c r="E213" t="s">
        <v>470</v>
      </c>
      <c r="F213">
        <v>419050.96</v>
      </c>
      <c r="G213">
        <v>6430121.3200000003</v>
      </c>
      <c r="H213" s="111">
        <v>1.62</v>
      </c>
      <c r="I213" s="111"/>
      <c r="J213" s="111" t="s">
        <v>820</v>
      </c>
      <c r="K213" s="171"/>
      <c r="L213" s="111"/>
    </row>
    <row r="214" spans="1:12">
      <c r="A214" t="s">
        <v>50</v>
      </c>
      <c r="B214" t="s">
        <v>51</v>
      </c>
      <c r="C214" s="147">
        <v>42621</v>
      </c>
      <c r="D214" t="s">
        <v>4</v>
      </c>
      <c r="E214" t="s">
        <v>482</v>
      </c>
      <c r="F214">
        <v>604654.86</v>
      </c>
      <c r="G214">
        <v>6180903.7599999998</v>
      </c>
      <c r="H214" s="111">
        <v>0.28000000000000003</v>
      </c>
      <c r="I214" s="111"/>
      <c r="J214" s="111" t="s">
        <v>820</v>
      </c>
      <c r="K214" s="171"/>
      <c r="L214" s="111"/>
    </row>
    <row r="215" spans="1:12">
      <c r="A215" t="s">
        <v>377</v>
      </c>
      <c r="B215" t="s">
        <v>378</v>
      </c>
      <c r="C215" s="147">
        <v>41366</v>
      </c>
      <c r="D215" t="s">
        <v>291</v>
      </c>
      <c r="E215" t="s">
        <v>636</v>
      </c>
      <c r="F215">
        <v>269139.63</v>
      </c>
      <c r="G215">
        <v>6797553.54</v>
      </c>
      <c r="H215" s="111">
        <v>0.23499999999999999</v>
      </c>
      <c r="I215" s="111"/>
      <c r="J215" s="111" t="s">
        <v>820</v>
      </c>
      <c r="K215" s="171"/>
      <c r="L215" s="111"/>
    </row>
    <row r="216" spans="1:12">
      <c r="A216" t="s">
        <v>369</v>
      </c>
      <c r="B216" t="s">
        <v>370</v>
      </c>
      <c r="C216" s="147">
        <v>41365</v>
      </c>
      <c r="D216" t="s">
        <v>291</v>
      </c>
      <c r="E216" t="s">
        <v>632</v>
      </c>
      <c r="F216">
        <v>392166.1</v>
      </c>
      <c r="G216">
        <v>6661022</v>
      </c>
      <c r="H216" s="111">
        <v>0.45100000000000001</v>
      </c>
      <c r="I216" s="111"/>
      <c r="J216" s="111" t="s">
        <v>820</v>
      </c>
      <c r="K216" s="171"/>
      <c r="L216" s="111"/>
    </row>
    <row r="217" spans="1:12">
      <c r="A217" t="s">
        <v>42</v>
      </c>
      <c r="B217" t="s">
        <v>752</v>
      </c>
      <c r="C217" s="147">
        <v>42171</v>
      </c>
      <c r="D217" t="s">
        <v>4</v>
      </c>
      <c r="E217" t="s">
        <v>479</v>
      </c>
      <c r="F217">
        <v>577572.26</v>
      </c>
      <c r="G217">
        <v>6284171.2999999998</v>
      </c>
      <c r="H217" s="111">
        <v>0.89</v>
      </c>
      <c r="I217" s="111"/>
      <c r="J217" s="111" t="s">
        <v>820</v>
      </c>
      <c r="K217" s="171"/>
      <c r="L217" s="111"/>
    </row>
    <row r="218" spans="1:12">
      <c r="A218" t="s">
        <v>52</v>
      </c>
      <c r="B218" t="s">
        <v>53</v>
      </c>
      <c r="C218" s="147">
        <v>42621</v>
      </c>
      <c r="D218" t="s">
        <v>4</v>
      </c>
      <c r="E218" t="s">
        <v>481</v>
      </c>
      <c r="F218">
        <v>604648.65</v>
      </c>
      <c r="G218">
        <v>6179925.0099999998</v>
      </c>
      <c r="H218" s="111">
        <v>0.11</v>
      </c>
      <c r="I218" s="111"/>
      <c r="J218" s="111" t="s">
        <v>820</v>
      </c>
      <c r="K218" s="171"/>
      <c r="L218" s="111"/>
    </row>
    <row r="219" spans="1:12">
      <c r="A219" t="s">
        <v>16</v>
      </c>
      <c r="B219" t="s">
        <v>781</v>
      </c>
      <c r="C219" s="147">
        <v>42165</v>
      </c>
      <c r="D219" t="s">
        <v>4</v>
      </c>
      <c r="E219" t="s">
        <v>466</v>
      </c>
      <c r="F219">
        <v>447883.45</v>
      </c>
      <c r="G219">
        <v>6518696.1699999999</v>
      </c>
      <c r="H219" s="111">
        <v>0.37</v>
      </c>
      <c r="I219" s="111"/>
      <c r="J219" s="111" t="s">
        <v>820</v>
      </c>
      <c r="K219" s="171"/>
      <c r="L219" s="111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340"/>
  <sheetViews>
    <sheetView workbookViewId="0">
      <selection activeCell="G293" sqref="G293"/>
    </sheetView>
  </sheetViews>
  <sheetFormatPr baseColWidth="10" defaultRowHeight="15"/>
  <cols>
    <col min="2" max="2" width="25.42578125" customWidth="1"/>
  </cols>
  <sheetData>
    <row r="1" spans="1:10" ht="15" customHeight="1">
      <c r="A1" s="42" t="s">
        <v>683</v>
      </c>
      <c r="B1" s="37" t="s">
        <v>683</v>
      </c>
      <c r="C1" s="42" t="s">
        <v>0</v>
      </c>
      <c r="D1" s="41" t="s">
        <v>1</v>
      </c>
      <c r="E1" s="49" t="s">
        <v>459</v>
      </c>
      <c r="F1" s="49" t="s">
        <v>678</v>
      </c>
      <c r="G1" s="49" t="s">
        <v>679</v>
      </c>
      <c r="H1" s="30" t="s">
        <v>680</v>
      </c>
      <c r="I1" s="30" t="s">
        <v>681</v>
      </c>
      <c r="J1" s="30" t="s">
        <v>682</v>
      </c>
    </row>
    <row r="2" spans="1:10" ht="15" customHeight="1">
      <c r="A2" s="42" t="s">
        <v>2</v>
      </c>
      <c r="B2" s="98" t="s">
        <v>3</v>
      </c>
      <c r="C2" s="31">
        <v>42193</v>
      </c>
      <c r="D2" s="20" t="s">
        <v>4</v>
      </c>
      <c r="E2" s="48" t="s">
        <v>460</v>
      </c>
      <c r="F2" s="45">
        <v>738811.34</v>
      </c>
      <c r="G2" s="45">
        <v>7002574.4800000004</v>
      </c>
      <c r="H2" s="29">
        <v>0</v>
      </c>
      <c r="I2" s="29">
        <v>1.64</v>
      </c>
      <c r="J2" s="29">
        <v>1.44</v>
      </c>
    </row>
    <row r="3" spans="1:10" ht="15" customHeight="1">
      <c r="A3" s="42" t="s">
        <v>2</v>
      </c>
      <c r="B3" s="97" t="s">
        <v>3</v>
      </c>
      <c r="C3" s="31">
        <v>42290</v>
      </c>
      <c r="D3" s="20" t="s">
        <v>4</v>
      </c>
      <c r="E3" s="48" t="s">
        <v>460</v>
      </c>
      <c r="F3" s="45">
        <v>738811.34</v>
      </c>
      <c r="G3" s="45">
        <v>7002574.4800000004</v>
      </c>
      <c r="H3" s="29">
        <v>0.03</v>
      </c>
      <c r="I3" s="29">
        <v>0.77</v>
      </c>
      <c r="J3" s="29">
        <v>0.42</v>
      </c>
    </row>
    <row r="4" spans="1:10" ht="15" customHeight="1">
      <c r="A4" s="42" t="s">
        <v>5</v>
      </c>
      <c r="B4" s="98" t="s">
        <v>6</v>
      </c>
      <c r="C4" s="31">
        <v>42193</v>
      </c>
      <c r="D4" s="20" t="s">
        <v>4</v>
      </c>
      <c r="E4" s="47" t="s">
        <v>461</v>
      </c>
      <c r="F4" s="45">
        <v>695879.68000000005</v>
      </c>
      <c r="G4" s="45">
        <v>7041227.75</v>
      </c>
      <c r="H4" s="29">
        <v>3.98</v>
      </c>
      <c r="I4" s="29">
        <v>1.38</v>
      </c>
      <c r="J4" s="29">
        <v>55.78</v>
      </c>
    </row>
    <row r="5" spans="1:10" ht="15" customHeight="1">
      <c r="A5" s="42" t="s">
        <v>5</v>
      </c>
      <c r="B5" s="97" t="s">
        <v>6</v>
      </c>
      <c r="C5" s="31">
        <v>42290</v>
      </c>
      <c r="D5" s="20" t="s">
        <v>4</v>
      </c>
      <c r="E5" s="47" t="s">
        <v>461</v>
      </c>
      <c r="F5" s="45">
        <v>695879.68000000005</v>
      </c>
      <c r="G5" s="45">
        <v>7041227.75</v>
      </c>
      <c r="H5" s="29">
        <v>1.53</v>
      </c>
      <c r="I5" s="29">
        <v>0.77</v>
      </c>
      <c r="J5" s="29">
        <v>17.100000000000001</v>
      </c>
    </row>
    <row r="6" spans="1:10" s="102" customFormat="1" ht="15" customHeight="1">
      <c r="A6" s="100" t="s">
        <v>7</v>
      </c>
      <c r="B6" s="98" t="s">
        <v>8</v>
      </c>
      <c r="C6" s="101">
        <v>42194</v>
      </c>
      <c r="D6" s="102" t="s">
        <v>4</v>
      </c>
      <c r="E6" s="21" t="s">
        <v>462</v>
      </c>
      <c r="F6" s="103">
        <v>673463.36</v>
      </c>
      <c r="G6" s="103">
        <v>7091737.9100000001</v>
      </c>
      <c r="H6" s="29">
        <v>0</v>
      </c>
      <c r="I6" s="29">
        <v>1.36</v>
      </c>
      <c r="J6" s="29">
        <v>1.48</v>
      </c>
    </row>
    <row r="7" spans="1:10" s="102" customFormat="1" ht="15" customHeight="1">
      <c r="A7" s="100" t="s">
        <v>7</v>
      </c>
      <c r="B7" s="97" t="s">
        <v>8</v>
      </c>
      <c r="C7" s="101">
        <v>42291</v>
      </c>
      <c r="D7" s="102" t="s">
        <v>4</v>
      </c>
      <c r="E7" s="21" t="s">
        <v>462</v>
      </c>
      <c r="F7" s="103">
        <v>673463.36</v>
      </c>
      <c r="G7" s="103">
        <v>7091737.9100000001</v>
      </c>
      <c r="H7" s="29">
        <v>0.02</v>
      </c>
      <c r="I7" s="29">
        <v>0.44</v>
      </c>
      <c r="J7" s="29">
        <v>0.42</v>
      </c>
    </row>
    <row r="8" spans="1:10" ht="15" customHeight="1">
      <c r="A8" s="42" t="s">
        <v>9</v>
      </c>
      <c r="B8" s="98" t="s">
        <v>10</v>
      </c>
      <c r="C8" s="31">
        <v>42194</v>
      </c>
      <c r="D8" s="20" t="s">
        <v>4</v>
      </c>
      <c r="E8" s="47" t="s">
        <v>463</v>
      </c>
      <c r="F8" s="45">
        <v>622202.51</v>
      </c>
      <c r="G8" s="45">
        <v>7037533.7800000003</v>
      </c>
      <c r="H8" s="29">
        <v>0</v>
      </c>
      <c r="I8" s="29">
        <v>1.26</v>
      </c>
      <c r="J8" s="29">
        <v>0.94</v>
      </c>
    </row>
    <row r="9" spans="1:10" ht="15" customHeight="1">
      <c r="A9" s="42" t="s">
        <v>9</v>
      </c>
      <c r="B9" s="97" t="s">
        <v>10</v>
      </c>
      <c r="C9" s="31">
        <v>42291</v>
      </c>
      <c r="D9" s="20" t="s">
        <v>4</v>
      </c>
      <c r="E9" s="47" t="s">
        <v>463</v>
      </c>
      <c r="F9" s="45">
        <v>622202.51</v>
      </c>
      <c r="G9" s="45">
        <v>7037533.7800000003</v>
      </c>
      <c r="H9" s="29">
        <v>0.05</v>
      </c>
      <c r="I9" s="29">
        <v>0.34</v>
      </c>
      <c r="J9" s="29">
        <v>0.28000000000000003</v>
      </c>
    </row>
    <row r="10" spans="1:10" ht="15" customHeight="1">
      <c r="A10" s="56" t="s">
        <v>11</v>
      </c>
      <c r="B10" s="57" t="s">
        <v>12</v>
      </c>
      <c r="C10" s="58">
        <v>42194</v>
      </c>
      <c r="D10" s="59" t="s">
        <v>4</v>
      </c>
      <c r="E10" s="60" t="s">
        <v>464</v>
      </c>
      <c r="F10" s="61">
        <v>629584.68999999994</v>
      </c>
      <c r="G10" s="61">
        <v>6961717.04</v>
      </c>
      <c r="H10" s="62">
        <v>0</v>
      </c>
      <c r="I10" s="62">
        <v>0.76</v>
      </c>
      <c r="J10" s="62">
        <v>0.4</v>
      </c>
    </row>
    <row r="11" spans="1:10" ht="15" customHeight="1">
      <c r="A11" s="42" t="s">
        <v>11</v>
      </c>
      <c r="B11" s="55" t="s">
        <v>12</v>
      </c>
      <c r="C11" s="31">
        <v>42291</v>
      </c>
      <c r="D11" s="20" t="s">
        <v>4</v>
      </c>
      <c r="E11" s="47" t="s">
        <v>464</v>
      </c>
      <c r="F11" s="45">
        <v>629584.68999999994</v>
      </c>
      <c r="G11" s="45">
        <v>6961717.04</v>
      </c>
      <c r="H11" s="29">
        <v>0.05</v>
      </c>
      <c r="I11" s="29">
        <v>0.6</v>
      </c>
      <c r="J11" s="29">
        <v>0.42</v>
      </c>
    </row>
    <row r="12" spans="1:10" ht="15" customHeight="1">
      <c r="A12" s="42" t="s">
        <v>13</v>
      </c>
      <c r="B12" s="97" t="s">
        <v>14</v>
      </c>
      <c r="C12" s="31">
        <v>42165</v>
      </c>
      <c r="D12" s="20" t="s">
        <v>4</v>
      </c>
      <c r="E12" s="47" t="s">
        <v>465</v>
      </c>
      <c r="F12" s="45">
        <v>429841.39</v>
      </c>
      <c r="G12" s="45">
        <v>6489327.4900000002</v>
      </c>
      <c r="H12" s="29">
        <v>0.128</v>
      </c>
      <c r="I12" s="29">
        <v>0.75</v>
      </c>
      <c r="J12" s="29">
        <v>0.73</v>
      </c>
    </row>
    <row r="13" spans="1:10" ht="15" customHeight="1">
      <c r="A13" s="42" t="s">
        <v>13</v>
      </c>
      <c r="B13" s="98" t="s">
        <v>14</v>
      </c>
      <c r="C13" s="31">
        <v>42270</v>
      </c>
      <c r="D13" s="20" t="s">
        <v>4</v>
      </c>
      <c r="E13" s="47" t="s">
        <v>465</v>
      </c>
      <c r="F13" s="45">
        <v>429841.39</v>
      </c>
      <c r="G13" s="45">
        <v>6489327.4900000002</v>
      </c>
      <c r="H13" s="29">
        <v>0.06</v>
      </c>
      <c r="I13" s="29">
        <v>0.37</v>
      </c>
      <c r="J13" s="29">
        <v>0.82</v>
      </c>
    </row>
    <row r="14" spans="1:10" ht="15" customHeight="1">
      <c r="A14" s="42" t="s">
        <v>16</v>
      </c>
      <c r="B14" s="55" t="s">
        <v>17</v>
      </c>
      <c r="C14" s="31">
        <v>42165</v>
      </c>
      <c r="D14" s="20" t="s">
        <v>4</v>
      </c>
      <c r="E14" s="47" t="s">
        <v>466</v>
      </c>
      <c r="F14" s="45">
        <v>447883.45</v>
      </c>
      <c r="G14" s="45">
        <v>6518696.1699999999</v>
      </c>
      <c r="H14" s="29">
        <v>5.8000000000000003E-2</v>
      </c>
      <c r="I14" s="29">
        <v>0.78</v>
      </c>
      <c r="J14" s="29">
        <v>0.37</v>
      </c>
    </row>
    <row r="15" spans="1:10" ht="15" customHeight="1">
      <c r="A15" s="42" t="s">
        <v>16</v>
      </c>
      <c r="B15" s="57" t="s">
        <v>17</v>
      </c>
      <c r="C15" s="31">
        <v>42270</v>
      </c>
      <c r="D15" s="20" t="s">
        <v>4</v>
      </c>
      <c r="E15" s="47" t="s">
        <v>466</v>
      </c>
      <c r="F15" s="45">
        <v>447883.45</v>
      </c>
      <c r="G15" s="45">
        <v>6518696.1699999999</v>
      </c>
      <c r="H15" s="29">
        <v>0.05</v>
      </c>
      <c r="I15" s="29">
        <v>0.28999999999999998</v>
      </c>
      <c r="J15" s="29">
        <v>0.39600000000000002</v>
      </c>
    </row>
    <row r="16" spans="1:10" ht="15" customHeight="1">
      <c r="A16" s="42" t="s">
        <v>18</v>
      </c>
      <c r="B16" s="57" t="s">
        <v>19</v>
      </c>
      <c r="C16" s="31">
        <v>42166</v>
      </c>
      <c r="D16" s="20" t="s">
        <v>4</v>
      </c>
      <c r="E16" s="47" t="s">
        <v>467</v>
      </c>
      <c r="F16" s="45">
        <v>483083.06</v>
      </c>
      <c r="G16" s="45">
        <v>6502504.3499999996</v>
      </c>
      <c r="H16" s="29">
        <v>0.17</v>
      </c>
      <c r="I16" s="29">
        <v>0.33</v>
      </c>
      <c r="J16" s="29">
        <v>0.3</v>
      </c>
    </row>
    <row r="17" spans="1:10" ht="15" customHeight="1">
      <c r="A17" s="42" t="s">
        <v>18</v>
      </c>
      <c r="B17" s="55" t="s">
        <v>19</v>
      </c>
      <c r="C17" s="31">
        <v>42271</v>
      </c>
      <c r="D17" s="20" t="s">
        <v>4</v>
      </c>
      <c r="E17" s="47" t="s">
        <v>467</v>
      </c>
      <c r="F17" s="45">
        <v>483083.06</v>
      </c>
      <c r="G17" s="45">
        <v>6502504.3499999996</v>
      </c>
      <c r="H17" s="29">
        <v>0.155</v>
      </c>
      <c r="I17" s="29">
        <v>0.34</v>
      </c>
      <c r="J17" s="29">
        <v>0.42</v>
      </c>
    </row>
    <row r="18" spans="1:10" ht="15" customHeight="1">
      <c r="A18" s="42" t="s">
        <v>20</v>
      </c>
      <c r="B18" s="57" t="s">
        <v>21</v>
      </c>
      <c r="C18" s="31">
        <v>42165</v>
      </c>
      <c r="D18" s="20" t="s">
        <v>4</v>
      </c>
      <c r="E18" s="48" t="s">
        <v>468</v>
      </c>
      <c r="F18" s="45">
        <v>488328.5</v>
      </c>
      <c r="G18" s="45">
        <v>6553074.3899999997</v>
      </c>
      <c r="H18" s="29">
        <v>0.12</v>
      </c>
      <c r="I18" s="29">
        <v>0.39</v>
      </c>
      <c r="J18" s="29">
        <v>0.39</v>
      </c>
    </row>
    <row r="19" spans="1:10" ht="15" customHeight="1">
      <c r="A19" s="42" t="s">
        <v>20</v>
      </c>
      <c r="B19" s="55" t="s">
        <v>21</v>
      </c>
      <c r="C19" s="31">
        <v>42270</v>
      </c>
      <c r="D19" s="20" t="s">
        <v>4</v>
      </c>
      <c r="E19" s="48" t="s">
        <v>468</v>
      </c>
      <c r="F19" s="45">
        <v>488328.5</v>
      </c>
      <c r="G19" s="45">
        <v>6553074.3899999997</v>
      </c>
      <c r="H19" s="29">
        <v>0.09</v>
      </c>
      <c r="I19" s="29">
        <v>0.49</v>
      </c>
      <c r="J19" s="29">
        <v>0.69</v>
      </c>
    </row>
    <row r="20" spans="1:10" ht="15" customHeight="1">
      <c r="A20" s="42" t="s">
        <v>22</v>
      </c>
      <c r="B20" s="98" t="s">
        <v>23</v>
      </c>
      <c r="C20" s="31">
        <v>42166</v>
      </c>
      <c r="D20" s="20" t="s">
        <v>4</v>
      </c>
      <c r="E20" s="47" t="s">
        <v>469</v>
      </c>
      <c r="F20" s="45">
        <v>452996.64</v>
      </c>
      <c r="G20" s="45">
        <v>6442604.0499999998</v>
      </c>
      <c r="H20" s="29">
        <v>0.12</v>
      </c>
      <c r="I20" s="29">
        <v>7.99</v>
      </c>
      <c r="J20" s="29">
        <v>0.55000000000000004</v>
      </c>
    </row>
    <row r="21" spans="1:10" ht="15" customHeight="1">
      <c r="A21" s="42" t="s">
        <v>22</v>
      </c>
      <c r="B21" s="97" t="s">
        <v>23</v>
      </c>
      <c r="C21" s="31">
        <v>42271</v>
      </c>
      <c r="D21" s="20" t="s">
        <v>4</v>
      </c>
      <c r="E21" s="47" t="s">
        <v>469</v>
      </c>
      <c r="F21" s="45">
        <v>452996.64</v>
      </c>
      <c r="G21" s="45">
        <v>6442604.0499999998</v>
      </c>
      <c r="H21" s="29">
        <v>0.11700000000000001</v>
      </c>
      <c r="I21" s="29">
        <v>0.34</v>
      </c>
      <c r="J21" s="29">
        <v>0.64</v>
      </c>
    </row>
    <row r="22" spans="1:10" ht="15" customHeight="1">
      <c r="A22" s="42" t="s">
        <v>24</v>
      </c>
      <c r="B22" s="55" t="s">
        <v>25</v>
      </c>
      <c r="C22" s="31">
        <v>42165</v>
      </c>
      <c r="D22" s="20" t="s">
        <v>4</v>
      </c>
      <c r="E22" s="47" t="s">
        <v>470</v>
      </c>
      <c r="F22" s="45">
        <v>419050.96</v>
      </c>
      <c r="G22" s="45">
        <v>6430121.3200000003</v>
      </c>
      <c r="H22" s="29">
        <v>0.16</v>
      </c>
      <c r="I22" s="29">
        <v>1.73</v>
      </c>
      <c r="J22" s="29">
        <v>1.62</v>
      </c>
    </row>
    <row r="23" spans="1:10" ht="15" customHeight="1">
      <c r="A23" s="42" t="s">
        <v>24</v>
      </c>
      <c r="B23" s="57" t="s">
        <v>25</v>
      </c>
      <c r="C23" s="31">
        <v>42270</v>
      </c>
      <c r="D23" s="20" t="s">
        <v>4</v>
      </c>
      <c r="E23" s="47" t="s">
        <v>470</v>
      </c>
      <c r="F23" s="45">
        <v>419179.26</v>
      </c>
      <c r="G23" s="45">
        <v>6430186.6900000004</v>
      </c>
      <c r="H23" s="29">
        <v>0.09</v>
      </c>
      <c r="I23" s="29">
        <v>1.21</v>
      </c>
      <c r="J23" s="29">
        <v>1.1499999999999999</v>
      </c>
    </row>
    <row r="24" spans="1:10" ht="15" customHeight="1">
      <c r="A24" s="42" t="s">
        <v>26</v>
      </c>
      <c r="B24" s="55" t="s">
        <v>27</v>
      </c>
      <c r="C24" s="31">
        <v>42165</v>
      </c>
      <c r="D24" s="20" t="s">
        <v>4</v>
      </c>
      <c r="E24" s="47" t="s">
        <v>471</v>
      </c>
      <c r="F24" s="45">
        <v>479122.9</v>
      </c>
      <c r="G24" s="45">
        <v>6378723.2599999998</v>
      </c>
      <c r="H24" s="29">
        <v>0.1</v>
      </c>
      <c r="I24" s="29">
        <v>1.1399999999999999</v>
      </c>
      <c r="J24" s="29">
        <v>0.81</v>
      </c>
    </row>
    <row r="25" spans="1:10" ht="15" customHeight="1">
      <c r="A25" s="42" t="s">
        <v>26</v>
      </c>
      <c r="B25" s="57" t="s">
        <v>27</v>
      </c>
      <c r="C25" s="31">
        <v>42270</v>
      </c>
      <c r="D25" s="20" t="s">
        <v>4</v>
      </c>
      <c r="E25" s="47" t="s">
        <v>471</v>
      </c>
      <c r="F25" s="45">
        <v>479122.9</v>
      </c>
      <c r="G25" s="45">
        <v>6378723.2599999998</v>
      </c>
      <c r="H25" s="29">
        <v>0.04</v>
      </c>
      <c r="I25" s="29">
        <v>0.38</v>
      </c>
      <c r="J25" s="29">
        <v>0.28999999999999998</v>
      </c>
    </row>
    <row r="26" spans="1:10" ht="15" customHeight="1">
      <c r="A26" s="42" t="s">
        <v>28</v>
      </c>
      <c r="B26" s="97" t="s">
        <v>29</v>
      </c>
      <c r="C26" s="31">
        <v>42171</v>
      </c>
      <c r="D26" s="20" t="s">
        <v>4</v>
      </c>
      <c r="E26" s="47" t="s">
        <v>472</v>
      </c>
      <c r="F26" s="45">
        <v>637362.29</v>
      </c>
      <c r="G26" s="45">
        <v>6385544.8399999999</v>
      </c>
      <c r="H26" s="29">
        <v>34.86</v>
      </c>
      <c r="I26" s="29">
        <v>4.18</v>
      </c>
      <c r="J26" s="29">
        <v>19.18</v>
      </c>
    </row>
    <row r="27" spans="1:10" ht="15" customHeight="1">
      <c r="A27" s="42" t="s">
        <v>28</v>
      </c>
      <c r="B27" s="98" t="s">
        <v>29</v>
      </c>
      <c r="C27" s="31">
        <v>42270</v>
      </c>
      <c r="D27" s="20" t="s">
        <v>4</v>
      </c>
      <c r="E27" s="47" t="s">
        <v>472</v>
      </c>
      <c r="F27" s="45">
        <v>637362.29</v>
      </c>
      <c r="G27" s="45">
        <v>6385544.8399999999</v>
      </c>
      <c r="H27" s="29">
        <v>21.59</v>
      </c>
      <c r="I27" s="29">
        <v>1.59</v>
      </c>
      <c r="J27" s="29">
        <v>10.58</v>
      </c>
    </row>
    <row r="28" spans="1:10" ht="15" customHeight="1">
      <c r="A28" s="42" t="s">
        <v>30</v>
      </c>
      <c r="B28" s="57" t="s">
        <v>31</v>
      </c>
      <c r="C28" s="31">
        <v>42171</v>
      </c>
      <c r="D28" s="20" t="s">
        <v>4</v>
      </c>
      <c r="E28" s="47" t="s">
        <v>473</v>
      </c>
      <c r="F28" s="45">
        <v>683487.44</v>
      </c>
      <c r="G28" s="45">
        <v>6381143.6600000001</v>
      </c>
      <c r="H28" s="29">
        <v>0.27</v>
      </c>
      <c r="I28" s="29">
        <v>0.73</v>
      </c>
      <c r="J28" s="29">
        <v>0.59</v>
      </c>
    </row>
    <row r="29" spans="1:10" ht="15" customHeight="1">
      <c r="A29" s="42" t="s">
        <v>30</v>
      </c>
      <c r="B29" s="55" t="s">
        <v>31</v>
      </c>
      <c r="C29" s="31">
        <v>42270</v>
      </c>
      <c r="D29" s="20" t="s">
        <v>4</v>
      </c>
      <c r="E29" s="47" t="s">
        <v>473</v>
      </c>
      <c r="F29" s="45">
        <v>683487.44</v>
      </c>
      <c r="G29" s="45">
        <v>6381143.6600000001</v>
      </c>
      <c r="H29" s="29">
        <v>0.12</v>
      </c>
      <c r="I29" s="29">
        <v>1.61</v>
      </c>
      <c r="J29" s="29">
        <v>0.85</v>
      </c>
    </row>
    <row r="30" spans="1:10" ht="15" customHeight="1">
      <c r="A30" s="42" t="s">
        <v>32</v>
      </c>
      <c r="B30" s="55" t="s">
        <v>33</v>
      </c>
      <c r="C30" s="31">
        <v>42164</v>
      </c>
      <c r="D30" s="20" t="s">
        <v>4</v>
      </c>
      <c r="E30" s="47" t="s">
        <v>474</v>
      </c>
      <c r="F30" s="45">
        <v>464841.1</v>
      </c>
      <c r="G30" s="45">
        <v>6323918.5999999996</v>
      </c>
      <c r="H30" s="29">
        <v>0.152</v>
      </c>
      <c r="I30" s="29">
        <v>1.21</v>
      </c>
      <c r="J30" s="29">
        <v>0.93</v>
      </c>
    </row>
    <row r="31" spans="1:10" ht="15" customHeight="1">
      <c r="A31" s="42" t="s">
        <v>32</v>
      </c>
      <c r="B31" s="57" t="s">
        <v>33</v>
      </c>
      <c r="C31" s="31">
        <v>42269</v>
      </c>
      <c r="D31" s="20" t="s">
        <v>4</v>
      </c>
      <c r="E31" s="47" t="s">
        <v>474</v>
      </c>
      <c r="F31" s="45">
        <v>464841.1</v>
      </c>
      <c r="G31" s="45">
        <v>6323918.5999999996</v>
      </c>
      <c r="H31" s="29">
        <v>0.06</v>
      </c>
      <c r="I31" s="29">
        <v>0.43</v>
      </c>
      <c r="J31" s="29">
        <v>0.24</v>
      </c>
    </row>
    <row r="32" spans="1:10" ht="15" customHeight="1">
      <c r="A32" s="42" t="s">
        <v>34</v>
      </c>
      <c r="B32" s="97" t="s">
        <v>35</v>
      </c>
      <c r="C32" s="31">
        <v>42164</v>
      </c>
      <c r="D32" s="20" t="s">
        <v>4</v>
      </c>
      <c r="E32" s="47" t="s">
        <v>475</v>
      </c>
      <c r="F32" s="45">
        <v>486844.59</v>
      </c>
      <c r="G32" s="45">
        <v>6342357.7800000003</v>
      </c>
      <c r="H32" s="29">
        <v>0.17</v>
      </c>
      <c r="I32" s="29">
        <v>1.33</v>
      </c>
      <c r="J32" s="29">
        <v>0.92</v>
      </c>
    </row>
    <row r="33" spans="1:10" ht="15" customHeight="1">
      <c r="A33" s="42" t="s">
        <v>34</v>
      </c>
      <c r="B33" s="98" t="s">
        <v>35</v>
      </c>
      <c r="C33" s="31">
        <v>42269</v>
      </c>
      <c r="D33" s="20" t="s">
        <v>4</v>
      </c>
      <c r="E33" s="47" t="s">
        <v>475</v>
      </c>
      <c r="F33" s="45">
        <v>486844.59</v>
      </c>
      <c r="G33" s="45">
        <v>6342357.7800000003</v>
      </c>
      <c r="H33" s="29">
        <v>0.06</v>
      </c>
      <c r="I33" s="29">
        <v>0.4</v>
      </c>
      <c r="J33" s="29">
        <v>0.24</v>
      </c>
    </row>
    <row r="34" spans="1:10" ht="15" customHeight="1">
      <c r="A34" s="42" t="s">
        <v>36</v>
      </c>
      <c r="B34" s="55" t="s">
        <v>37</v>
      </c>
      <c r="C34" s="31">
        <v>42172</v>
      </c>
      <c r="D34" s="20" t="s">
        <v>4</v>
      </c>
      <c r="E34" s="48" t="s">
        <v>476</v>
      </c>
      <c r="F34" s="45">
        <v>568562.5</v>
      </c>
      <c r="G34" s="45">
        <v>6315306.2199999997</v>
      </c>
      <c r="H34" s="29">
        <v>0.12</v>
      </c>
      <c r="I34" s="29">
        <v>0.51</v>
      </c>
      <c r="J34" s="29">
        <v>0.44</v>
      </c>
    </row>
    <row r="35" spans="1:10" ht="15" customHeight="1">
      <c r="A35" s="42" t="s">
        <v>36</v>
      </c>
      <c r="B35" s="57" t="s">
        <v>37</v>
      </c>
      <c r="C35" s="31">
        <v>42271</v>
      </c>
      <c r="D35" s="20" t="s">
        <v>4</v>
      </c>
      <c r="E35" s="48" t="s">
        <v>476</v>
      </c>
      <c r="F35" s="45">
        <v>568562.5</v>
      </c>
      <c r="G35" s="45">
        <v>6315306.2199999997</v>
      </c>
      <c r="H35" s="29">
        <v>0.11</v>
      </c>
      <c r="I35" s="29">
        <v>0.47</v>
      </c>
      <c r="J35" s="29">
        <v>0.45</v>
      </c>
    </row>
    <row r="36" spans="1:10" ht="15" customHeight="1">
      <c r="A36" s="42" t="s">
        <v>38</v>
      </c>
      <c r="B36" s="55" t="s">
        <v>39</v>
      </c>
      <c r="C36" s="31">
        <v>42171</v>
      </c>
      <c r="D36" s="20" t="s">
        <v>4</v>
      </c>
      <c r="E36" s="47" t="s">
        <v>477</v>
      </c>
      <c r="F36" s="45">
        <v>604737.1</v>
      </c>
      <c r="G36" s="45">
        <v>6292432.2400000002</v>
      </c>
      <c r="H36" s="29">
        <v>0.16</v>
      </c>
      <c r="I36" s="29">
        <v>0.87</v>
      </c>
      <c r="J36" s="29">
        <v>0.48</v>
      </c>
    </row>
    <row r="37" spans="1:10" ht="15" customHeight="1">
      <c r="A37" s="42" t="s">
        <v>38</v>
      </c>
      <c r="B37" s="57" t="s">
        <v>39</v>
      </c>
      <c r="C37" s="31">
        <v>42270</v>
      </c>
      <c r="D37" s="20" t="s">
        <v>4</v>
      </c>
      <c r="E37" s="47" t="s">
        <v>477</v>
      </c>
      <c r="F37" s="45">
        <v>604737.1</v>
      </c>
      <c r="G37" s="45">
        <v>6292432.2400000002</v>
      </c>
      <c r="H37" s="29">
        <v>0.105</v>
      </c>
      <c r="I37" s="29">
        <v>0.63</v>
      </c>
      <c r="J37" s="29">
        <v>0.38</v>
      </c>
    </row>
    <row r="38" spans="1:10" ht="15" customHeight="1">
      <c r="A38" s="42" t="s">
        <v>40</v>
      </c>
      <c r="B38" s="55" t="s">
        <v>41</v>
      </c>
      <c r="C38" s="31">
        <v>42172</v>
      </c>
      <c r="D38" s="20" t="s">
        <v>4</v>
      </c>
      <c r="E38" s="47" t="s">
        <v>478</v>
      </c>
      <c r="F38" s="45">
        <v>569604</v>
      </c>
      <c r="G38" s="45">
        <v>6295908.1699999999</v>
      </c>
      <c r="H38" s="29">
        <v>0.12</v>
      </c>
      <c r="I38" s="29">
        <v>0.94</v>
      </c>
      <c r="J38" s="29">
        <v>0.8</v>
      </c>
    </row>
    <row r="39" spans="1:10" ht="15" customHeight="1">
      <c r="A39" s="42" t="s">
        <v>40</v>
      </c>
      <c r="B39" s="57" t="s">
        <v>41</v>
      </c>
      <c r="C39" s="31">
        <v>42271</v>
      </c>
      <c r="D39" s="20" t="s">
        <v>4</v>
      </c>
      <c r="E39" s="47" t="s">
        <v>478</v>
      </c>
      <c r="F39" s="45">
        <v>569604</v>
      </c>
      <c r="G39" s="45">
        <v>6295908.1699999999</v>
      </c>
      <c r="H39" s="29">
        <v>9.8000000000000004E-2</v>
      </c>
      <c r="I39" s="29">
        <v>0.45</v>
      </c>
      <c r="J39" s="29">
        <v>0.25</v>
      </c>
    </row>
    <row r="40" spans="1:10" ht="15" customHeight="1">
      <c r="A40" s="42" t="s">
        <v>42</v>
      </c>
      <c r="B40" s="55" t="s">
        <v>43</v>
      </c>
      <c r="C40" s="31">
        <v>42171</v>
      </c>
      <c r="D40" s="20" t="s">
        <v>4</v>
      </c>
      <c r="E40" s="47" t="s">
        <v>479</v>
      </c>
      <c r="F40" s="45">
        <v>577572.26</v>
      </c>
      <c r="G40" s="45">
        <v>6284171.2999999998</v>
      </c>
      <c r="H40" s="29">
        <v>0.27</v>
      </c>
      <c r="I40" s="29">
        <v>0.8</v>
      </c>
      <c r="J40" s="29">
        <v>0.89</v>
      </c>
    </row>
    <row r="41" spans="1:10" ht="15" customHeight="1">
      <c r="A41" s="42" t="s">
        <v>42</v>
      </c>
      <c r="B41" s="57" t="s">
        <v>43</v>
      </c>
      <c r="C41" s="31">
        <v>42270</v>
      </c>
      <c r="D41" s="20" t="s">
        <v>4</v>
      </c>
      <c r="E41" s="47" t="s">
        <v>479</v>
      </c>
      <c r="F41" s="45">
        <v>577589.36</v>
      </c>
      <c r="G41" s="45">
        <v>6284059.8399999999</v>
      </c>
      <c r="H41" s="29">
        <v>0.06</v>
      </c>
      <c r="I41" s="29">
        <v>0.59</v>
      </c>
      <c r="J41" s="29">
        <v>0.42</v>
      </c>
    </row>
    <row r="42" spans="1:10" ht="15" customHeight="1">
      <c r="A42" s="42" t="s">
        <v>44</v>
      </c>
      <c r="B42" s="55" t="s">
        <v>45</v>
      </c>
      <c r="C42" s="31">
        <v>42172</v>
      </c>
      <c r="D42" s="20" t="s">
        <v>4</v>
      </c>
      <c r="E42" s="47" t="s">
        <v>480</v>
      </c>
      <c r="F42" s="45">
        <v>567681.71</v>
      </c>
      <c r="G42" s="45">
        <v>6290109.1500000004</v>
      </c>
      <c r="H42" s="29">
        <v>0.12</v>
      </c>
      <c r="I42" s="29">
        <v>1.02</v>
      </c>
      <c r="J42" s="29">
        <v>0.85</v>
      </c>
    </row>
    <row r="43" spans="1:10" ht="15" customHeight="1">
      <c r="A43" s="42" t="s">
        <v>44</v>
      </c>
      <c r="B43" s="57" t="s">
        <v>45</v>
      </c>
      <c r="C43" s="31">
        <v>42271</v>
      </c>
      <c r="D43" s="20" t="s">
        <v>4</v>
      </c>
      <c r="E43" s="47" t="s">
        <v>480</v>
      </c>
      <c r="F43" s="45">
        <v>567681.71</v>
      </c>
      <c r="G43" s="45">
        <v>6290109.1500000004</v>
      </c>
      <c r="H43" s="29">
        <v>0.1</v>
      </c>
      <c r="I43" s="29">
        <v>0.47</v>
      </c>
      <c r="J43" s="29">
        <v>0.55000000000000004</v>
      </c>
    </row>
    <row r="44" spans="1:10" ht="15" customHeight="1">
      <c r="A44" s="42" t="s">
        <v>46</v>
      </c>
      <c r="B44" s="37" t="s">
        <v>47</v>
      </c>
      <c r="C44" s="31">
        <v>42621</v>
      </c>
      <c r="D44" s="20" t="s">
        <v>4</v>
      </c>
      <c r="E44" s="47" t="s">
        <v>481</v>
      </c>
      <c r="F44" s="45">
        <v>603131.5</v>
      </c>
      <c r="G44" s="45">
        <v>6181593.7699999996</v>
      </c>
      <c r="H44" s="29">
        <v>0.08</v>
      </c>
      <c r="I44" s="29">
        <v>0</v>
      </c>
      <c r="J44" s="29">
        <v>0.08</v>
      </c>
    </row>
    <row r="45" spans="1:10" ht="15" customHeight="1">
      <c r="A45" s="42" t="s">
        <v>48</v>
      </c>
      <c r="B45" s="37" t="s">
        <v>49</v>
      </c>
      <c r="C45" s="31">
        <v>42621</v>
      </c>
      <c r="D45" s="20" t="s">
        <v>4</v>
      </c>
      <c r="E45" s="47" t="s">
        <v>481</v>
      </c>
      <c r="F45" s="45">
        <v>598821.35</v>
      </c>
      <c r="G45" s="45">
        <v>6185486.04</v>
      </c>
      <c r="H45" s="29">
        <v>0.09</v>
      </c>
      <c r="I45" s="29">
        <v>0.56000000000000005</v>
      </c>
      <c r="J45" s="29">
        <v>0.11</v>
      </c>
    </row>
    <row r="46" spans="1:10" ht="15" customHeight="1">
      <c r="A46" s="42" t="s">
        <v>50</v>
      </c>
      <c r="B46" s="37" t="s">
        <v>51</v>
      </c>
      <c r="C46" s="31">
        <v>42621</v>
      </c>
      <c r="D46" s="20" t="s">
        <v>4</v>
      </c>
      <c r="E46" s="47" t="s">
        <v>482</v>
      </c>
      <c r="F46" s="45">
        <v>604654.86</v>
      </c>
      <c r="G46" s="45">
        <v>6180903.7599999998</v>
      </c>
      <c r="H46" s="29">
        <v>0.06</v>
      </c>
      <c r="I46" s="29">
        <v>0.91</v>
      </c>
      <c r="J46" s="29">
        <v>0.28000000000000003</v>
      </c>
    </row>
    <row r="47" spans="1:10" ht="15" customHeight="1">
      <c r="A47" s="42" t="s">
        <v>52</v>
      </c>
      <c r="B47" s="37" t="s">
        <v>53</v>
      </c>
      <c r="C47" s="31">
        <v>42621</v>
      </c>
      <c r="D47" s="20" t="s">
        <v>4</v>
      </c>
      <c r="E47" s="51" t="s">
        <v>481</v>
      </c>
      <c r="F47" s="50">
        <v>604648.65</v>
      </c>
      <c r="G47" s="50">
        <v>6179925.0099999998</v>
      </c>
      <c r="H47" s="29">
        <v>0.12</v>
      </c>
      <c r="I47" s="29">
        <v>0.12</v>
      </c>
      <c r="J47" s="29">
        <v>0.11</v>
      </c>
    </row>
    <row r="48" spans="1:10" ht="15" customHeight="1">
      <c r="A48" s="42" t="s">
        <v>54</v>
      </c>
      <c r="B48" s="55" t="s">
        <v>55</v>
      </c>
      <c r="C48" s="31">
        <v>42164</v>
      </c>
      <c r="D48" s="20" t="s">
        <v>4</v>
      </c>
      <c r="E48" s="48" t="s">
        <v>483</v>
      </c>
      <c r="F48" s="45">
        <v>398305.98</v>
      </c>
      <c r="G48" s="45">
        <v>6382146.1299999999</v>
      </c>
      <c r="H48" s="29">
        <v>0.23599999999999999</v>
      </c>
      <c r="I48" s="29">
        <v>0.67</v>
      </c>
      <c r="J48" s="29">
        <v>0.56000000000000005</v>
      </c>
    </row>
    <row r="49" spans="1:10" ht="15" customHeight="1">
      <c r="A49" s="42" t="s">
        <v>54</v>
      </c>
      <c r="B49" s="57" t="s">
        <v>56</v>
      </c>
      <c r="C49" s="31">
        <v>42269</v>
      </c>
      <c r="D49" s="20" t="s">
        <v>4</v>
      </c>
      <c r="E49" s="47" t="s">
        <v>483</v>
      </c>
      <c r="F49" s="45">
        <v>398305.98</v>
      </c>
      <c r="G49" s="45">
        <v>6382146.1299999999</v>
      </c>
      <c r="H49" s="29">
        <v>0.13</v>
      </c>
      <c r="I49" s="29">
        <v>0.37</v>
      </c>
      <c r="J49" s="29">
        <v>0.15</v>
      </c>
    </row>
    <row r="50" spans="1:10" ht="15" customHeight="1">
      <c r="A50" s="42" t="s">
        <v>57</v>
      </c>
      <c r="B50" s="55" t="s">
        <v>58</v>
      </c>
      <c r="C50" s="31">
        <v>42172</v>
      </c>
      <c r="D50" s="20" t="s">
        <v>4</v>
      </c>
      <c r="E50" s="47" t="s">
        <v>484</v>
      </c>
      <c r="F50" s="45">
        <v>409963.75</v>
      </c>
      <c r="G50" s="45">
        <v>6245762.7199999997</v>
      </c>
      <c r="H50" s="29">
        <v>0.17</v>
      </c>
      <c r="I50" s="29">
        <v>0.37</v>
      </c>
      <c r="J50" s="29">
        <v>0.23</v>
      </c>
    </row>
    <row r="51" spans="1:10" ht="15" customHeight="1">
      <c r="A51" s="42" t="s">
        <v>57</v>
      </c>
      <c r="B51" s="57" t="s">
        <v>58</v>
      </c>
      <c r="C51" s="31">
        <v>42271</v>
      </c>
      <c r="D51" s="20" t="s">
        <v>4</v>
      </c>
      <c r="E51" s="47" t="s">
        <v>484</v>
      </c>
      <c r="F51" s="45">
        <v>409963.75</v>
      </c>
      <c r="G51" s="45">
        <v>6245762.7199999997</v>
      </c>
      <c r="H51" s="29">
        <v>0.14000000000000001</v>
      </c>
      <c r="I51" s="29">
        <v>0.33</v>
      </c>
      <c r="J51" s="29">
        <v>0.38</v>
      </c>
    </row>
    <row r="52" spans="1:10" ht="15" customHeight="1">
      <c r="A52" s="42" t="s">
        <v>59</v>
      </c>
      <c r="B52" s="55" t="s">
        <v>60</v>
      </c>
      <c r="C52" s="31">
        <v>42164</v>
      </c>
      <c r="D52" s="20" t="s">
        <v>4</v>
      </c>
      <c r="E52" s="47" t="s">
        <v>485</v>
      </c>
      <c r="F52" s="45">
        <v>392078.12</v>
      </c>
      <c r="G52" s="45">
        <v>6310392.3200000003</v>
      </c>
      <c r="H52" s="29">
        <v>0.28899999999999998</v>
      </c>
      <c r="I52" s="29">
        <v>0.72</v>
      </c>
      <c r="J52" s="29">
        <v>0.45</v>
      </c>
    </row>
    <row r="53" spans="1:10" ht="15" customHeight="1">
      <c r="A53" s="42" t="s">
        <v>59</v>
      </c>
      <c r="B53" s="57" t="s">
        <v>60</v>
      </c>
      <c r="C53" s="31">
        <v>42269</v>
      </c>
      <c r="D53" s="20" t="s">
        <v>4</v>
      </c>
      <c r="E53" s="47" t="s">
        <v>485</v>
      </c>
      <c r="F53" s="45">
        <v>392078.12</v>
      </c>
      <c r="G53" s="45">
        <v>6310392.3200000003</v>
      </c>
      <c r="H53" s="29">
        <v>0.17</v>
      </c>
      <c r="I53" s="29">
        <v>0.67</v>
      </c>
      <c r="J53" s="29">
        <v>0.41</v>
      </c>
    </row>
    <row r="54" spans="1:10" ht="15" customHeight="1">
      <c r="A54" s="42" t="s">
        <v>61</v>
      </c>
      <c r="B54" s="55" t="s">
        <v>62</v>
      </c>
      <c r="C54" s="31">
        <v>42164</v>
      </c>
      <c r="D54" s="20" t="s">
        <v>4</v>
      </c>
      <c r="E54" s="47" t="s">
        <v>486</v>
      </c>
      <c r="F54" s="45">
        <v>406221.96</v>
      </c>
      <c r="G54" s="45">
        <v>6318897.9500000002</v>
      </c>
      <c r="H54" s="29">
        <v>9.5000000000000001E-2</v>
      </c>
      <c r="I54" s="29">
        <v>0.85</v>
      </c>
      <c r="J54" s="29">
        <v>0.69</v>
      </c>
    </row>
    <row r="55" spans="1:10" ht="15" customHeight="1">
      <c r="A55" s="42" t="s">
        <v>61</v>
      </c>
      <c r="B55" s="57" t="s">
        <v>62</v>
      </c>
      <c r="C55" s="31">
        <v>42269</v>
      </c>
      <c r="D55" s="20" t="s">
        <v>4</v>
      </c>
      <c r="E55" s="47" t="s">
        <v>486</v>
      </c>
      <c r="F55" s="45">
        <v>406221.96</v>
      </c>
      <c r="G55" s="45">
        <v>6318897.9500000002</v>
      </c>
      <c r="H55" s="29">
        <v>7.0000000000000007E-2</v>
      </c>
      <c r="I55" s="29">
        <v>0.87</v>
      </c>
      <c r="J55" s="29">
        <v>0.4</v>
      </c>
    </row>
    <row r="56" spans="1:10" ht="15" customHeight="1">
      <c r="A56" s="42" t="s">
        <v>63</v>
      </c>
      <c r="B56" s="55" t="s">
        <v>64</v>
      </c>
      <c r="C56" s="31">
        <v>42164</v>
      </c>
      <c r="D56" s="20" t="s">
        <v>4</v>
      </c>
      <c r="E56" s="47" t="s">
        <v>487</v>
      </c>
      <c r="F56" s="45">
        <v>441237.98</v>
      </c>
      <c r="G56" s="45">
        <v>6316651.96</v>
      </c>
      <c r="H56" s="29">
        <v>0.20499999999999999</v>
      </c>
      <c r="I56" s="29">
        <v>1.17</v>
      </c>
      <c r="J56" s="29">
        <v>0.89</v>
      </c>
    </row>
    <row r="57" spans="1:10" ht="15" customHeight="1">
      <c r="A57" s="42" t="s">
        <v>63</v>
      </c>
      <c r="B57" s="57" t="s">
        <v>64</v>
      </c>
      <c r="C57" s="31">
        <v>42269</v>
      </c>
      <c r="D57" s="20" t="s">
        <v>4</v>
      </c>
      <c r="E57" s="47" t="s">
        <v>487</v>
      </c>
      <c r="F57" s="45">
        <v>441237.98</v>
      </c>
      <c r="G57" s="45">
        <v>6316651.96</v>
      </c>
      <c r="H57" s="29">
        <v>7.0000000000000007E-2</v>
      </c>
      <c r="I57" s="29">
        <v>1.18</v>
      </c>
      <c r="J57" s="29">
        <v>1</v>
      </c>
    </row>
    <row r="58" spans="1:10" ht="15" customHeight="1">
      <c r="A58" s="42" t="s">
        <v>65</v>
      </c>
      <c r="B58" s="37" t="s">
        <v>66</v>
      </c>
      <c r="C58" s="31">
        <v>42326</v>
      </c>
      <c r="D58" s="20" t="s">
        <v>4</v>
      </c>
      <c r="E58" s="48" t="s">
        <v>488</v>
      </c>
      <c r="F58" s="45">
        <v>923180.98</v>
      </c>
      <c r="G58" s="45">
        <v>6733241.9199999999</v>
      </c>
      <c r="H58" s="29">
        <v>0.11</v>
      </c>
      <c r="I58" s="29">
        <v>1</v>
      </c>
      <c r="J58" s="29">
        <v>1.93</v>
      </c>
    </row>
    <row r="59" spans="1:10" ht="15" customHeight="1">
      <c r="A59" s="42" t="s">
        <v>67</v>
      </c>
      <c r="B59" s="37" t="s">
        <v>68</v>
      </c>
      <c r="C59" s="31">
        <v>42326</v>
      </c>
      <c r="D59" s="20" t="s">
        <v>4</v>
      </c>
      <c r="E59" s="48" t="s">
        <v>489</v>
      </c>
      <c r="F59" s="45">
        <v>959486.41</v>
      </c>
      <c r="G59" s="45">
        <v>6729316.2800000003</v>
      </c>
      <c r="H59" s="29">
        <v>0.13</v>
      </c>
      <c r="I59" s="29">
        <v>0.96</v>
      </c>
      <c r="J59" s="29">
        <v>1.32</v>
      </c>
    </row>
    <row r="60" spans="1:10" ht="15" customHeight="1">
      <c r="A60" s="42" t="s">
        <v>69</v>
      </c>
      <c r="B60" s="37" t="s">
        <v>70</v>
      </c>
      <c r="C60" s="31">
        <v>42326</v>
      </c>
      <c r="D60" s="20" t="s">
        <v>4</v>
      </c>
      <c r="E60" s="48" t="s">
        <v>490</v>
      </c>
      <c r="F60" s="45">
        <v>892715.39</v>
      </c>
      <c r="G60" s="45">
        <v>6690611.71</v>
      </c>
      <c r="H60" s="29">
        <v>0.11</v>
      </c>
      <c r="I60" s="29">
        <v>0.69</v>
      </c>
      <c r="J60" s="29">
        <v>0.44</v>
      </c>
    </row>
    <row r="61" spans="1:10" ht="15" customHeight="1">
      <c r="A61" s="42" t="s">
        <v>71</v>
      </c>
      <c r="B61" s="37" t="s">
        <v>72</v>
      </c>
      <c r="C61" s="31">
        <v>42516</v>
      </c>
      <c r="D61" s="20" t="s">
        <v>4</v>
      </c>
      <c r="E61" s="48" t="s">
        <v>491</v>
      </c>
      <c r="F61" s="45">
        <v>976317.78</v>
      </c>
      <c r="G61" s="45">
        <v>6667178.6600000001</v>
      </c>
      <c r="H61" s="29">
        <v>7.0000000000000007E-2</v>
      </c>
      <c r="I61" s="29">
        <v>0.63</v>
      </c>
      <c r="J61" s="29">
        <v>0.21</v>
      </c>
    </row>
    <row r="62" spans="1:10" ht="15" customHeight="1">
      <c r="A62" s="42" t="s">
        <v>73</v>
      </c>
      <c r="B62" s="37" t="s">
        <v>74</v>
      </c>
      <c r="C62" s="31">
        <v>42326</v>
      </c>
      <c r="D62" s="20" t="s">
        <v>4</v>
      </c>
      <c r="E62" s="48" t="s">
        <v>492</v>
      </c>
      <c r="F62" s="45">
        <v>919956.84</v>
      </c>
      <c r="G62" s="45">
        <v>6679085.9699999997</v>
      </c>
      <c r="H62" s="29">
        <v>7.0000000000000007E-2</v>
      </c>
      <c r="I62" s="29">
        <v>0.61</v>
      </c>
      <c r="J62" s="29">
        <v>0.51</v>
      </c>
    </row>
    <row r="63" spans="1:10" ht="15" customHeight="1">
      <c r="A63" s="42" t="s">
        <v>75</v>
      </c>
      <c r="B63" s="37" t="s">
        <v>76</v>
      </c>
      <c r="C63" s="31">
        <v>42325</v>
      </c>
      <c r="D63" s="20" t="s">
        <v>4</v>
      </c>
      <c r="E63" s="48" t="s">
        <v>493</v>
      </c>
      <c r="F63" s="45">
        <v>842595.15</v>
      </c>
      <c r="G63" s="45">
        <v>6575989.4100000001</v>
      </c>
      <c r="H63" s="29">
        <v>0.06</v>
      </c>
      <c r="I63" s="29">
        <v>0.73</v>
      </c>
      <c r="J63" s="29">
        <v>0.47</v>
      </c>
    </row>
    <row r="64" spans="1:10" ht="15" customHeight="1">
      <c r="A64" s="42" t="s">
        <v>77</v>
      </c>
      <c r="B64" s="37" t="s">
        <v>78</v>
      </c>
      <c r="C64" s="31">
        <v>42516</v>
      </c>
      <c r="D64" s="20" t="s">
        <v>4</v>
      </c>
      <c r="E64" s="48" t="s">
        <v>494</v>
      </c>
      <c r="F64" s="45">
        <v>842306.74</v>
      </c>
      <c r="G64" s="45">
        <v>6523577.5599999996</v>
      </c>
      <c r="H64" s="29">
        <v>0.06</v>
      </c>
      <c r="I64" s="29">
        <v>0.33</v>
      </c>
      <c r="J64" s="29">
        <v>0.18</v>
      </c>
    </row>
    <row r="65" spans="1:10" ht="15" customHeight="1">
      <c r="A65" s="11" t="s">
        <v>79</v>
      </c>
      <c r="B65" s="37" t="s">
        <v>80</v>
      </c>
      <c r="C65" s="31">
        <v>42327</v>
      </c>
      <c r="D65" s="20" t="s">
        <v>4</v>
      </c>
      <c r="E65" s="48" t="s">
        <v>495</v>
      </c>
      <c r="F65" s="45">
        <v>916062.33</v>
      </c>
      <c r="G65" s="45">
        <v>6564950.5899999999</v>
      </c>
      <c r="H65" s="29">
        <v>0.06</v>
      </c>
      <c r="I65" s="29">
        <v>0.53</v>
      </c>
      <c r="J65" s="29">
        <v>0.18</v>
      </c>
    </row>
    <row r="66" spans="1:10" ht="15" customHeight="1">
      <c r="A66" s="42" t="s">
        <v>81</v>
      </c>
      <c r="B66" s="37" t="s">
        <v>82</v>
      </c>
      <c r="C66" s="31">
        <v>42314</v>
      </c>
      <c r="D66" s="20" t="s">
        <v>4</v>
      </c>
      <c r="E66" s="48" t="s">
        <v>496</v>
      </c>
      <c r="F66" s="45">
        <v>943398.24</v>
      </c>
      <c r="G66" s="45">
        <v>6551660.1299999999</v>
      </c>
      <c r="H66" s="29">
        <v>0.03</v>
      </c>
      <c r="I66" s="29">
        <v>0.56999999999999995</v>
      </c>
      <c r="J66" s="29">
        <v>0.2</v>
      </c>
    </row>
    <row r="67" spans="1:10" ht="15" customHeight="1">
      <c r="A67" s="42" t="s">
        <v>83</v>
      </c>
      <c r="B67" s="37" t="s">
        <v>84</v>
      </c>
      <c r="C67" s="31">
        <v>42327</v>
      </c>
      <c r="D67" s="20" t="s">
        <v>4</v>
      </c>
      <c r="E67" s="48" t="s">
        <v>497</v>
      </c>
      <c r="F67" s="45">
        <v>916441.71</v>
      </c>
      <c r="G67" s="45">
        <v>6520643.2400000002</v>
      </c>
      <c r="H67" s="29">
        <v>0.06</v>
      </c>
      <c r="I67" s="29">
        <v>0.49</v>
      </c>
      <c r="J67" s="29">
        <v>0.15</v>
      </c>
    </row>
    <row r="68" spans="1:10" ht="15" customHeight="1">
      <c r="A68" s="42" t="s">
        <v>85</v>
      </c>
      <c r="B68" s="37" t="s">
        <v>86</v>
      </c>
      <c r="C68" s="31">
        <v>42327</v>
      </c>
      <c r="D68" s="20" t="s">
        <v>4</v>
      </c>
      <c r="E68" s="48" t="s">
        <v>498</v>
      </c>
      <c r="F68" s="45">
        <v>917721.43</v>
      </c>
      <c r="G68" s="45">
        <v>6532071.9500000002</v>
      </c>
      <c r="H68" s="29">
        <v>0.06</v>
      </c>
      <c r="I68" s="29">
        <v>1.1299999999999999</v>
      </c>
      <c r="J68" s="29">
        <v>0.37</v>
      </c>
    </row>
    <row r="69" spans="1:10" ht="15" customHeight="1">
      <c r="A69" s="42" t="s">
        <v>87</v>
      </c>
      <c r="B69" s="37" t="s">
        <v>88</v>
      </c>
      <c r="C69" s="31">
        <v>42325</v>
      </c>
      <c r="D69" s="20" t="s">
        <v>4</v>
      </c>
      <c r="E69" s="47" t="s">
        <v>499</v>
      </c>
      <c r="F69" s="45">
        <v>903878.15</v>
      </c>
      <c r="G69" s="45">
        <v>6506129.2599999998</v>
      </c>
      <c r="H69" s="29">
        <v>0.05</v>
      </c>
      <c r="I69" s="29">
        <v>1.28</v>
      </c>
      <c r="J69" s="29">
        <v>1.22</v>
      </c>
    </row>
    <row r="70" spans="1:10" ht="15" customHeight="1">
      <c r="A70" s="42" t="s">
        <v>89</v>
      </c>
      <c r="B70" s="37" t="s">
        <v>90</v>
      </c>
      <c r="C70" s="31">
        <v>42314</v>
      </c>
      <c r="D70" s="20" t="s">
        <v>4</v>
      </c>
      <c r="E70" s="48" t="s">
        <v>500</v>
      </c>
      <c r="F70" s="45">
        <v>882021.34</v>
      </c>
      <c r="G70" s="45">
        <v>6534207.4699999997</v>
      </c>
      <c r="H70" s="29">
        <v>0.03</v>
      </c>
      <c r="I70" s="29">
        <v>0.22</v>
      </c>
      <c r="J70" s="29">
        <v>0.05</v>
      </c>
    </row>
    <row r="71" spans="1:10" ht="15" customHeight="1">
      <c r="A71" s="42" t="s">
        <v>91</v>
      </c>
      <c r="B71" s="37" t="s">
        <v>92</v>
      </c>
      <c r="C71" s="31">
        <v>42327</v>
      </c>
      <c r="D71" s="20" t="s">
        <v>4</v>
      </c>
      <c r="E71" s="48" t="s">
        <v>501</v>
      </c>
      <c r="F71" s="45">
        <v>908417.4</v>
      </c>
      <c r="G71" s="45">
        <v>6588795.4400000004</v>
      </c>
      <c r="H71" s="29">
        <v>0.09</v>
      </c>
      <c r="I71" s="29">
        <v>0.44</v>
      </c>
      <c r="J71" s="29">
        <v>0.3</v>
      </c>
    </row>
    <row r="72" spans="1:10" ht="15" customHeight="1">
      <c r="A72" s="42" t="s">
        <v>93</v>
      </c>
      <c r="B72" s="37" t="s">
        <v>94</v>
      </c>
      <c r="C72" s="31">
        <v>42325</v>
      </c>
      <c r="D72" s="20" t="s">
        <v>4</v>
      </c>
      <c r="E72" s="48" t="s">
        <v>502</v>
      </c>
      <c r="F72" s="45">
        <v>862358.56</v>
      </c>
      <c r="G72" s="45">
        <v>6525799.3700000001</v>
      </c>
      <c r="H72" s="29">
        <v>0.06</v>
      </c>
      <c r="I72" s="29">
        <v>1.44</v>
      </c>
      <c r="J72" s="29">
        <v>0.84</v>
      </c>
    </row>
    <row r="73" spans="1:10" ht="15" customHeight="1">
      <c r="A73" s="42" t="s">
        <v>95</v>
      </c>
      <c r="B73" s="37" t="s">
        <v>96</v>
      </c>
      <c r="C73" s="31">
        <v>42325</v>
      </c>
      <c r="D73" s="20" t="s">
        <v>4</v>
      </c>
      <c r="E73" s="48" t="s">
        <v>503</v>
      </c>
      <c r="F73" s="45">
        <v>855033.97</v>
      </c>
      <c r="G73" s="45">
        <v>6499829.6299999999</v>
      </c>
      <c r="H73" s="29">
        <v>0.02</v>
      </c>
      <c r="I73" s="29">
        <v>0.28000000000000003</v>
      </c>
      <c r="J73" s="29">
        <v>0.17</v>
      </c>
    </row>
    <row r="74" spans="1:10" ht="15" customHeight="1">
      <c r="A74" s="42" t="s">
        <v>97</v>
      </c>
      <c r="B74" s="37" t="s">
        <v>98</v>
      </c>
      <c r="C74" s="31">
        <v>42314</v>
      </c>
      <c r="D74" s="20" t="s">
        <v>4</v>
      </c>
      <c r="E74" s="48" t="s">
        <v>504</v>
      </c>
      <c r="F74" s="45">
        <v>842195.18</v>
      </c>
      <c r="G74" s="45">
        <v>6455497.0099999998</v>
      </c>
      <c r="H74" s="29">
        <v>0.06</v>
      </c>
      <c r="I74" s="29">
        <v>0.36</v>
      </c>
      <c r="J74" s="29">
        <v>0.33</v>
      </c>
    </row>
    <row r="75" spans="1:10" ht="15" customHeight="1">
      <c r="A75" s="42" t="s">
        <v>99</v>
      </c>
      <c r="B75" s="37" t="s">
        <v>100</v>
      </c>
      <c r="C75" s="31">
        <v>42314</v>
      </c>
      <c r="D75" s="20" t="s">
        <v>4</v>
      </c>
      <c r="E75" s="48" t="s">
        <v>505</v>
      </c>
      <c r="F75" s="45">
        <v>845732.59</v>
      </c>
      <c r="G75" s="45">
        <v>6437271.0999999996</v>
      </c>
      <c r="H75" s="29">
        <v>0.05</v>
      </c>
      <c r="I75" s="29">
        <v>0.56000000000000005</v>
      </c>
      <c r="J75" s="29">
        <v>0.59</v>
      </c>
    </row>
    <row r="76" spans="1:10" ht="15" customHeight="1">
      <c r="A76" s="42" t="s">
        <v>101</v>
      </c>
      <c r="B76" s="37" t="s">
        <v>102</v>
      </c>
      <c r="C76" s="31">
        <v>42314</v>
      </c>
      <c r="D76" s="20" t="s">
        <v>4</v>
      </c>
      <c r="E76" s="48" t="s">
        <v>506</v>
      </c>
      <c r="F76" s="45">
        <v>831255.74</v>
      </c>
      <c r="G76" s="45">
        <v>6364276.3899999997</v>
      </c>
      <c r="H76" s="29">
        <v>7.0000000000000007E-2</v>
      </c>
      <c r="I76" s="29">
        <v>0.62</v>
      </c>
      <c r="J76" s="29">
        <v>0.27</v>
      </c>
    </row>
    <row r="77" spans="1:10" ht="15" customHeight="1">
      <c r="A77" s="42" t="s">
        <v>103</v>
      </c>
      <c r="B77" s="37" t="s">
        <v>104</v>
      </c>
      <c r="C77" s="31">
        <v>42325</v>
      </c>
      <c r="D77" s="20" t="s">
        <v>4</v>
      </c>
      <c r="E77" s="48" t="s">
        <v>507</v>
      </c>
      <c r="F77" s="45">
        <v>842961.15</v>
      </c>
      <c r="G77" s="45">
        <v>6336034.1600000001</v>
      </c>
      <c r="H77" s="29">
        <v>0</v>
      </c>
      <c r="I77" s="29">
        <v>0.44</v>
      </c>
      <c r="J77" s="29">
        <v>0.4</v>
      </c>
    </row>
    <row r="78" spans="1:10" ht="15" customHeight="1">
      <c r="A78" s="42" t="s">
        <v>105</v>
      </c>
      <c r="B78" s="9" t="s">
        <v>106</v>
      </c>
      <c r="C78" s="31">
        <v>42326</v>
      </c>
      <c r="D78" s="20" t="s">
        <v>4</v>
      </c>
      <c r="E78" s="48" t="s">
        <v>508</v>
      </c>
      <c r="F78" s="45">
        <v>789885.47</v>
      </c>
      <c r="G78" s="45">
        <v>6354306.5499999998</v>
      </c>
      <c r="H78" s="29">
        <v>0.11</v>
      </c>
      <c r="I78" s="29">
        <v>0.56000000000000005</v>
      </c>
      <c r="J78" s="29">
        <v>0.85</v>
      </c>
    </row>
    <row r="79" spans="1:10" ht="15" customHeight="1">
      <c r="A79" s="42" t="s">
        <v>107</v>
      </c>
      <c r="B79" s="37" t="s">
        <v>108</v>
      </c>
      <c r="C79" s="31">
        <v>42325</v>
      </c>
      <c r="D79" s="20" t="s">
        <v>4</v>
      </c>
      <c r="E79" s="48" t="s">
        <v>509</v>
      </c>
      <c r="F79" s="45">
        <v>844381.2</v>
      </c>
      <c r="G79" s="45">
        <v>6318516.4400000004</v>
      </c>
      <c r="H79" s="29">
        <v>0.06</v>
      </c>
      <c r="I79" s="29">
        <v>0.94</v>
      </c>
      <c r="J79" s="29">
        <v>0.63</v>
      </c>
    </row>
    <row r="80" spans="1:10" ht="15" customHeight="1">
      <c r="A80" s="42" t="s">
        <v>109</v>
      </c>
      <c r="B80" s="37" t="s">
        <v>110</v>
      </c>
      <c r="C80" s="31">
        <v>42515</v>
      </c>
      <c r="D80" s="20" t="s">
        <v>4</v>
      </c>
      <c r="E80" s="48" t="s">
        <v>510</v>
      </c>
      <c r="F80" s="45">
        <v>790700.37</v>
      </c>
      <c r="G80" s="45">
        <v>6337317.6299999999</v>
      </c>
      <c r="H80" s="29">
        <v>0.21</v>
      </c>
      <c r="I80" s="29">
        <v>1.53</v>
      </c>
      <c r="J80" s="29">
        <v>0.93</v>
      </c>
    </row>
    <row r="81" spans="1:10" ht="15" customHeight="1">
      <c r="A81" s="42" t="s">
        <v>111</v>
      </c>
      <c r="B81" s="37" t="s">
        <v>112</v>
      </c>
      <c r="C81" s="31">
        <v>42325</v>
      </c>
      <c r="D81" s="20" t="s">
        <v>4</v>
      </c>
      <c r="E81" s="48" t="s">
        <v>511</v>
      </c>
      <c r="F81" s="45">
        <v>817224.68</v>
      </c>
      <c r="G81" s="45">
        <v>6286216.5199999996</v>
      </c>
      <c r="H81" s="29">
        <v>0.05</v>
      </c>
      <c r="I81" s="29">
        <v>0.93</v>
      </c>
      <c r="J81" s="29">
        <v>0.8</v>
      </c>
    </row>
    <row r="82" spans="1:10" ht="15" customHeight="1">
      <c r="A82" s="42" t="s">
        <v>113</v>
      </c>
      <c r="B82" s="37" t="s">
        <v>114</v>
      </c>
      <c r="C82" s="31">
        <v>42325</v>
      </c>
      <c r="D82" s="20" t="s">
        <v>4</v>
      </c>
      <c r="E82" s="48" t="s">
        <v>512</v>
      </c>
      <c r="F82" s="45">
        <v>815067.63</v>
      </c>
      <c r="G82" s="45">
        <v>6285512.4800000004</v>
      </c>
      <c r="H82" s="29">
        <v>0.04</v>
      </c>
      <c r="I82" s="29">
        <v>1.56</v>
      </c>
      <c r="J82" s="29">
        <v>1.1599999999999999</v>
      </c>
    </row>
    <row r="83" spans="1:10" ht="15" customHeight="1">
      <c r="A83" s="42" t="s">
        <v>115</v>
      </c>
      <c r="B83" s="37" t="s">
        <v>116</v>
      </c>
      <c r="C83" s="31">
        <v>42310</v>
      </c>
      <c r="D83" s="20" t="s">
        <v>4</v>
      </c>
      <c r="E83" s="47" t="s">
        <v>513</v>
      </c>
      <c r="F83" s="45">
        <v>954911.41</v>
      </c>
      <c r="G83" s="45">
        <v>6503611.1399999997</v>
      </c>
      <c r="H83" s="29">
        <v>7.0000000000000007E-2</v>
      </c>
      <c r="I83" s="29">
        <v>0.98</v>
      </c>
      <c r="J83" s="29">
        <v>0.37</v>
      </c>
    </row>
    <row r="84" spans="1:10" ht="15" customHeight="1">
      <c r="A84" s="42" t="s">
        <v>117</v>
      </c>
      <c r="B84" s="37" t="s">
        <v>118</v>
      </c>
      <c r="C84" s="31">
        <v>42310</v>
      </c>
      <c r="D84" s="20" t="s">
        <v>4</v>
      </c>
      <c r="E84" s="48" t="s">
        <v>514</v>
      </c>
      <c r="F84" s="45">
        <v>962956.41</v>
      </c>
      <c r="G84" s="45">
        <v>6469546.4400000004</v>
      </c>
      <c r="H84" s="29">
        <v>0.04</v>
      </c>
      <c r="I84" s="29">
        <v>1.87</v>
      </c>
      <c r="J84" s="29">
        <v>0.67</v>
      </c>
    </row>
    <row r="85" spans="1:10" ht="15" customHeight="1">
      <c r="A85" s="42" t="s">
        <v>119</v>
      </c>
      <c r="B85" s="37" t="s">
        <v>120</v>
      </c>
      <c r="C85" s="31">
        <v>42310</v>
      </c>
      <c r="D85" s="20" t="s">
        <v>4</v>
      </c>
      <c r="E85" s="47" t="s">
        <v>515</v>
      </c>
      <c r="F85" s="45">
        <v>914171.03</v>
      </c>
      <c r="G85" s="45">
        <v>6447650.8600000003</v>
      </c>
      <c r="H85" s="29">
        <v>0.09</v>
      </c>
      <c r="I85" s="29">
        <v>0.59</v>
      </c>
      <c r="J85" s="29">
        <v>0.34</v>
      </c>
    </row>
    <row r="86" spans="1:10" ht="15" customHeight="1">
      <c r="A86" s="42" t="s">
        <v>121</v>
      </c>
      <c r="B86" s="37" t="s">
        <v>122</v>
      </c>
      <c r="C86" s="31">
        <v>42310</v>
      </c>
      <c r="D86" s="20" t="s">
        <v>4</v>
      </c>
      <c r="E86" s="47" t="s">
        <v>516</v>
      </c>
      <c r="F86" s="45">
        <v>894919.44</v>
      </c>
      <c r="G86" s="45">
        <v>6461924.0099999998</v>
      </c>
      <c r="H86" s="29">
        <v>0.09</v>
      </c>
      <c r="I86" s="29">
        <v>0.61</v>
      </c>
      <c r="J86" s="29">
        <v>0.47</v>
      </c>
    </row>
    <row r="87" spans="1:10" ht="15" customHeight="1">
      <c r="A87" s="42" t="s">
        <v>123</v>
      </c>
      <c r="B87" s="37" t="s">
        <v>124</v>
      </c>
      <c r="C87" s="31">
        <v>42314</v>
      </c>
      <c r="D87" s="20" t="s">
        <v>4</v>
      </c>
      <c r="E87" s="48" t="s">
        <v>517</v>
      </c>
      <c r="F87" s="45">
        <v>852443.77</v>
      </c>
      <c r="G87" s="45">
        <v>6437329.79</v>
      </c>
      <c r="H87" s="29">
        <v>0.05</v>
      </c>
      <c r="I87" s="29">
        <v>0.84</v>
      </c>
      <c r="J87" s="29">
        <v>0.4</v>
      </c>
    </row>
    <row r="88" spans="1:10" ht="15" customHeight="1">
      <c r="A88" s="42" t="s">
        <v>125</v>
      </c>
      <c r="B88" s="37" t="s">
        <v>126</v>
      </c>
      <c r="C88" s="31">
        <v>42313</v>
      </c>
      <c r="D88" s="20" t="s">
        <v>4</v>
      </c>
      <c r="E88" s="48" t="s">
        <v>518</v>
      </c>
      <c r="F88" s="45">
        <v>934479.35</v>
      </c>
      <c r="G88" s="45">
        <v>6350598.2999999998</v>
      </c>
      <c r="H88" s="29">
        <v>0.02</v>
      </c>
      <c r="I88" s="29">
        <v>0.93</v>
      </c>
      <c r="J88" s="29">
        <v>0.19</v>
      </c>
    </row>
    <row r="89" spans="1:10" ht="15" customHeight="1">
      <c r="A89" s="42" t="s">
        <v>127</v>
      </c>
      <c r="B89" s="37" t="s">
        <v>128</v>
      </c>
      <c r="C89" s="31">
        <v>42313</v>
      </c>
      <c r="D89" s="20" t="s">
        <v>4</v>
      </c>
      <c r="E89" s="48" t="s">
        <v>519</v>
      </c>
      <c r="F89" s="45">
        <v>937396.58</v>
      </c>
      <c r="G89" s="45">
        <v>6343361.8200000003</v>
      </c>
      <c r="H89" s="29">
        <v>0.03</v>
      </c>
      <c r="I89" s="29">
        <v>1.4</v>
      </c>
      <c r="J89" s="29">
        <v>0.39</v>
      </c>
    </row>
    <row r="90" spans="1:10" ht="15" customHeight="1">
      <c r="A90" s="42" t="s">
        <v>129</v>
      </c>
      <c r="B90" s="37" t="s">
        <v>130</v>
      </c>
      <c r="C90" s="31">
        <v>42313</v>
      </c>
      <c r="D90" s="20" t="s">
        <v>4</v>
      </c>
      <c r="E90" s="48" t="s">
        <v>520</v>
      </c>
      <c r="F90" s="45">
        <v>951793.19</v>
      </c>
      <c r="G90" s="45">
        <v>6331712.75</v>
      </c>
      <c r="H90" s="29">
        <v>0.03</v>
      </c>
      <c r="I90" s="29">
        <v>1.05</v>
      </c>
      <c r="J90" s="29">
        <v>0.25</v>
      </c>
    </row>
    <row r="91" spans="1:10" ht="15" customHeight="1">
      <c r="A91" s="42" t="s">
        <v>131</v>
      </c>
      <c r="B91" s="37" t="s">
        <v>132</v>
      </c>
      <c r="C91" s="31">
        <v>42313</v>
      </c>
      <c r="D91" s="20" t="s">
        <v>4</v>
      </c>
      <c r="E91" s="48" t="s">
        <v>521</v>
      </c>
      <c r="F91" s="45">
        <v>924721.53</v>
      </c>
      <c r="G91" s="45">
        <v>6299954.8099999996</v>
      </c>
      <c r="H91" s="29">
        <v>0.03</v>
      </c>
      <c r="I91" s="29">
        <v>0.74</v>
      </c>
      <c r="J91" s="29">
        <v>0.22</v>
      </c>
    </row>
    <row r="92" spans="1:10" ht="15" customHeight="1">
      <c r="A92" s="42" t="s">
        <v>133</v>
      </c>
      <c r="B92" s="37" t="s">
        <v>134</v>
      </c>
      <c r="C92" s="31">
        <v>42515</v>
      </c>
      <c r="D92" s="20" t="s">
        <v>4</v>
      </c>
      <c r="E92" s="48" t="s">
        <v>522</v>
      </c>
      <c r="F92" s="45">
        <v>634529.38</v>
      </c>
      <c r="G92" s="45">
        <v>6191111.2999999998</v>
      </c>
      <c r="H92" s="29">
        <v>0.05</v>
      </c>
      <c r="I92" s="29">
        <v>0.41</v>
      </c>
      <c r="J92" s="29">
        <v>0.08</v>
      </c>
    </row>
    <row r="93" spans="1:10" ht="15" customHeight="1">
      <c r="A93" s="42" t="s">
        <v>135</v>
      </c>
      <c r="B93" s="37" t="s">
        <v>136</v>
      </c>
      <c r="C93" s="31">
        <v>42326</v>
      </c>
      <c r="D93" s="20" t="s">
        <v>4</v>
      </c>
      <c r="E93" s="48" t="s">
        <v>523</v>
      </c>
      <c r="F93" s="45">
        <v>748045.41</v>
      </c>
      <c r="G93" s="45">
        <v>6319241.8899999997</v>
      </c>
      <c r="H93" s="29">
        <v>1.76</v>
      </c>
      <c r="I93" s="29">
        <v>0.79</v>
      </c>
      <c r="J93" s="29">
        <v>16.649999999999999</v>
      </c>
    </row>
    <row r="94" spans="1:10" ht="15" customHeight="1">
      <c r="A94" s="42" t="s">
        <v>137</v>
      </c>
      <c r="B94" s="37" t="s">
        <v>138</v>
      </c>
      <c r="C94" s="31">
        <v>42326</v>
      </c>
      <c r="D94" s="20" t="s">
        <v>4</v>
      </c>
      <c r="E94" s="48" t="s">
        <v>524</v>
      </c>
      <c r="F94" s="45">
        <v>756446.44</v>
      </c>
      <c r="G94" s="45">
        <v>6305296.3700000001</v>
      </c>
      <c r="H94" s="29">
        <v>0.26</v>
      </c>
      <c r="I94" s="29">
        <v>0.5</v>
      </c>
      <c r="J94" s="29">
        <v>2.5</v>
      </c>
    </row>
    <row r="95" spans="1:10" ht="15" customHeight="1">
      <c r="A95" s="42" t="s">
        <v>139</v>
      </c>
      <c r="B95" s="37" t="s">
        <v>140</v>
      </c>
      <c r="C95" s="31">
        <v>42325</v>
      </c>
      <c r="D95" s="20" t="s">
        <v>4</v>
      </c>
      <c r="E95" s="48" t="s">
        <v>525</v>
      </c>
      <c r="F95" s="45">
        <v>800260.63</v>
      </c>
      <c r="G95" s="45">
        <v>6280238.1900000004</v>
      </c>
      <c r="H95" s="29">
        <v>0.03</v>
      </c>
      <c r="I95" s="29">
        <v>0.7</v>
      </c>
      <c r="J95" s="29">
        <v>1.03</v>
      </c>
    </row>
    <row r="96" spans="1:10" ht="15" customHeight="1">
      <c r="A96" s="42" t="s">
        <v>141</v>
      </c>
      <c r="B96" s="37" t="s">
        <v>142</v>
      </c>
      <c r="C96" s="31">
        <v>42515</v>
      </c>
      <c r="D96" s="20" t="s">
        <v>4</v>
      </c>
      <c r="E96" s="38" t="s">
        <v>526</v>
      </c>
      <c r="F96" s="50">
        <v>878390.89</v>
      </c>
      <c r="G96" s="50">
        <v>6259411.3200000003</v>
      </c>
      <c r="H96" s="29">
        <v>0.04</v>
      </c>
      <c r="I96" s="29">
        <v>0.32</v>
      </c>
      <c r="J96" s="29">
        <v>0.23</v>
      </c>
    </row>
    <row r="97" spans="1:10" ht="15" customHeight="1">
      <c r="A97" s="42" t="s">
        <v>143</v>
      </c>
      <c r="B97" s="37" t="s">
        <v>144</v>
      </c>
      <c r="C97" s="31">
        <v>42326</v>
      </c>
      <c r="D97" s="20" t="s">
        <v>4</v>
      </c>
      <c r="E97" s="48" t="s">
        <v>527</v>
      </c>
      <c r="F97" s="45">
        <v>894505.5</v>
      </c>
      <c r="G97" s="45">
        <v>6658531.21</v>
      </c>
      <c r="H97" s="29">
        <v>0.08</v>
      </c>
      <c r="I97" s="29">
        <v>1.17</v>
      </c>
      <c r="J97" s="29">
        <v>0.46</v>
      </c>
    </row>
    <row r="98" spans="1:10" ht="15" customHeight="1">
      <c r="A98" s="42" t="s">
        <v>145</v>
      </c>
      <c r="B98" s="37" t="s">
        <v>146</v>
      </c>
      <c r="C98" s="31">
        <v>42486</v>
      </c>
      <c r="D98" s="20" t="s">
        <v>4</v>
      </c>
      <c r="E98" s="48" t="s">
        <v>528</v>
      </c>
      <c r="F98" s="45">
        <v>916383.44</v>
      </c>
      <c r="G98" s="45">
        <v>6564994.3300000001</v>
      </c>
      <c r="H98" s="29">
        <v>0.1</v>
      </c>
      <c r="I98" s="29">
        <v>0.76</v>
      </c>
      <c r="J98" s="29">
        <v>0.32</v>
      </c>
    </row>
    <row r="99" spans="1:10" ht="15" customHeight="1">
      <c r="A99" s="42" t="s">
        <v>147</v>
      </c>
      <c r="B99" s="37" t="s">
        <v>148</v>
      </c>
      <c r="C99" s="31">
        <v>42314</v>
      </c>
      <c r="D99" s="20" t="s">
        <v>4</v>
      </c>
      <c r="E99" s="48" t="s">
        <v>529</v>
      </c>
      <c r="F99" s="45">
        <v>867903.7</v>
      </c>
      <c r="G99" s="45">
        <v>6577698.9000000004</v>
      </c>
      <c r="H99" s="29">
        <v>0.04</v>
      </c>
      <c r="I99" s="29">
        <v>0.21</v>
      </c>
      <c r="J99" s="29">
        <v>0.28000000000000003</v>
      </c>
    </row>
    <row r="100" spans="1:10" ht="15" customHeight="1">
      <c r="A100" s="42" t="s">
        <v>149</v>
      </c>
      <c r="B100" s="37" t="s">
        <v>150</v>
      </c>
      <c r="C100" s="31">
        <v>42324</v>
      </c>
      <c r="D100" s="20" t="s">
        <v>4</v>
      </c>
      <c r="E100" s="48" t="s">
        <v>530</v>
      </c>
      <c r="F100" s="45">
        <v>1047477.53</v>
      </c>
      <c r="G100" s="45">
        <v>6303606.9699999997</v>
      </c>
      <c r="H100" s="29">
        <v>0.03</v>
      </c>
      <c r="I100" s="29">
        <v>0.84</v>
      </c>
      <c r="J100" s="29">
        <v>0.17</v>
      </c>
    </row>
    <row r="101" spans="1:10" ht="15" customHeight="1">
      <c r="A101" s="42" t="s">
        <v>151</v>
      </c>
      <c r="B101" s="37" t="s">
        <v>152</v>
      </c>
      <c r="C101" s="31">
        <v>42325</v>
      </c>
      <c r="D101" s="20" t="s">
        <v>4</v>
      </c>
      <c r="E101" s="48" t="s">
        <v>531</v>
      </c>
      <c r="F101" s="45">
        <v>847799.19</v>
      </c>
      <c r="G101" s="45">
        <v>6326505.3099999996</v>
      </c>
      <c r="H101" s="29">
        <v>0.03</v>
      </c>
      <c r="I101" s="29">
        <v>0.63</v>
      </c>
      <c r="J101" s="29">
        <v>0.49</v>
      </c>
    </row>
    <row r="102" spans="1:10" ht="15" customHeight="1">
      <c r="A102" s="42" t="s">
        <v>153</v>
      </c>
      <c r="B102" s="37" t="s">
        <v>154</v>
      </c>
      <c r="C102" s="31">
        <v>42325</v>
      </c>
      <c r="D102" s="20" t="s">
        <v>4</v>
      </c>
      <c r="E102" s="48" t="s">
        <v>532</v>
      </c>
      <c r="F102" s="45">
        <v>837552.49</v>
      </c>
      <c r="G102" s="45">
        <v>6567344.5</v>
      </c>
      <c r="H102" s="29">
        <v>0.05</v>
      </c>
      <c r="I102" s="29">
        <v>0.69</v>
      </c>
      <c r="J102" s="29">
        <v>0.61</v>
      </c>
    </row>
    <row r="103" spans="1:10" ht="15" customHeight="1">
      <c r="A103" s="42" t="s">
        <v>155</v>
      </c>
      <c r="B103" s="37" t="s">
        <v>156</v>
      </c>
      <c r="C103" s="31">
        <v>42314</v>
      </c>
      <c r="D103" s="20" t="s">
        <v>4</v>
      </c>
      <c r="E103" s="48" t="s">
        <v>533</v>
      </c>
      <c r="F103" s="45">
        <v>837258.41</v>
      </c>
      <c r="G103" s="45">
        <v>6408158.9900000002</v>
      </c>
      <c r="H103" s="29">
        <v>0.54</v>
      </c>
      <c r="I103" s="29">
        <v>0.61</v>
      </c>
      <c r="J103" s="29">
        <v>2.0299999999999998</v>
      </c>
    </row>
    <row r="104" spans="1:10" ht="15" customHeight="1">
      <c r="A104" s="42" t="s">
        <v>157</v>
      </c>
      <c r="B104" s="37" t="s">
        <v>158</v>
      </c>
      <c r="C104" s="31">
        <v>42310</v>
      </c>
      <c r="D104" s="20" t="s">
        <v>4</v>
      </c>
      <c r="E104" s="47" t="s">
        <v>534</v>
      </c>
      <c r="F104" s="45">
        <v>897712.76</v>
      </c>
      <c r="G104" s="45">
        <v>6480121.96</v>
      </c>
      <c r="H104" s="29">
        <v>0.05</v>
      </c>
      <c r="I104" s="29">
        <v>2.46</v>
      </c>
      <c r="J104" s="29">
        <v>0.21</v>
      </c>
    </row>
    <row r="105" spans="1:10" ht="15" customHeight="1">
      <c r="A105" s="42" t="s">
        <v>159</v>
      </c>
      <c r="B105" s="37" t="s">
        <v>160</v>
      </c>
      <c r="C105" s="31">
        <v>42310</v>
      </c>
      <c r="D105" s="20" t="s">
        <v>4</v>
      </c>
      <c r="E105" s="47" t="s">
        <v>535</v>
      </c>
      <c r="F105" s="45">
        <v>894839.12</v>
      </c>
      <c r="G105" s="45">
        <v>6471311.9500000002</v>
      </c>
      <c r="H105" s="29">
        <v>0.04</v>
      </c>
      <c r="I105" s="29">
        <v>0.41</v>
      </c>
      <c r="J105" s="29">
        <v>0.66</v>
      </c>
    </row>
    <row r="106" spans="1:10" ht="15" customHeight="1">
      <c r="A106" s="42" t="s">
        <v>161</v>
      </c>
      <c r="B106" s="37" t="s">
        <v>162</v>
      </c>
      <c r="C106" s="31">
        <v>42314</v>
      </c>
      <c r="D106" s="20" t="s">
        <v>4</v>
      </c>
      <c r="E106" s="48" t="s">
        <v>536</v>
      </c>
      <c r="F106" s="45">
        <v>940144.97</v>
      </c>
      <c r="G106" s="45">
        <v>6539144.9400000004</v>
      </c>
      <c r="H106" s="29">
        <v>7.0000000000000007E-2</v>
      </c>
      <c r="I106" s="29">
        <v>0.82</v>
      </c>
      <c r="J106" s="29">
        <v>0.49</v>
      </c>
    </row>
    <row r="107" spans="1:10" ht="15" customHeight="1">
      <c r="A107" s="13" t="s">
        <v>163</v>
      </c>
      <c r="B107" s="68" t="s">
        <v>164</v>
      </c>
      <c r="C107" s="69">
        <v>41198</v>
      </c>
      <c r="D107" s="70" t="s">
        <v>165</v>
      </c>
      <c r="E107" s="70" t="s">
        <v>537</v>
      </c>
      <c r="F107" s="71">
        <v>817631.93</v>
      </c>
      <c r="G107" s="71">
        <v>6741630.0099999998</v>
      </c>
      <c r="H107" s="72">
        <v>0.18099999999999999</v>
      </c>
      <c r="I107" s="72" t="s">
        <v>15</v>
      </c>
      <c r="J107" s="72">
        <v>0.27100000000000002</v>
      </c>
    </row>
    <row r="108" spans="1:10" ht="15" customHeight="1">
      <c r="A108" s="13" t="s">
        <v>163</v>
      </c>
      <c r="B108" s="68" t="s">
        <v>164</v>
      </c>
      <c r="C108" s="69">
        <v>41562</v>
      </c>
      <c r="D108" s="70" t="s">
        <v>165</v>
      </c>
      <c r="E108" s="70" t="s">
        <v>537</v>
      </c>
      <c r="F108" s="71">
        <v>817631.93</v>
      </c>
      <c r="G108" s="71">
        <v>6741630.0099999998</v>
      </c>
      <c r="H108" s="74">
        <v>9.6485182632667144E-2</v>
      </c>
      <c r="I108" s="74" t="s">
        <v>15</v>
      </c>
      <c r="J108" s="74">
        <v>0.47898001378359761</v>
      </c>
    </row>
    <row r="109" spans="1:10" ht="15" customHeight="1">
      <c r="A109" s="13" t="s">
        <v>163</v>
      </c>
      <c r="B109" s="63" t="s">
        <v>164</v>
      </c>
      <c r="C109" s="64">
        <v>41912</v>
      </c>
      <c r="D109" s="65" t="s">
        <v>165</v>
      </c>
      <c r="E109" s="65" t="s">
        <v>537</v>
      </c>
      <c r="F109" s="66">
        <v>817631.93</v>
      </c>
      <c r="G109" s="66">
        <v>6738179.0700000003</v>
      </c>
      <c r="H109" s="67">
        <v>0.11700000000000001</v>
      </c>
      <c r="I109" s="67">
        <v>0.69099999999999995</v>
      </c>
      <c r="J109" s="67">
        <v>0.16</v>
      </c>
    </row>
    <row r="110" spans="1:10" ht="15" customHeight="1">
      <c r="A110" s="13" t="s">
        <v>166</v>
      </c>
      <c r="B110" s="68" t="s">
        <v>167</v>
      </c>
      <c r="C110" s="69">
        <v>41198</v>
      </c>
      <c r="D110" s="70" t="s">
        <v>165</v>
      </c>
      <c r="E110" s="70" t="s">
        <v>538</v>
      </c>
      <c r="F110" s="71">
        <v>839784.82</v>
      </c>
      <c r="G110" s="71">
        <v>6738179.0700000003</v>
      </c>
      <c r="H110" s="72">
        <v>0.25</v>
      </c>
      <c r="I110" s="72" t="s">
        <v>15</v>
      </c>
      <c r="J110" s="72">
        <v>0.192</v>
      </c>
    </row>
    <row r="111" spans="1:10" ht="15" customHeight="1">
      <c r="A111" s="13" t="s">
        <v>166</v>
      </c>
      <c r="B111" s="68" t="s">
        <v>167</v>
      </c>
      <c r="C111" s="69">
        <v>41562</v>
      </c>
      <c r="D111" s="70" t="s">
        <v>165</v>
      </c>
      <c r="E111" s="70" t="s">
        <v>538</v>
      </c>
      <c r="F111" s="71">
        <v>839784.82</v>
      </c>
      <c r="G111" s="71">
        <v>6738179.0700000003</v>
      </c>
      <c r="H111" s="73">
        <v>0.19777879202799334</v>
      </c>
      <c r="I111" s="74" t="s">
        <v>15</v>
      </c>
      <c r="J111" s="73">
        <v>0.17800091282519398</v>
      </c>
    </row>
    <row r="112" spans="1:10" ht="15" customHeight="1">
      <c r="A112" s="13" t="s">
        <v>166</v>
      </c>
      <c r="B112" s="63" t="s">
        <v>167</v>
      </c>
      <c r="C112" s="64">
        <v>41912</v>
      </c>
      <c r="D112" s="65" t="s">
        <v>165</v>
      </c>
      <c r="E112" s="65" t="s">
        <v>538</v>
      </c>
      <c r="F112" s="66">
        <v>839784.82</v>
      </c>
      <c r="G112" s="66">
        <v>6767709.2999999998</v>
      </c>
      <c r="H112" s="67">
        <v>0.11</v>
      </c>
      <c r="I112" s="67">
        <v>0.36399999999999999</v>
      </c>
      <c r="J112" s="67">
        <v>0.22</v>
      </c>
    </row>
    <row r="113" spans="1:10" ht="15" customHeight="1">
      <c r="A113" s="13" t="s">
        <v>168</v>
      </c>
      <c r="B113" s="68" t="s">
        <v>169</v>
      </c>
      <c r="C113" s="69">
        <v>41198</v>
      </c>
      <c r="D113" s="70" t="s">
        <v>165</v>
      </c>
      <c r="E113" s="70" t="s">
        <v>539</v>
      </c>
      <c r="F113" s="71">
        <v>820438.48</v>
      </c>
      <c r="G113" s="71">
        <v>6767709.2999999998</v>
      </c>
      <c r="H113" s="72">
        <v>0.17299999999999999</v>
      </c>
      <c r="I113" s="72" t="s">
        <v>15</v>
      </c>
      <c r="J113" s="72">
        <v>0.115</v>
      </c>
    </row>
    <row r="114" spans="1:10" ht="15" customHeight="1">
      <c r="A114" s="13" t="s">
        <v>168</v>
      </c>
      <c r="B114" s="68" t="s">
        <v>169</v>
      </c>
      <c r="C114" s="69">
        <v>41562</v>
      </c>
      <c r="D114" s="70" t="s">
        <v>165</v>
      </c>
      <c r="E114" s="70" t="s">
        <v>539</v>
      </c>
      <c r="F114" s="71">
        <v>820438.48</v>
      </c>
      <c r="G114" s="71">
        <v>6767709.2999999998</v>
      </c>
      <c r="H114" s="73">
        <v>0.15670472352809492</v>
      </c>
      <c r="I114" s="74" t="s">
        <v>15</v>
      </c>
      <c r="J114" s="73">
        <v>0.39623908663532564</v>
      </c>
    </row>
    <row r="115" spans="1:10" ht="15" customHeight="1">
      <c r="A115" s="13" t="s">
        <v>168</v>
      </c>
      <c r="B115" s="63" t="s">
        <v>169</v>
      </c>
      <c r="C115" s="64">
        <v>41912</v>
      </c>
      <c r="D115" s="65" t="s">
        <v>165</v>
      </c>
      <c r="E115" s="65" t="s">
        <v>539</v>
      </c>
      <c r="F115" s="66">
        <v>820438.48</v>
      </c>
      <c r="G115" s="66">
        <v>6821519.7599999998</v>
      </c>
      <c r="H115" s="67">
        <v>9.2999999999999999E-2</v>
      </c>
      <c r="I115" s="67">
        <v>0.29499999999999998</v>
      </c>
      <c r="J115" s="67">
        <v>0.11</v>
      </c>
    </row>
    <row r="116" spans="1:10" ht="15" customHeight="1">
      <c r="A116" s="13" t="s">
        <v>170</v>
      </c>
      <c r="B116" s="63" t="s">
        <v>171</v>
      </c>
      <c r="C116" s="75">
        <v>41198</v>
      </c>
      <c r="D116" s="65" t="s">
        <v>165</v>
      </c>
      <c r="E116" s="65" t="s">
        <v>540</v>
      </c>
      <c r="F116" s="66">
        <v>717792.87</v>
      </c>
      <c r="G116" s="66">
        <v>6821519.7599999998</v>
      </c>
      <c r="H116" s="67">
        <v>0.125</v>
      </c>
      <c r="I116" s="67">
        <v>0.70499999999999996</v>
      </c>
      <c r="J116" s="67">
        <v>0.20499999999999999</v>
      </c>
    </row>
    <row r="117" spans="1:10" ht="15" customHeight="1">
      <c r="A117" s="13" t="s">
        <v>170</v>
      </c>
      <c r="B117" s="68" t="s">
        <v>171</v>
      </c>
      <c r="C117" s="69">
        <v>41562</v>
      </c>
      <c r="D117" s="70" t="s">
        <v>165</v>
      </c>
      <c r="E117" s="70" t="s">
        <v>540</v>
      </c>
      <c r="F117" s="71">
        <v>717792.87</v>
      </c>
      <c r="G117" s="71">
        <v>6821519.7599999998</v>
      </c>
      <c r="H117" s="76">
        <v>0.14883720930232558</v>
      </c>
      <c r="I117" s="74" t="s">
        <v>15</v>
      </c>
      <c r="J117" s="76">
        <v>0.76744186046511631</v>
      </c>
    </row>
    <row r="118" spans="1:10" ht="15" customHeight="1">
      <c r="A118" s="13" t="s">
        <v>170</v>
      </c>
      <c r="B118" s="68" t="s">
        <v>171</v>
      </c>
      <c r="C118" s="77">
        <v>41912</v>
      </c>
      <c r="D118" s="70" t="s">
        <v>165</v>
      </c>
      <c r="E118" s="70" t="s">
        <v>540</v>
      </c>
      <c r="F118" s="71">
        <v>717792.87</v>
      </c>
      <c r="G118" s="71">
        <v>6745471.6100000003</v>
      </c>
      <c r="H118" s="72">
        <v>6.7000000000000004E-2</v>
      </c>
      <c r="I118" s="72">
        <v>0.60699999999999998</v>
      </c>
      <c r="J118" s="72">
        <v>0.54</v>
      </c>
    </row>
    <row r="119" spans="1:10" ht="15" customHeight="1">
      <c r="A119" s="13" t="s">
        <v>172</v>
      </c>
      <c r="B119" s="79" t="s">
        <v>173</v>
      </c>
      <c r="C119" s="69">
        <v>41198</v>
      </c>
      <c r="D119" s="70" t="s">
        <v>165</v>
      </c>
      <c r="E119" s="70" t="s">
        <v>541</v>
      </c>
      <c r="F119" s="71">
        <v>853980.31</v>
      </c>
      <c r="G119" s="71">
        <v>6745471.6100000003</v>
      </c>
      <c r="H119" s="72">
        <v>0.27700000000000002</v>
      </c>
      <c r="I119" s="72" t="s">
        <v>15</v>
      </c>
      <c r="J119" s="72">
        <v>0.13</v>
      </c>
    </row>
    <row r="120" spans="1:10" ht="15" customHeight="1">
      <c r="A120" s="13" t="s">
        <v>172</v>
      </c>
      <c r="B120" s="79" t="s">
        <v>173</v>
      </c>
      <c r="C120" s="69">
        <v>41562</v>
      </c>
      <c r="D120" s="70" t="s">
        <v>165</v>
      </c>
      <c r="E120" s="70" t="s">
        <v>541</v>
      </c>
      <c r="F120" s="71">
        <v>853980.31</v>
      </c>
      <c r="G120" s="71">
        <v>6745471.6100000003</v>
      </c>
      <c r="H120" s="73">
        <v>0.12095339736748489</v>
      </c>
      <c r="I120" s="74" t="s">
        <v>15</v>
      </c>
      <c r="J120" s="73">
        <v>0.4660263251511918</v>
      </c>
    </row>
    <row r="121" spans="1:10" ht="15" customHeight="1">
      <c r="A121" s="13" t="s">
        <v>172</v>
      </c>
      <c r="B121" s="78" t="s">
        <v>173</v>
      </c>
      <c r="C121" s="64">
        <v>41913</v>
      </c>
      <c r="D121" s="65" t="s">
        <v>165</v>
      </c>
      <c r="E121" s="65" t="s">
        <v>541</v>
      </c>
      <c r="F121" s="66">
        <v>853980.31</v>
      </c>
      <c r="G121" s="66">
        <v>6795901.7300000004</v>
      </c>
      <c r="H121" s="67">
        <v>9.4E-2</v>
      </c>
      <c r="I121" s="67">
        <v>0.30299999999999999</v>
      </c>
      <c r="J121" s="67">
        <v>0.25</v>
      </c>
    </row>
    <row r="122" spans="1:10" ht="15" customHeight="1">
      <c r="A122" s="13" t="s">
        <v>174</v>
      </c>
      <c r="B122" s="63" t="s">
        <v>175</v>
      </c>
      <c r="C122" s="75">
        <v>41199</v>
      </c>
      <c r="D122" s="65" t="s">
        <v>165</v>
      </c>
      <c r="E122" s="65" t="s">
        <v>542</v>
      </c>
      <c r="F122" s="66">
        <v>819116.04</v>
      </c>
      <c r="G122" s="66">
        <v>6795901.7300000004</v>
      </c>
      <c r="H122" s="67">
        <v>0.151</v>
      </c>
      <c r="I122" s="67">
        <v>0.93799999999999994</v>
      </c>
      <c r="J122" s="67">
        <v>0.53400000000000003</v>
      </c>
    </row>
    <row r="123" spans="1:10" ht="15" customHeight="1">
      <c r="A123" s="13" t="s">
        <v>174</v>
      </c>
      <c r="B123" s="68" t="s">
        <v>175</v>
      </c>
      <c r="C123" s="69">
        <v>41563</v>
      </c>
      <c r="D123" s="70" t="s">
        <v>165</v>
      </c>
      <c r="E123" s="70" t="s">
        <v>542</v>
      </c>
      <c r="F123" s="71">
        <v>819116.04</v>
      </c>
      <c r="G123" s="71">
        <v>6795901.7300000004</v>
      </c>
      <c r="H123" s="74">
        <v>0.14474772539288672</v>
      </c>
      <c r="I123" s="74" t="s">
        <v>15</v>
      </c>
      <c r="J123" s="74">
        <v>0.58726220016542596</v>
      </c>
    </row>
    <row r="124" spans="1:10" ht="15" customHeight="1">
      <c r="A124" s="13" t="s">
        <v>174</v>
      </c>
      <c r="B124" s="68" t="s">
        <v>175</v>
      </c>
      <c r="C124" s="77">
        <v>41913</v>
      </c>
      <c r="D124" s="70" t="s">
        <v>165</v>
      </c>
      <c r="E124" s="70" t="s">
        <v>542</v>
      </c>
      <c r="F124" s="71">
        <v>819116.04</v>
      </c>
      <c r="G124" s="71">
        <v>6785129.8099999996</v>
      </c>
      <c r="H124" s="72">
        <v>0.153</v>
      </c>
      <c r="I124" s="72">
        <v>0.33900000000000002</v>
      </c>
      <c r="J124" s="72">
        <v>0.13</v>
      </c>
    </row>
    <row r="125" spans="1:10" ht="15" customHeight="1">
      <c r="A125" s="13" t="s">
        <v>176</v>
      </c>
      <c r="B125" s="68" t="s">
        <v>177</v>
      </c>
      <c r="C125" s="69">
        <v>41199</v>
      </c>
      <c r="D125" s="70" t="s">
        <v>165</v>
      </c>
      <c r="E125" s="70" t="s">
        <v>543</v>
      </c>
      <c r="F125" s="71">
        <v>836317.15</v>
      </c>
      <c r="G125" s="71">
        <v>6785129.8099999996</v>
      </c>
      <c r="H125" s="72">
        <v>0.23300000000000001</v>
      </c>
      <c r="I125" s="72">
        <v>0.67900000000000005</v>
      </c>
      <c r="J125" s="72">
        <v>0.16900000000000001</v>
      </c>
    </row>
    <row r="126" spans="1:10" ht="15" customHeight="1">
      <c r="A126" s="13" t="s">
        <v>176</v>
      </c>
      <c r="B126" s="68" t="s">
        <v>177</v>
      </c>
      <c r="C126" s="69">
        <v>41562</v>
      </c>
      <c r="D126" s="70" t="s">
        <v>165</v>
      </c>
      <c r="E126" s="70" t="s">
        <v>543</v>
      </c>
      <c r="F126" s="71">
        <v>836317.15</v>
      </c>
      <c r="G126" s="71">
        <v>6785129.8099999996</v>
      </c>
      <c r="H126" s="73">
        <v>0.11320754716981132</v>
      </c>
      <c r="I126" s="74" t="s">
        <v>15</v>
      </c>
      <c r="J126" s="73">
        <v>0.6</v>
      </c>
    </row>
    <row r="127" spans="1:10" ht="15" customHeight="1">
      <c r="A127" s="13" t="s">
        <v>176</v>
      </c>
      <c r="B127" s="63" t="s">
        <v>177</v>
      </c>
      <c r="C127" s="64">
        <v>41913</v>
      </c>
      <c r="D127" s="65" t="s">
        <v>165</v>
      </c>
      <c r="E127" s="65" t="s">
        <v>543</v>
      </c>
      <c r="F127" s="66">
        <v>836317.15</v>
      </c>
      <c r="G127" s="66">
        <v>6821621.9299999997</v>
      </c>
      <c r="H127" s="67">
        <v>0.1</v>
      </c>
      <c r="I127" s="67">
        <v>0.498</v>
      </c>
      <c r="J127" s="67">
        <v>0.23</v>
      </c>
    </row>
    <row r="128" spans="1:10" ht="15" customHeight="1">
      <c r="A128" s="13" t="s">
        <v>178</v>
      </c>
      <c r="B128" s="68" t="s">
        <v>179</v>
      </c>
      <c r="C128" s="69">
        <v>41199</v>
      </c>
      <c r="D128" s="70" t="s">
        <v>165</v>
      </c>
      <c r="E128" s="70" t="s">
        <v>544</v>
      </c>
      <c r="F128" s="71">
        <v>818679.92</v>
      </c>
      <c r="G128" s="71">
        <v>6821621.9299999997</v>
      </c>
      <c r="H128" s="72" t="s">
        <v>15</v>
      </c>
      <c r="I128" s="72" t="s">
        <v>15</v>
      </c>
      <c r="J128" s="72" t="s">
        <v>15</v>
      </c>
    </row>
    <row r="129" spans="1:10" ht="15" customHeight="1">
      <c r="A129" s="13" t="s">
        <v>178</v>
      </c>
      <c r="B129" s="63" t="s">
        <v>179</v>
      </c>
      <c r="C129" s="75">
        <v>41563</v>
      </c>
      <c r="D129" s="65" t="s">
        <v>165</v>
      </c>
      <c r="E129" s="65" t="s">
        <v>544</v>
      </c>
      <c r="F129" s="66">
        <v>818679.92</v>
      </c>
      <c r="G129" s="66">
        <v>6821621.9299999997</v>
      </c>
      <c r="H129" s="80">
        <v>6.2087698874660466E-2</v>
      </c>
      <c r="I129" s="80" t="s">
        <v>15</v>
      </c>
      <c r="J129" s="80">
        <v>0.76057431121459063</v>
      </c>
    </row>
    <row r="130" spans="1:10" ht="15" customHeight="1">
      <c r="A130" s="13" t="s">
        <v>180</v>
      </c>
      <c r="B130" s="68" t="s">
        <v>181</v>
      </c>
      <c r="C130" s="69">
        <v>41198</v>
      </c>
      <c r="D130" s="70" t="s">
        <v>165</v>
      </c>
      <c r="E130" s="70" t="s">
        <v>545</v>
      </c>
      <c r="F130" s="71">
        <v>678557.95</v>
      </c>
      <c r="G130" s="71">
        <v>6750732.5099999998</v>
      </c>
      <c r="H130" s="72">
        <v>0.189</v>
      </c>
      <c r="I130" s="72">
        <v>0.91800000000000004</v>
      </c>
      <c r="J130" s="72">
        <v>0.30099999999999999</v>
      </c>
    </row>
    <row r="131" spans="1:10" ht="15" customHeight="1">
      <c r="A131" s="13" t="s">
        <v>180</v>
      </c>
      <c r="B131" s="68" t="s">
        <v>182</v>
      </c>
      <c r="C131" s="69">
        <v>41564</v>
      </c>
      <c r="D131" s="70" t="s">
        <v>165</v>
      </c>
      <c r="E131" s="70" t="s">
        <v>545</v>
      </c>
      <c r="F131" s="71">
        <v>678557.95</v>
      </c>
      <c r="G131" s="71">
        <v>6750732.5099999998</v>
      </c>
      <c r="H131" s="76">
        <v>0.11041829046505584</v>
      </c>
      <c r="I131" s="74" t="s">
        <v>15</v>
      </c>
      <c r="J131" s="76">
        <v>0.44427123928293072</v>
      </c>
    </row>
    <row r="132" spans="1:10" ht="15" customHeight="1">
      <c r="A132" s="13" t="s">
        <v>180</v>
      </c>
      <c r="B132" s="63" t="s">
        <v>182</v>
      </c>
      <c r="C132" s="64">
        <v>41914</v>
      </c>
      <c r="D132" s="65" t="s">
        <v>165</v>
      </c>
      <c r="E132" s="65" t="s">
        <v>545</v>
      </c>
      <c r="F132" s="66">
        <v>678557.95</v>
      </c>
      <c r="G132" s="66">
        <v>6750732.5099999998</v>
      </c>
      <c r="H132" s="67">
        <v>0.11600000000000001</v>
      </c>
      <c r="I132" s="67">
        <v>0.55900000000000005</v>
      </c>
      <c r="J132" s="67">
        <v>0.55000000000000004</v>
      </c>
    </row>
    <row r="133" spans="1:10" ht="15" customHeight="1">
      <c r="A133" s="13" t="s">
        <v>183</v>
      </c>
      <c r="B133" s="63" t="s">
        <v>184</v>
      </c>
      <c r="C133" s="75">
        <v>41198</v>
      </c>
      <c r="D133" s="65" t="s">
        <v>165</v>
      </c>
      <c r="E133" s="65" t="s">
        <v>546</v>
      </c>
      <c r="F133" s="81">
        <v>692714.92</v>
      </c>
      <c r="G133" s="81">
        <v>6838698.1699999999</v>
      </c>
      <c r="H133" s="67">
        <v>0.13</v>
      </c>
      <c r="I133" s="67">
        <v>0.83599999999999997</v>
      </c>
      <c r="J133" s="67">
        <v>0.318</v>
      </c>
    </row>
    <row r="134" spans="1:10" ht="15" customHeight="1">
      <c r="A134" s="13" t="s">
        <v>183</v>
      </c>
      <c r="B134" s="68" t="s">
        <v>184</v>
      </c>
      <c r="C134" s="69">
        <v>41562</v>
      </c>
      <c r="D134" s="70" t="s">
        <v>165</v>
      </c>
      <c r="E134" s="70" t="s">
        <v>546</v>
      </c>
      <c r="F134" s="82">
        <v>692714.92</v>
      </c>
      <c r="G134" s="82">
        <v>6838698.1699999999</v>
      </c>
      <c r="H134" s="74">
        <v>7.8457012095456025E-2</v>
      </c>
      <c r="I134" s="74" t="s">
        <v>15</v>
      </c>
      <c r="J134" s="74">
        <v>0.28440666884602811</v>
      </c>
    </row>
    <row r="135" spans="1:10" ht="15" customHeight="1">
      <c r="A135" s="13" t="s">
        <v>183</v>
      </c>
      <c r="B135" s="68" t="s">
        <v>184</v>
      </c>
      <c r="C135" s="77">
        <v>41912</v>
      </c>
      <c r="D135" s="70" t="s">
        <v>165</v>
      </c>
      <c r="E135" s="70" t="s">
        <v>546</v>
      </c>
      <c r="F135" s="82">
        <v>692714.92</v>
      </c>
      <c r="G135" s="82">
        <v>6838698.1699999999</v>
      </c>
      <c r="H135" s="72">
        <v>8.5999999999999993E-2</v>
      </c>
      <c r="I135" s="72">
        <v>0.51300000000000001</v>
      </c>
      <c r="J135" s="72">
        <v>0.34</v>
      </c>
    </row>
    <row r="136" spans="1:10" ht="15" customHeight="1">
      <c r="A136" s="13" t="s">
        <v>185</v>
      </c>
      <c r="B136" s="63" t="s">
        <v>186</v>
      </c>
      <c r="C136" s="75">
        <v>41199</v>
      </c>
      <c r="D136" s="65" t="s">
        <v>165</v>
      </c>
      <c r="E136" s="65" t="s">
        <v>547</v>
      </c>
      <c r="F136" s="66">
        <v>872019.44</v>
      </c>
      <c r="G136" s="66">
        <v>6792444.1299999999</v>
      </c>
      <c r="H136" s="67">
        <v>0.187</v>
      </c>
      <c r="I136" s="67">
        <v>0.8</v>
      </c>
      <c r="J136" s="67">
        <v>0.32600000000000001</v>
      </c>
    </row>
    <row r="137" spans="1:10" ht="15" customHeight="1">
      <c r="A137" s="13" t="s">
        <v>185</v>
      </c>
      <c r="B137" s="68" t="s">
        <v>186</v>
      </c>
      <c r="C137" s="69">
        <v>41563</v>
      </c>
      <c r="D137" s="70" t="s">
        <v>165</v>
      </c>
      <c r="E137" s="70" t="s">
        <v>547</v>
      </c>
      <c r="F137" s="71">
        <v>872019.44</v>
      </c>
      <c r="G137" s="71">
        <v>6792444.1299999999</v>
      </c>
      <c r="H137" s="83">
        <v>0.14717273431448488</v>
      </c>
      <c r="I137" s="74" t="s">
        <v>15</v>
      </c>
      <c r="J137" s="83">
        <v>0.23237800154918667</v>
      </c>
    </row>
    <row r="138" spans="1:10" ht="15" customHeight="1">
      <c r="A138" s="13" t="s">
        <v>185</v>
      </c>
      <c r="B138" s="68" t="s">
        <v>186</v>
      </c>
      <c r="C138" s="77">
        <v>41913</v>
      </c>
      <c r="D138" s="70" t="s">
        <v>165</v>
      </c>
      <c r="E138" s="70" t="s">
        <v>547</v>
      </c>
      <c r="F138" s="71">
        <v>872019.44</v>
      </c>
      <c r="G138" s="71">
        <v>6792444.1299999999</v>
      </c>
      <c r="H138" s="72">
        <v>8.2000000000000003E-2</v>
      </c>
      <c r="I138" s="72">
        <v>0.32600000000000001</v>
      </c>
      <c r="J138" s="72">
        <v>0.13</v>
      </c>
    </row>
    <row r="139" spans="1:10" ht="15" customHeight="1">
      <c r="A139" s="13" t="s">
        <v>187</v>
      </c>
      <c r="B139" s="78" t="s">
        <v>188</v>
      </c>
      <c r="C139" s="75">
        <v>41200</v>
      </c>
      <c r="D139" s="65" t="s">
        <v>165</v>
      </c>
      <c r="E139" s="65" t="s">
        <v>548</v>
      </c>
      <c r="F139" s="66">
        <v>871434.1</v>
      </c>
      <c r="G139" s="66">
        <v>6843696.1600000001</v>
      </c>
      <c r="H139" s="67">
        <v>0.19600000000000001</v>
      </c>
      <c r="I139" s="67">
        <v>0.69599999999999995</v>
      </c>
      <c r="J139" s="67">
        <v>0.218</v>
      </c>
    </row>
    <row r="140" spans="1:10" ht="15" customHeight="1">
      <c r="A140" s="13" t="s">
        <v>187</v>
      </c>
      <c r="B140" s="79" t="s">
        <v>188</v>
      </c>
      <c r="C140" s="69">
        <v>41564</v>
      </c>
      <c r="D140" s="70" t="s">
        <v>165</v>
      </c>
      <c r="E140" s="70" t="s">
        <v>548</v>
      </c>
      <c r="F140" s="71">
        <v>871434.1</v>
      </c>
      <c r="G140" s="71">
        <v>6843696.1600000001</v>
      </c>
      <c r="H140" s="74">
        <v>0.1196249595861623</v>
      </c>
      <c r="I140" s="74" t="s">
        <v>15</v>
      </c>
      <c r="J140" s="74">
        <v>0.52699644358228259</v>
      </c>
    </row>
    <row r="141" spans="1:10" ht="15" customHeight="1">
      <c r="A141" s="13" t="s">
        <v>187</v>
      </c>
      <c r="B141" s="79" t="s">
        <v>188</v>
      </c>
      <c r="C141" s="77">
        <v>41914</v>
      </c>
      <c r="D141" s="70" t="s">
        <v>165</v>
      </c>
      <c r="E141" s="70" t="s">
        <v>548</v>
      </c>
      <c r="F141" s="71">
        <v>871434.1</v>
      </c>
      <c r="G141" s="71">
        <v>6843696.1600000001</v>
      </c>
      <c r="H141" s="72">
        <v>0.104</v>
      </c>
      <c r="I141" s="72">
        <v>0.33800000000000002</v>
      </c>
      <c r="J141" s="72">
        <v>0.28999999999999998</v>
      </c>
    </row>
    <row r="142" spans="1:10" ht="15" customHeight="1">
      <c r="A142" s="13" t="s">
        <v>189</v>
      </c>
      <c r="B142" s="78" t="s">
        <v>190</v>
      </c>
      <c r="C142" s="75">
        <v>41200</v>
      </c>
      <c r="D142" s="65" t="s">
        <v>165</v>
      </c>
      <c r="E142" s="65" t="s">
        <v>549</v>
      </c>
      <c r="F142" s="66">
        <v>676075.21</v>
      </c>
      <c r="G142" s="66">
        <v>6873406.2800000003</v>
      </c>
      <c r="H142" s="67">
        <v>0.124</v>
      </c>
      <c r="I142" s="67">
        <v>0.97</v>
      </c>
      <c r="J142" s="67">
        <v>0.73599999999999999</v>
      </c>
    </row>
    <row r="143" spans="1:10" ht="15" customHeight="1">
      <c r="A143" s="13" t="s">
        <v>189</v>
      </c>
      <c r="B143" s="79" t="s">
        <v>190</v>
      </c>
      <c r="C143" s="69">
        <v>41564</v>
      </c>
      <c r="D143" s="70" t="s">
        <v>165</v>
      </c>
      <c r="E143" s="70" t="s">
        <v>549</v>
      </c>
      <c r="F143" s="71">
        <v>676075.21</v>
      </c>
      <c r="G143" s="71">
        <v>6873406.2800000003</v>
      </c>
      <c r="H143" s="74">
        <v>0.12392039053698838</v>
      </c>
      <c r="I143" s="74" t="s">
        <v>15</v>
      </c>
      <c r="J143" s="74">
        <v>0.65339842283139316</v>
      </c>
    </row>
    <row r="144" spans="1:10" ht="15" customHeight="1">
      <c r="A144" s="13" t="s">
        <v>189</v>
      </c>
      <c r="B144" s="79" t="s">
        <v>190</v>
      </c>
      <c r="C144" s="77">
        <v>41914</v>
      </c>
      <c r="D144" s="70" t="s">
        <v>165</v>
      </c>
      <c r="E144" s="70" t="s">
        <v>549</v>
      </c>
      <c r="F144" s="71">
        <v>676075.21</v>
      </c>
      <c r="G144" s="71">
        <v>6873406.2800000003</v>
      </c>
      <c r="H144" s="72">
        <v>8.5999999999999993E-2</v>
      </c>
      <c r="I144" s="72">
        <v>0.47</v>
      </c>
      <c r="J144" s="72">
        <v>0.51</v>
      </c>
    </row>
    <row r="145" spans="1:10" ht="15" customHeight="1">
      <c r="A145" s="13" t="s">
        <v>191</v>
      </c>
      <c r="B145" s="78" t="s">
        <v>192</v>
      </c>
      <c r="C145" s="75">
        <v>41200</v>
      </c>
      <c r="D145" s="65" t="s">
        <v>165</v>
      </c>
      <c r="E145" s="65" t="s">
        <v>550</v>
      </c>
      <c r="F145" s="66">
        <v>837823.19</v>
      </c>
      <c r="G145" s="66">
        <v>6888339.1100000003</v>
      </c>
      <c r="H145" s="67">
        <v>0.20399999999999999</v>
      </c>
      <c r="I145" s="67">
        <v>0.63100000000000001</v>
      </c>
      <c r="J145" s="67">
        <v>0.28299999999999997</v>
      </c>
    </row>
    <row r="146" spans="1:10" ht="15" customHeight="1">
      <c r="A146" s="13" t="s">
        <v>191</v>
      </c>
      <c r="B146" s="79" t="s">
        <v>192</v>
      </c>
      <c r="C146" s="69">
        <v>41564</v>
      </c>
      <c r="D146" s="70" t="s">
        <v>165</v>
      </c>
      <c r="E146" s="70" t="s">
        <v>550</v>
      </c>
      <c r="F146" s="71">
        <v>837823.19</v>
      </c>
      <c r="G146" s="71">
        <v>6888339.1100000003</v>
      </c>
      <c r="H146" s="73">
        <v>0.14029618082618861</v>
      </c>
      <c r="I146" s="74" t="s">
        <v>15</v>
      </c>
      <c r="J146" s="73">
        <v>0.26110678098207329</v>
      </c>
    </row>
    <row r="147" spans="1:10" ht="15" customHeight="1">
      <c r="A147" s="13" t="s">
        <v>191</v>
      </c>
      <c r="B147" s="79" t="s">
        <v>192</v>
      </c>
      <c r="C147" s="77">
        <v>41914</v>
      </c>
      <c r="D147" s="70" t="s">
        <v>165</v>
      </c>
      <c r="E147" s="70" t="s">
        <v>550</v>
      </c>
      <c r="F147" s="71">
        <v>837823.19</v>
      </c>
      <c r="G147" s="71">
        <v>6888339.1100000003</v>
      </c>
      <c r="H147" s="72">
        <v>9.9000000000000005E-2</v>
      </c>
      <c r="I147" s="72">
        <v>0.58399999999999996</v>
      </c>
      <c r="J147" s="72">
        <v>0.31</v>
      </c>
    </row>
    <row r="148" spans="1:10" ht="15" customHeight="1">
      <c r="A148" s="13" t="s">
        <v>193</v>
      </c>
      <c r="B148" s="78" t="s">
        <v>194</v>
      </c>
      <c r="C148" s="75">
        <v>41200</v>
      </c>
      <c r="D148" s="65" t="s">
        <v>165</v>
      </c>
      <c r="E148" s="65" t="s">
        <v>551</v>
      </c>
      <c r="F148" s="66">
        <v>781816.31</v>
      </c>
      <c r="G148" s="66">
        <v>6901312.0599999996</v>
      </c>
      <c r="H148" s="67">
        <v>0.20599999999999999</v>
      </c>
      <c r="I148" s="67">
        <v>0.82099999999999995</v>
      </c>
      <c r="J148" s="67">
        <v>0.17399999999999999</v>
      </c>
    </row>
    <row r="149" spans="1:10" ht="15" customHeight="1">
      <c r="A149" s="13" t="s">
        <v>193</v>
      </c>
      <c r="B149" s="79" t="s">
        <v>194</v>
      </c>
      <c r="C149" s="69">
        <v>41564</v>
      </c>
      <c r="D149" s="70" t="s">
        <v>165</v>
      </c>
      <c r="E149" s="70" t="s">
        <v>551</v>
      </c>
      <c r="F149" s="71">
        <v>781816.31</v>
      </c>
      <c r="G149" s="71">
        <v>6901312.0599999996</v>
      </c>
      <c r="H149" s="73">
        <v>0.14831023583758812</v>
      </c>
      <c r="I149" s="74" t="s">
        <v>15</v>
      </c>
      <c r="J149" s="73">
        <v>1.4952589350838803</v>
      </c>
    </row>
    <row r="150" spans="1:10" ht="15" customHeight="1">
      <c r="A150" s="13" t="s">
        <v>193</v>
      </c>
      <c r="B150" s="79" t="s">
        <v>194</v>
      </c>
      <c r="C150" s="77">
        <v>41914</v>
      </c>
      <c r="D150" s="70" t="s">
        <v>165</v>
      </c>
      <c r="E150" s="70" t="s">
        <v>551</v>
      </c>
      <c r="F150" s="71">
        <v>781816.31</v>
      </c>
      <c r="G150" s="71">
        <v>6901312.0599999996</v>
      </c>
      <c r="H150" s="72">
        <v>0.10199999999999999</v>
      </c>
      <c r="I150" s="72">
        <v>0.51600000000000001</v>
      </c>
      <c r="J150" s="72">
        <v>0.31</v>
      </c>
    </row>
    <row r="151" spans="1:10" ht="15" customHeight="1">
      <c r="A151" s="13" t="s">
        <v>195</v>
      </c>
      <c r="B151" s="78" t="s">
        <v>196</v>
      </c>
      <c r="C151" s="75">
        <v>41200</v>
      </c>
      <c r="D151" s="65" t="s">
        <v>165</v>
      </c>
      <c r="E151" s="65" t="s">
        <v>552</v>
      </c>
      <c r="F151" s="66">
        <v>677226.08</v>
      </c>
      <c r="G151" s="66">
        <v>6889334.1299999999</v>
      </c>
      <c r="H151" s="67">
        <v>0.23699999999999999</v>
      </c>
      <c r="I151" s="67">
        <v>0.81799999999999995</v>
      </c>
      <c r="J151" s="67">
        <v>0.66900000000000004</v>
      </c>
    </row>
    <row r="152" spans="1:10" ht="15" customHeight="1">
      <c r="A152" s="13" t="s">
        <v>195</v>
      </c>
      <c r="B152" s="79" t="s">
        <v>196</v>
      </c>
      <c r="C152" s="69">
        <v>41564</v>
      </c>
      <c r="D152" s="70" t="s">
        <v>165</v>
      </c>
      <c r="E152" s="70" t="s">
        <v>552</v>
      </c>
      <c r="F152" s="71">
        <v>677226.08</v>
      </c>
      <c r="G152" s="71">
        <v>6889334.1299999999</v>
      </c>
      <c r="H152" s="73">
        <v>0.11235955056179775</v>
      </c>
      <c r="I152" s="74" t="s">
        <v>15</v>
      </c>
      <c r="J152" s="73">
        <v>0.76466916354556802</v>
      </c>
    </row>
    <row r="153" spans="1:10" ht="15" customHeight="1">
      <c r="A153" s="13" t="s">
        <v>195</v>
      </c>
      <c r="B153" s="79" t="s">
        <v>196</v>
      </c>
      <c r="C153" s="77">
        <v>41914</v>
      </c>
      <c r="D153" s="70" t="s">
        <v>165</v>
      </c>
      <c r="E153" s="70" t="s">
        <v>552</v>
      </c>
      <c r="F153" s="71">
        <v>677226.08</v>
      </c>
      <c r="G153" s="71">
        <v>6889334.1299999999</v>
      </c>
      <c r="H153" s="72">
        <v>5.1999999999999998E-2</v>
      </c>
      <c r="I153" s="72">
        <v>0.80400000000000005</v>
      </c>
      <c r="J153" s="72">
        <v>0.94</v>
      </c>
    </row>
    <row r="154" spans="1:10" ht="15" customHeight="1">
      <c r="A154" s="13" t="s">
        <v>197</v>
      </c>
      <c r="B154" s="68" t="s">
        <v>198</v>
      </c>
      <c r="C154" s="69">
        <v>41199</v>
      </c>
      <c r="D154" s="70" t="s">
        <v>165</v>
      </c>
      <c r="E154" s="70" t="s">
        <v>553</v>
      </c>
      <c r="F154" s="71">
        <v>616359</v>
      </c>
      <c r="G154" s="71">
        <v>6857613</v>
      </c>
      <c r="H154" s="72">
        <v>0.19500000000000001</v>
      </c>
      <c r="I154" s="72">
        <v>0.66700000000000004</v>
      </c>
      <c r="J154" s="72">
        <v>0.32300000000000001</v>
      </c>
    </row>
    <row r="155" spans="1:10" ht="15" customHeight="1">
      <c r="A155" s="13" t="s">
        <v>197</v>
      </c>
      <c r="B155" s="68" t="s">
        <v>198</v>
      </c>
      <c r="C155" s="69">
        <v>41563</v>
      </c>
      <c r="D155" s="70" t="s">
        <v>165</v>
      </c>
      <c r="E155" s="70" t="s">
        <v>553</v>
      </c>
      <c r="F155" s="71">
        <v>616359</v>
      </c>
      <c r="G155" s="71">
        <v>6857613</v>
      </c>
      <c r="H155" s="74">
        <v>0.1228932584269663</v>
      </c>
      <c r="I155" s="74" t="s">
        <v>15</v>
      </c>
      <c r="J155" s="74">
        <v>0.9655898876404494</v>
      </c>
    </row>
    <row r="156" spans="1:10" ht="15" customHeight="1">
      <c r="A156" s="13" t="s">
        <v>197</v>
      </c>
      <c r="B156" s="63" t="s">
        <v>198</v>
      </c>
      <c r="C156" s="64">
        <v>41913</v>
      </c>
      <c r="D156" s="65" t="s">
        <v>165</v>
      </c>
      <c r="E156" s="65" t="s">
        <v>553</v>
      </c>
      <c r="F156" s="66">
        <v>616359</v>
      </c>
      <c r="G156" s="66">
        <v>6857613</v>
      </c>
      <c r="H156" s="67">
        <v>8.4000000000000005E-2</v>
      </c>
      <c r="I156" s="67">
        <v>0.66200000000000003</v>
      </c>
      <c r="J156" s="67">
        <v>0.43</v>
      </c>
    </row>
    <row r="157" spans="1:10" s="84" customFormat="1" ht="15" customHeight="1">
      <c r="A157" s="85" t="s">
        <v>199</v>
      </c>
      <c r="B157" s="63" t="s">
        <v>200</v>
      </c>
      <c r="C157" s="75">
        <v>41199</v>
      </c>
      <c r="D157" s="65" t="s">
        <v>165</v>
      </c>
      <c r="E157" s="65" t="s">
        <v>554</v>
      </c>
      <c r="F157" s="66">
        <v>603720.43999999994</v>
      </c>
      <c r="G157" s="66">
        <v>6936994.4299999997</v>
      </c>
      <c r="H157" s="67">
        <v>0.14399999999999999</v>
      </c>
      <c r="I157" s="67">
        <v>1.179</v>
      </c>
      <c r="J157" s="67">
        <v>0.29199999999999998</v>
      </c>
    </row>
    <row r="158" spans="1:10" ht="15" customHeight="1">
      <c r="A158" s="86" t="s">
        <v>199</v>
      </c>
      <c r="B158" s="68" t="s">
        <v>200</v>
      </c>
      <c r="C158" s="69">
        <v>41563</v>
      </c>
      <c r="D158" s="70" t="s">
        <v>165</v>
      </c>
      <c r="E158" s="70" t="s">
        <v>554</v>
      </c>
      <c r="F158" s="71">
        <v>603720.43999999994</v>
      </c>
      <c r="G158" s="71">
        <v>6936994.4299999997</v>
      </c>
      <c r="H158" s="73">
        <v>9.8580441640378547E-2</v>
      </c>
      <c r="I158" s="74" t="s">
        <v>15</v>
      </c>
      <c r="J158" s="73">
        <v>0.33517350157728709</v>
      </c>
    </row>
    <row r="159" spans="1:10" ht="15" customHeight="1">
      <c r="A159" s="86" t="s">
        <v>199</v>
      </c>
      <c r="B159" s="68" t="s">
        <v>200</v>
      </c>
      <c r="C159" s="77">
        <v>41913</v>
      </c>
      <c r="D159" s="70" t="s">
        <v>165</v>
      </c>
      <c r="E159" s="70" t="s">
        <v>554</v>
      </c>
      <c r="F159" s="71">
        <v>603720.43999999994</v>
      </c>
      <c r="G159" s="71">
        <v>6936994.4299999997</v>
      </c>
      <c r="H159" s="72">
        <v>0.105</v>
      </c>
      <c r="I159" s="72">
        <v>0.93700000000000006</v>
      </c>
      <c r="J159" s="72">
        <v>0.27</v>
      </c>
    </row>
    <row r="160" spans="1:10" s="104" customFormat="1" ht="15" customHeight="1">
      <c r="A160" s="24" t="s">
        <v>201</v>
      </c>
      <c r="B160" s="63" t="s">
        <v>202</v>
      </c>
      <c r="C160" s="23">
        <v>41199</v>
      </c>
      <c r="D160" s="54" t="s">
        <v>165</v>
      </c>
      <c r="E160" s="54" t="s">
        <v>554</v>
      </c>
      <c r="F160" s="105">
        <v>608148.56000000006</v>
      </c>
      <c r="G160" s="105">
        <v>6932017.3399999999</v>
      </c>
      <c r="H160" s="16">
        <v>0.13</v>
      </c>
      <c r="I160" s="16">
        <v>0.65200000000000002</v>
      </c>
      <c r="J160" s="16">
        <v>0.89</v>
      </c>
    </row>
    <row r="161" spans="1:10" s="104" customFormat="1" ht="15" customHeight="1">
      <c r="A161" s="24" t="s">
        <v>201</v>
      </c>
      <c r="B161" s="68" t="s">
        <v>202</v>
      </c>
      <c r="C161" s="23">
        <v>41563</v>
      </c>
      <c r="D161" s="54" t="s">
        <v>165</v>
      </c>
      <c r="E161" s="54" t="s">
        <v>554</v>
      </c>
      <c r="F161" s="105">
        <v>608148.56000000006</v>
      </c>
      <c r="G161" s="105">
        <v>6932017.3399999999</v>
      </c>
      <c r="H161" s="106">
        <v>0.12491781722550954</v>
      </c>
      <c r="I161" s="10" t="s">
        <v>15</v>
      </c>
      <c r="J161" s="106">
        <v>0.31558185404339251</v>
      </c>
    </row>
    <row r="162" spans="1:10" s="104" customFormat="1" ht="15" customHeight="1">
      <c r="A162" s="24" t="s">
        <v>201</v>
      </c>
      <c r="B162" s="68" t="s">
        <v>202</v>
      </c>
      <c r="C162" s="28">
        <v>41913</v>
      </c>
      <c r="D162" s="54" t="s">
        <v>165</v>
      </c>
      <c r="E162" s="54" t="s">
        <v>554</v>
      </c>
      <c r="F162" s="105">
        <v>608148.56000000006</v>
      </c>
      <c r="G162" s="105">
        <v>6932017.3399999999</v>
      </c>
      <c r="H162" s="16">
        <v>7.5999999999999998E-2</v>
      </c>
      <c r="I162" s="16">
        <v>2.7</v>
      </c>
      <c r="J162" s="16">
        <v>0.46</v>
      </c>
    </row>
    <row r="163" spans="1:10" ht="15" customHeight="1">
      <c r="A163" s="86" t="s">
        <v>203</v>
      </c>
      <c r="B163" s="68" t="s">
        <v>204</v>
      </c>
      <c r="C163" s="69">
        <v>41199</v>
      </c>
      <c r="D163" s="70" t="s">
        <v>165</v>
      </c>
      <c r="E163" s="70" t="s">
        <v>555</v>
      </c>
      <c r="F163" s="71">
        <v>594460.53</v>
      </c>
      <c r="G163" s="71">
        <v>6858345.5800000001</v>
      </c>
      <c r="H163" s="72">
        <v>0.16400000000000001</v>
      </c>
      <c r="I163" s="72">
        <v>0.65500000000000003</v>
      </c>
      <c r="J163" s="72">
        <v>0.41699999999999998</v>
      </c>
    </row>
    <row r="164" spans="1:10" ht="15" customHeight="1">
      <c r="A164" s="86" t="s">
        <v>203</v>
      </c>
      <c r="B164" s="68" t="s">
        <v>204</v>
      </c>
      <c r="C164" s="69">
        <v>41563</v>
      </c>
      <c r="D164" s="70" t="s">
        <v>165</v>
      </c>
      <c r="E164" s="70" t="s">
        <v>555</v>
      </c>
      <c r="F164" s="71">
        <v>594460.53</v>
      </c>
      <c r="G164" s="71">
        <v>6858345.5800000001</v>
      </c>
      <c r="H164" s="74">
        <v>9.6313517103952168E-2</v>
      </c>
      <c r="I164" s="74" t="s">
        <v>15</v>
      </c>
      <c r="J164" s="74">
        <v>0.57788110262371306</v>
      </c>
    </row>
    <row r="165" spans="1:10" ht="15" customHeight="1">
      <c r="A165" s="85" t="s">
        <v>203</v>
      </c>
      <c r="B165" s="87" t="s">
        <v>204</v>
      </c>
      <c r="C165" s="88">
        <v>41913</v>
      </c>
      <c r="D165" s="65" t="s">
        <v>165</v>
      </c>
      <c r="E165" s="65" t="s">
        <v>555</v>
      </c>
      <c r="F165" s="66">
        <v>594460.53</v>
      </c>
      <c r="G165" s="66">
        <v>6858345.5800000001</v>
      </c>
      <c r="H165" s="67">
        <v>6.0999999999999999E-2</v>
      </c>
      <c r="I165" s="67">
        <v>0.55800000000000005</v>
      </c>
      <c r="J165" s="67">
        <v>0.57999999999999996</v>
      </c>
    </row>
    <row r="166" spans="1:10" ht="15" customHeight="1">
      <c r="A166" s="15" t="s">
        <v>205</v>
      </c>
      <c r="B166" s="1" t="s">
        <v>206</v>
      </c>
      <c r="C166" s="18">
        <v>41000</v>
      </c>
      <c r="D166" s="1" t="s">
        <v>207</v>
      </c>
      <c r="E166" s="36" t="s">
        <v>556</v>
      </c>
      <c r="F166" s="43">
        <v>811607.61</v>
      </c>
      <c r="G166" s="43">
        <v>6560976.2000000002</v>
      </c>
      <c r="H166" s="16">
        <v>0.23499999999999999</v>
      </c>
      <c r="I166" s="16" t="s">
        <v>15</v>
      </c>
      <c r="J166" s="16">
        <v>0.68200000000000005</v>
      </c>
    </row>
    <row r="167" spans="1:10" ht="15" customHeight="1">
      <c r="A167" s="15" t="s">
        <v>208</v>
      </c>
      <c r="B167" s="1" t="s">
        <v>209</v>
      </c>
      <c r="C167" s="18">
        <v>41000</v>
      </c>
      <c r="D167" s="1" t="s">
        <v>207</v>
      </c>
      <c r="E167" s="36" t="s">
        <v>557</v>
      </c>
      <c r="F167" s="43">
        <v>891477.04</v>
      </c>
      <c r="G167" s="43">
        <v>6544924.4400000004</v>
      </c>
      <c r="H167" s="16">
        <v>0.23699999999999999</v>
      </c>
      <c r="I167" s="16">
        <v>0.64700000000000002</v>
      </c>
      <c r="J167" s="16">
        <v>0.17199999999999999</v>
      </c>
    </row>
    <row r="168" spans="1:10" ht="15" customHeight="1">
      <c r="A168" s="19" t="s">
        <v>210</v>
      </c>
      <c r="B168" s="1" t="s">
        <v>211</v>
      </c>
      <c r="C168" s="18">
        <v>41000</v>
      </c>
      <c r="D168" s="1" t="s">
        <v>207</v>
      </c>
      <c r="E168" s="36" t="s">
        <v>558</v>
      </c>
      <c r="F168" s="43">
        <v>820194.67</v>
      </c>
      <c r="G168" s="43">
        <v>6480468.1900000004</v>
      </c>
      <c r="H168" s="16">
        <v>2.6459999999999999</v>
      </c>
      <c r="I168" s="16">
        <v>0.54800000000000004</v>
      </c>
      <c r="J168" s="16">
        <v>0.26600000000000001</v>
      </c>
    </row>
    <row r="169" spans="1:10" ht="15" customHeight="1">
      <c r="A169" s="86" t="s">
        <v>212</v>
      </c>
      <c r="B169" s="68" t="s">
        <v>213</v>
      </c>
      <c r="C169" s="92">
        <v>41428</v>
      </c>
      <c r="D169" s="93" t="s">
        <v>214</v>
      </c>
      <c r="E169" s="70" t="s">
        <v>559</v>
      </c>
      <c r="F169" s="94">
        <v>832172.72</v>
      </c>
      <c r="G169" s="94">
        <v>6560109.1600000001</v>
      </c>
      <c r="H169" s="95">
        <v>0.27481660428382831</v>
      </c>
      <c r="I169" s="74" t="s">
        <v>15</v>
      </c>
      <c r="J169" s="95">
        <v>1.6017563510143387</v>
      </c>
    </row>
    <row r="170" spans="1:10" ht="15" customHeight="1">
      <c r="A170" s="85" t="s">
        <v>212</v>
      </c>
      <c r="B170" s="63" t="s">
        <v>213</v>
      </c>
      <c r="C170" s="89">
        <v>41569</v>
      </c>
      <c r="D170" s="90" t="s">
        <v>214</v>
      </c>
      <c r="E170" s="65" t="s">
        <v>559</v>
      </c>
      <c r="F170" s="91">
        <v>832172.72</v>
      </c>
      <c r="G170" s="91">
        <v>6569109.1600000001</v>
      </c>
      <c r="H170" s="67">
        <v>0.249</v>
      </c>
      <c r="I170" s="67">
        <v>0.6</v>
      </c>
      <c r="J170" s="67">
        <v>1.28</v>
      </c>
    </row>
    <row r="171" spans="1:10" ht="15" customHeight="1">
      <c r="A171" s="86" t="s">
        <v>212</v>
      </c>
      <c r="B171" s="68" t="s">
        <v>213</v>
      </c>
      <c r="C171" s="92">
        <v>41800</v>
      </c>
      <c r="D171" s="93" t="s">
        <v>214</v>
      </c>
      <c r="E171" s="70" t="s">
        <v>559</v>
      </c>
      <c r="F171" s="94">
        <v>832172.72</v>
      </c>
      <c r="G171" s="94">
        <v>6569109.1600000001</v>
      </c>
      <c r="H171" s="72">
        <v>0.21</v>
      </c>
      <c r="I171" s="72" t="s">
        <v>15</v>
      </c>
      <c r="J171" s="72">
        <v>0.92</v>
      </c>
    </row>
    <row r="172" spans="1:10" ht="15" customHeight="1">
      <c r="A172" s="86" t="s">
        <v>212</v>
      </c>
      <c r="B172" s="68" t="s">
        <v>213</v>
      </c>
      <c r="C172" s="92">
        <v>41905</v>
      </c>
      <c r="D172" s="93" t="s">
        <v>214</v>
      </c>
      <c r="E172" s="70" t="s">
        <v>559</v>
      </c>
      <c r="F172" s="94">
        <v>832172.72</v>
      </c>
      <c r="G172" s="94">
        <v>6560109.1600000001</v>
      </c>
      <c r="H172" s="95">
        <v>0.31313027826788825</v>
      </c>
      <c r="I172" s="74" t="s">
        <v>15</v>
      </c>
      <c r="J172" s="95">
        <v>0.75605611292745822</v>
      </c>
    </row>
    <row r="173" spans="1:10" ht="15" customHeight="1">
      <c r="A173" s="86" t="s">
        <v>215</v>
      </c>
      <c r="B173" s="68" t="s">
        <v>216</v>
      </c>
      <c r="C173" s="92">
        <v>41430</v>
      </c>
      <c r="D173" s="93" t="s">
        <v>214</v>
      </c>
      <c r="E173" s="70" t="s">
        <v>560</v>
      </c>
      <c r="F173" s="94">
        <v>867965.39</v>
      </c>
      <c r="G173" s="94">
        <v>6515181.3200000003</v>
      </c>
      <c r="H173" s="72">
        <v>0.107</v>
      </c>
      <c r="I173" s="72" t="s">
        <v>15</v>
      </c>
      <c r="J173" s="72">
        <v>0.44</v>
      </c>
    </row>
    <row r="174" spans="1:10" ht="15" customHeight="1">
      <c r="A174" s="86" t="s">
        <v>215</v>
      </c>
      <c r="B174" s="68" t="s">
        <v>216</v>
      </c>
      <c r="C174" s="92">
        <v>41570</v>
      </c>
      <c r="D174" s="93" t="s">
        <v>214</v>
      </c>
      <c r="E174" s="70" t="s">
        <v>560</v>
      </c>
      <c r="F174" s="94">
        <v>867965.39</v>
      </c>
      <c r="G174" s="94">
        <v>6515181.3200000003</v>
      </c>
      <c r="H174" s="72">
        <v>0.09</v>
      </c>
      <c r="I174" s="72">
        <v>0.8</v>
      </c>
      <c r="J174" s="72">
        <v>0.82</v>
      </c>
    </row>
    <row r="175" spans="1:10" ht="15" customHeight="1">
      <c r="A175" s="85" t="s">
        <v>215</v>
      </c>
      <c r="B175" s="63" t="s">
        <v>216</v>
      </c>
      <c r="C175" s="89">
        <v>41801</v>
      </c>
      <c r="D175" s="90" t="s">
        <v>214</v>
      </c>
      <c r="E175" s="65" t="s">
        <v>560</v>
      </c>
      <c r="F175" s="91">
        <v>867965.39</v>
      </c>
      <c r="G175" s="91">
        <v>6515181.3200000003</v>
      </c>
      <c r="H175" s="96">
        <v>0.18180226263402496</v>
      </c>
      <c r="I175" s="96">
        <v>0.49868873417838905</v>
      </c>
      <c r="J175" s="96">
        <v>0.45016969983068211</v>
      </c>
    </row>
    <row r="176" spans="1:10" ht="15" customHeight="1">
      <c r="A176" s="86" t="s">
        <v>215</v>
      </c>
      <c r="B176" s="68" t="s">
        <v>216</v>
      </c>
      <c r="C176" s="92">
        <v>41907</v>
      </c>
      <c r="D176" s="93" t="s">
        <v>214</v>
      </c>
      <c r="E176" s="70" t="s">
        <v>560</v>
      </c>
      <c r="F176" s="94">
        <v>867965.39</v>
      </c>
      <c r="G176" s="94">
        <v>6515181.3200000003</v>
      </c>
      <c r="H176" s="95">
        <v>0.10166055098901727</v>
      </c>
      <c r="I176" s="74" t="s">
        <v>15</v>
      </c>
      <c r="J176" s="95">
        <v>0.31619374038134646</v>
      </c>
    </row>
    <row r="177" spans="1:10" ht="15" customHeight="1">
      <c r="A177" s="86" t="s">
        <v>217</v>
      </c>
      <c r="B177" s="68" t="s">
        <v>218</v>
      </c>
      <c r="C177" s="92">
        <v>41430</v>
      </c>
      <c r="D177" s="93" t="s">
        <v>214</v>
      </c>
      <c r="E177" s="70" t="s">
        <v>561</v>
      </c>
      <c r="F177" s="94">
        <v>869892</v>
      </c>
      <c r="G177" s="94">
        <v>6521561</v>
      </c>
      <c r="H177" s="95">
        <v>0.13167123586650009</v>
      </c>
      <c r="I177" s="74" t="s">
        <v>15</v>
      </c>
      <c r="J177" s="95">
        <v>0.71584431448125452</v>
      </c>
    </row>
    <row r="178" spans="1:10" ht="15" customHeight="1">
      <c r="A178" s="86" t="s">
        <v>217</v>
      </c>
      <c r="B178" s="68" t="s">
        <v>218</v>
      </c>
      <c r="C178" s="92">
        <v>41570</v>
      </c>
      <c r="D178" s="93" t="s">
        <v>214</v>
      </c>
      <c r="E178" s="70" t="s">
        <v>561</v>
      </c>
      <c r="F178" s="94">
        <v>869892</v>
      </c>
      <c r="G178" s="94">
        <v>6521561</v>
      </c>
      <c r="H178" s="72">
        <v>9.5000000000000001E-2</v>
      </c>
      <c r="I178" s="72">
        <v>0.66</v>
      </c>
      <c r="J178" s="72">
        <v>0.59</v>
      </c>
    </row>
    <row r="179" spans="1:10" ht="15" customHeight="1">
      <c r="A179" s="85" t="s">
        <v>217</v>
      </c>
      <c r="B179" s="63" t="s">
        <v>218</v>
      </c>
      <c r="C179" s="89">
        <v>41801</v>
      </c>
      <c r="D179" s="90" t="s">
        <v>214</v>
      </c>
      <c r="E179" s="65" t="s">
        <v>561</v>
      </c>
      <c r="F179" s="91">
        <v>869892</v>
      </c>
      <c r="G179" s="91">
        <v>6521561</v>
      </c>
      <c r="H179" s="67">
        <v>0.1</v>
      </c>
      <c r="I179" s="67">
        <v>0.62</v>
      </c>
      <c r="J179" s="67">
        <v>0.56999999999999995</v>
      </c>
    </row>
    <row r="180" spans="1:10" ht="15" customHeight="1">
      <c r="A180" s="86" t="s">
        <v>217</v>
      </c>
      <c r="B180" s="68" t="s">
        <v>218</v>
      </c>
      <c r="C180" s="92">
        <v>41907</v>
      </c>
      <c r="D180" s="93" t="s">
        <v>214</v>
      </c>
      <c r="E180" s="70" t="s">
        <v>561</v>
      </c>
      <c r="F180" s="94">
        <v>869892</v>
      </c>
      <c r="G180" s="94">
        <v>6521561</v>
      </c>
      <c r="H180" s="95">
        <v>0.1432937688911653</v>
      </c>
      <c r="I180" s="95" t="s">
        <v>15</v>
      </c>
      <c r="J180" s="95">
        <v>0.53458106134067707</v>
      </c>
    </row>
    <row r="181" spans="1:10" ht="15" customHeight="1">
      <c r="A181" s="19" t="s">
        <v>212</v>
      </c>
      <c r="B181" s="1" t="s">
        <v>219</v>
      </c>
      <c r="C181" s="23">
        <v>41381</v>
      </c>
      <c r="D181" s="1" t="s">
        <v>220</v>
      </c>
      <c r="E181" s="40" t="s">
        <v>562</v>
      </c>
      <c r="F181" s="46">
        <v>832479</v>
      </c>
      <c r="G181" s="46">
        <v>6560005</v>
      </c>
      <c r="H181" s="16">
        <v>0.50114099420423264</v>
      </c>
      <c r="I181" s="16" t="s">
        <v>15</v>
      </c>
      <c r="J181" s="16">
        <v>1.1688858754035345</v>
      </c>
    </row>
    <row r="182" spans="1:10" ht="15" customHeight="1">
      <c r="A182" s="15" t="s">
        <v>221</v>
      </c>
      <c r="B182" s="1" t="s">
        <v>222</v>
      </c>
      <c r="C182" s="23">
        <v>41381</v>
      </c>
      <c r="D182" s="1" t="s">
        <v>220</v>
      </c>
      <c r="E182" s="36" t="s">
        <v>563</v>
      </c>
      <c r="F182" s="46">
        <v>837314</v>
      </c>
      <c r="G182" s="46">
        <v>6500197</v>
      </c>
      <c r="H182" s="16">
        <v>0.23003092998661026</v>
      </c>
      <c r="I182" s="16">
        <v>1.2729605027119433</v>
      </c>
      <c r="J182" s="16">
        <v>0.73955349508422341</v>
      </c>
    </row>
    <row r="183" spans="1:10" ht="15" customHeight="1">
      <c r="A183" s="13" t="s">
        <v>223</v>
      </c>
      <c r="B183" s="1" t="s">
        <v>224</v>
      </c>
      <c r="C183" s="23">
        <v>41381</v>
      </c>
      <c r="D183" s="1" t="s">
        <v>220</v>
      </c>
      <c r="E183" s="54" t="s">
        <v>564</v>
      </c>
      <c r="F183" s="33">
        <v>778722</v>
      </c>
      <c r="G183" s="33">
        <v>6330924</v>
      </c>
      <c r="H183" s="16">
        <v>4.5716222985307278</v>
      </c>
      <c r="I183" s="16">
        <v>2.7148191032584701</v>
      </c>
      <c r="J183" s="16">
        <v>9.3578347227455225</v>
      </c>
    </row>
    <row r="184" spans="1:10" ht="15" customHeight="1">
      <c r="A184" s="13" t="s">
        <v>225</v>
      </c>
      <c r="B184" s="53" t="s">
        <v>226</v>
      </c>
      <c r="C184" s="23">
        <v>42328</v>
      </c>
      <c r="D184" s="1" t="s">
        <v>227</v>
      </c>
      <c r="E184" s="44" t="s">
        <v>565</v>
      </c>
      <c r="F184" s="43">
        <v>1018957</v>
      </c>
      <c r="G184" s="43">
        <v>6756045.9900000002</v>
      </c>
      <c r="H184" s="4">
        <v>0.11</v>
      </c>
      <c r="I184" s="4">
        <v>1.35</v>
      </c>
      <c r="J184" s="4">
        <v>2.4500000000000002</v>
      </c>
    </row>
    <row r="185" spans="1:10" ht="15" customHeight="1">
      <c r="A185" s="13" t="s">
        <v>228</v>
      </c>
      <c r="B185" s="53" t="s">
        <v>229</v>
      </c>
      <c r="C185" s="23">
        <v>42328</v>
      </c>
      <c r="D185" s="1" t="s">
        <v>227</v>
      </c>
      <c r="E185" s="44" t="s">
        <v>565</v>
      </c>
      <c r="F185" s="43">
        <v>1024026</v>
      </c>
      <c r="G185" s="43">
        <v>6760841.9900000002</v>
      </c>
      <c r="H185" s="4">
        <v>0.1</v>
      </c>
      <c r="I185" s="4">
        <v>1.01</v>
      </c>
      <c r="J185" s="4">
        <v>1.39</v>
      </c>
    </row>
    <row r="186" spans="1:10" ht="15" customHeight="1">
      <c r="A186" s="12" t="s">
        <v>230</v>
      </c>
      <c r="B186" s="21" t="s">
        <v>231</v>
      </c>
      <c r="C186" s="23">
        <v>42185</v>
      </c>
      <c r="D186" s="1" t="s">
        <v>227</v>
      </c>
      <c r="E186" s="34" t="s">
        <v>566</v>
      </c>
      <c r="F186" s="33">
        <v>1022148</v>
      </c>
      <c r="G186" s="33">
        <v>6806414.9900000002</v>
      </c>
      <c r="H186" s="4">
        <v>0.28999999999999998</v>
      </c>
      <c r="I186" s="4">
        <v>0.8</v>
      </c>
      <c r="J186" s="4">
        <v>1.64</v>
      </c>
    </row>
    <row r="187" spans="1:10" ht="15" customHeight="1">
      <c r="A187" s="24" t="s">
        <v>232</v>
      </c>
      <c r="B187" s="53" t="s">
        <v>233</v>
      </c>
      <c r="C187" s="23">
        <v>42328</v>
      </c>
      <c r="D187" s="1" t="s">
        <v>227</v>
      </c>
      <c r="E187" s="34" t="s">
        <v>567</v>
      </c>
      <c r="F187" s="33">
        <v>960839</v>
      </c>
      <c r="G187" s="33">
        <v>6730350</v>
      </c>
      <c r="H187" s="4">
        <v>0.95</v>
      </c>
      <c r="I187" s="4">
        <v>2.12</v>
      </c>
      <c r="J187" s="4">
        <v>7.92</v>
      </c>
    </row>
    <row r="188" spans="1:10" ht="15" customHeight="1">
      <c r="A188" s="13" t="s">
        <v>234</v>
      </c>
      <c r="B188" s="53" t="s">
        <v>235</v>
      </c>
      <c r="C188" s="23">
        <v>42327</v>
      </c>
      <c r="D188" s="1" t="s">
        <v>227</v>
      </c>
      <c r="E188" s="53" t="s">
        <v>568</v>
      </c>
      <c r="F188" s="33">
        <v>819997</v>
      </c>
      <c r="G188" s="33">
        <v>6577455</v>
      </c>
      <c r="H188" s="4">
        <v>0.23</v>
      </c>
      <c r="I188" s="4">
        <v>0.66</v>
      </c>
      <c r="J188" s="4">
        <v>1.66</v>
      </c>
    </row>
    <row r="189" spans="1:10" ht="15" customHeight="1">
      <c r="A189" s="13" t="s">
        <v>236</v>
      </c>
      <c r="B189" s="53" t="s">
        <v>237</v>
      </c>
      <c r="C189" s="23">
        <v>42327</v>
      </c>
      <c r="D189" s="1" t="s">
        <v>227</v>
      </c>
      <c r="E189" s="53" t="s">
        <v>568</v>
      </c>
      <c r="F189" s="33">
        <v>823419</v>
      </c>
      <c r="G189" s="33">
        <v>6587437</v>
      </c>
      <c r="H189" s="4">
        <v>0.13</v>
      </c>
      <c r="I189" s="4">
        <v>1.06</v>
      </c>
      <c r="J189" s="4">
        <v>1.83</v>
      </c>
    </row>
    <row r="190" spans="1:10" ht="15" customHeight="1">
      <c r="A190" s="24" t="s">
        <v>238</v>
      </c>
      <c r="B190" s="53" t="s">
        <v>239</v>
      </c>
      <c r="C190" s="23">
        <v>42327</v>
      </c>
      <c r="D190" s="1" t="s">
        <v>227</v>
      </c>
      <c r="E190" s="44" t="s">
        <v>569</v>
      </c>
      <c r="F190" s="52">
        <v>820086</v>
      </c>
      <c r="G190" s="43">
        <v>6606769</v>
      </c>
      <c r="H190" s="4">
        <v>0.05</v>
      </c>
      <c r="I190" s="4">
        <v>0.48</v>
      </c>
      <c r="J190" s="4">
        <v>0.43</v>
      </c>
    </row>
    <row r="191" spans="1:10" ht="15" customHeight="1">
      <c r="A191" s="13" t="s">
        <v>205</v>
      </c>
      <c r="B191" s="53" t="s">
        <v>240</v>
      </c>
      <c r="C191" s="23">
        <v>42326</v>
      </c>
      <c r="D191" s="1" t="s">
        <v>227</v>
      </c>
      <c r="E191" s="53" t="s">
        <v>570</v>
      </c>
      <c r="F191" s="33">
        <v>813458</v>
      </c>
      <c r="G191" s="33">
        <v>6559366</v>
      </c>
      <c r="H191" s="4">
        <v>0.11</v>
      </c>
      <c r="I191" s="4">
        <v>0.43</v>
      </c>
      <c r="J191" s="4">
        <v>1.38</v>
      </c>
    </row>
    <row r="192" spans="1:10" ht="15" customHeight="1">
      <c r="A192" s="13" t="s">
        <v>241</v>
      </c>
      <c r="B192" s="53" t="s">
        <v>242</v>
      </c>
      <c r="C192" s="23">
        <v>42184</v>
      </c>
      <c r="D192" s="1" t="s">
        <v>227</v>
      </c>
      <c r="E192" s="54" t="s">
        <v>571</v>
      </c>
      <c r="F192" s="33">
        <v>925025</v>
      </c>
      <c r="G192" s="33">
        <v>6514593</v>
      </c>
      <c r="H192" s="4">
        <v>0.05</v>
      </c>
      <c r="I192" s="4">
        <v>1.22</v>
      </c>
      <c r="J192" s="4">
        <v>1</v>
      </c>
    </row>
    <row r="193" spans="1:10" ht="15" customHeight="1">
      <c r="A193" s="24" t="s">
        <v>243</v>
      </c>
      <c r="B193" s="53" t="s">
        <v>244</v>
      </c>
      <c r="C193" s="23">
        <v>42185</v>
      </c>
      <c r="D193" s="1" t="s">
        <v>227</v>
      </c>
      <c r="E193" s="34" t="s">
        <v>572</v>
      </c>
      <c r="F193" s="35">
        <v>817898</v>
      </c>
      <c r="G193" s="35">
        <v>6453856</v>
      </c>
      <c r="H193" s="4">
        <v>0.61</v>
      </c>
      <c r="I193" s="4">
        <v>0.91</v>
      </c>
      <c r="J193" s="4">
        <v>1.22</v>
      </c>
    </row>
    <row r="194" spans="1:10" ht="15" customHeight="1">
      <c r="A194" s="13" t="s">
        <v>245</v>
      </c>
      <c r="B194" s="53" t="s">
        <v>246</v>
      </c>
      <c r="C194" s="23">
        <v>42185</v>
      </c>
      <c r="D194" s="1" t="s">
        <v>227</v>
      </c>
      <c r="E194" s="53" t="s">
        <v>573</v>
      </c>
      <c r="F194" s="33">
        <v>817646</v>
      </c>
      <c r="G194" s="33">
        <v>6437780</v>
      </c>
      <c r="H194" s="4">
        <v>0.47</v>
      </c>
      <c r="I194" s="4">
        <v>0.35</v>
      </c>
      <c r="J194" s="4">
        <v>0.28999999999999998</v>
      </c>
    </row>
    <row r="195" spans="1:10" ht="15" customHeight="1">
      <c r="A195" s="24" t="s">
        <v>247</v>
      </c>
      <c r="B195" s="53" t="s">
        <v>248</v>
      </c>
      <c r="C195" s="23">
        <v>42184</v>
      </c>
      <c r="D195" s="1" t="s">
        <v>227</v>
      </c>
      <c r="E195" s="34" t="s">
        <v>574</v>
      </c>
      <c r="F195" s="33">
        <v>912411.86</v>
      </c>
      <c r="G195" s="33">
        <v>6531006.7000000002</v>
      </c>
      <c r="H195" s="4">
        <v>0.09</v>
      </c>
      <c r="I195" s="4">
        <v>0.56999999999999995</v>
      </c>
      <c r="J195" s="4">
        <v>0.35</v>
      </c>
    </row>
    <row r="196" spans="1:10" ht="15" customHeight="1">
      <c r="A196" s="24" t="s">
        <v>249</v>
      </c>
      <c r="B196" s="53" t="s">
        <v>250</v>
      </c>
      <c r="C196" s="23">
        <v>42187</v>
      </c>
      <c r="D196" s="32" t="s">
        <v>227</v>
      </c>
      <c r="E196" s="51" t="s">
        <v>575</v>
      </c>
      <c r="F196" s="43">
        <v>960468</v>
      </c>
      <c r="G196" s="43">
        <v>6735678.9900000002</v>
      </c>
      <c r="H196" s="4">
        <v>0.12</v>
      </c>
      <c r="I196" s="4">
        <v>0.59</v>
      </c>
      <c r="J196" s="4">
        <v>0.57999999999999996</v>
      </c>
    </row>
    <row r="197" spans="1:10" ht="15" customHeight="1">
      <c r="A197" s="13" t="s">
        <v>210</v>
      </c>
      <c r="B197" s="53" t="s">
        <v>211</v>
      </c>
      <c r="C197" s="5">
        <v>42309</v>
      </c>
      <c r="D197" s="1" t="s">
        <v>227</v>
      </c>
      <c r="E197" s="38" t="s">
        <v>576</v>
      </c>
      <c r="F197" s="43">
        <v>820194.67</v>
      </c>
      <c r="G197" s="43">
        <v>6480468.1900000004</v>
      </c>
      <c r="H197" s="4">
        <v>1.52</v>
      </c>
      <c r="I197" s="4">
        <v>0.71</v>
      </c>
      <c r="J197" s="4">
        <v>0.63</v>
      </c>
    </row>
    <row r="198" spans="1:10" ht="15" customHeight="1">
      <c r="A198" s="13" t="s">
        <v>251</v>
      </c>
      <c r="B198" s="53" t="s">
        <v>252</v>
      </c>
      <c r="C198" s="5">
        <v>40087</v>
      </c>
      <c r="D198" s="36" t="s">
        <v>253</v>
      </c>
      <c r="E198" s="51" t="s">
        <v>577</v>
      </c>
      <c r="F198" s="43">
        <v>869769</v>
      </c>
      <c r="G198" s="43">
        <v>6560119</v>
      </c>
      <c r="H198" s="16">
        <v>0.18646641286853899</v>
      </c>
      <c r="I198" s="16">
        <v>0.37033661561577103</v>
      </c>
      <c r="J198" s="16">
        <v>0.199757706540548</v>
      </c>
    </row>
    <row r="199" spans="1:10" ht="15" customHeight="1">
      <c r="A199" s="13" t="s">
        <v>254</v>
      </c>
      <c r="B199" s="53" t="s">
        <v>255</v>
      </c>
      <c r="C199" s="5">
        <v>40087</v>
      </c>
      <c r="D199" s="36" t="s">
        <v>253</v>
      </c>
      <c r="E199" s="51" t="s">
        <v>578</v>
      </c>
      <c r="F199" s="43">
        <v>869164</v>
      </c>
      <c r="G199" s="43">
        <v>6563689</v>
      </c>
      <c r="H199" s="16">
        <v>0.12614366761199999</v>
      </c>
      <c r="I199" s="16">
        <v>0.34470709410622402</v>
      </c>
      <c r="J199" s="16">
        <v>0.24678778993328801</v>
      </c>
    </row>
    <row r="200" spans="1:10" ht="15" customHeight="1">
      <c r="A200" s="13" t="s">
        <v>212</v>
      </c>
      <c r="B200" s="53" t="s">
        <v>219</v>
      </c>
      <c r="C200" s="5">
        <v>40087</v>
      </c>
      <c r="D200" s="36" t="s">
        <v>253</v>
      </c>
      <c r="E200" s="36" t="s">
        <v>562</v>
      </c>
      <c r="F200" s="43">
        <v>832479</v>
      </c>
      <c r="G200" s="43">
        <v>6560005</v>
      </c>
      <c r="H200" s="16">
        <v>0.34786412284783602</v>
      </c>
      <c r="I200" s="16">
        <v>0.360058378103981</v>
      </c>
      <c r="J200" s="16">
        <v>0.92386860696307005</v>
      </c>
    </row>
    <row r="201" spans="1:10" ht="15" customHeight="1">
      <c r="A201" s="13" t="s">
        <v>205</v>
      </c>
      <c r="B201" s="53" t="s">
        <v>206</v>
      </c>
      <c r="C201" s="5">
        <v>40087</v>
      </c>
      <c r="D201" s="36" t="s">
        <v>253</v>
      </c>
      <c r="E201" s="36" t="s">
        <v>556</v>
      </c>
      <c r="F201" s="43">
        <v>811607.61</v>
      </c>
      <c r="G201" s="43">
        <v>6560976.2000000002</v>
      </c>
      <c r="H201" s="16">
        <v>0.19970095132670901</v>
      </c>
      <c r="I201" s="16">
        <v>0.45296503702734298</v>
      </c>
      <c r="J201" s="16">
        <v>0.85004760977187399</v>
      </c>
    </row>
    <row r="202" spans="1:10" ht="15" customHeight="1">
      <c r="A202" s="13" t="s">
        <v>256</v>
      </c>
      <c r="B202" s="53" t="s">
        <v>257</v>
      </c>
      <c r="C202" s="5">
        <v>40087</v>
      </c>
      <c r="D202" s="36" t="s">
        <v>253</v>
      </c>
      <c r="E202" s="51" t="s">
        <v>579</v>
      </c>
      <c r="F202" s="43">
        <v>824332</v>
      </c>
      <c r="G202" s="43">
        <v>6527692</v>
      </c>
      <c r="H202" s="16">
        <v>0.24467573928684</v>
      </c>
      <c r="I202" s="16">
        <v>0.45431667175874102</v>
      </c>
      <c r="J202" s="16">
        <v>1.3903583980824901</v>
      </c>
    </row>
    <row r="203" spans="1:10" ht="15" customHeight="1">
      <c r="A203" s="13" t="s">
        <v>258</v>
      </c>
      <c r="B203" s="53" t="s">
        <v>259</v>
      </c>
      <c r="C203" s="5">
        <v>40087</v>
      </c>
      <c r="D203" s="36" t="s">
        <v>253</v>
      </c>
      <c r="E203" s="51" t="s">
        <v>580</v>
      </c>
      <c r="F203" s="43">
        <v>833762</v>
      </c>
      <c r="G203" s="43">
        <v>6536149</v>
      </c>
      <c r="H203" s="16">
        <v>0.91537465770475501</v>
      </c>
      <c r="I203" s="16" t="s">
        <v>15</v>
      </c>
      <c r="J203" s="16">
        <v>0.88795120736868305</v>
      </c>
    </row>
    <row r="204" spans="1:10" ht="15" customHeight="1">
      <c r="A204" s="13" t="s">
        <v>77</v>
      </c>
      <c r="B204" s="53" t="s">
        <v>260</v>
      </c>
      <c r="C204" s="5">
        <v>40087</v>
      </c>
      <c r="D204" s="36" t="s">
        <v>253</v>
      </c>
      <c r="E204" s="51" t="s">
        <v>494</v>
      </c>
      <c r="F204" s="43">
        <v>842288</v>
      </c>
      <c r="G204" s="43">
        <v>6523530</v>
      </c>
      <c r="H204" s="16">
        <v>0.20427205968061499</v>
      </c>
      <c r="I204" s="16">
        <v>0.40448369565217401</v>
      </c>
      <c r="J204" s="16">
        <v>0.18327675136962299</v>
      </c>
    </row>
    <row r="205" spans="1:10" ht="15" customHeight="1">
      <c r="A205" s="13" t="s">
        <v>208</v>
      </c>
      <c r="B205" s="53" t="s">
        <v>209</v>
      </c>
      <c r="C205" s="5">
        <v>40087</v>
      </c>
      <c r="D205" s="36" t="s">
        <v>253</v>
      </c>
      <c r="E205" s="36" t="s">
        <v>557</v>
      </c>
      <c r="F205" s="43">
        <v>891477.04</v>
      </c>
      <c r="G205" s="43">
        <v>6544924.4400000004</v>
      </c>
      <c r="H205" s="16">
        <v>0.15351875921591099</v>
      </c>
      <c r="I205" s="16">
        <v>0.33122686908294102</v>
      </c>
      <c r="J205" s="16">
        <v>0.140675016237235</v>
      </c>
    </row>
    <row r="206" spans="1:10" ht="15" customHeight="1">
      <c r="A206" s="13" t="s">
        <v>261</v>
      </c>
      <c r="B206" s="53" t="s">
        <v>262</v>
      </c>
      <c r="C206" s="5">
        <v>40087</v>
      </c>
      <c r="D206" s="36" t="s">
        <v>253</v>
      </c>
      <c r="E206" s="51" t="s">
        <v>581</v>
      </c>
      <c r="F206" s="43">
        <v>915573</v>
      </c>
      <c r="G206" s="43">
        <v>6477559</v>
      </c>
      <c r="H206" s="16">
        <v>0.217162880873954</v>
      </c>
      <c r="I206" s="16">
        <v>0.493937492856178</v>
      </c>
      <c r="J206" s="16">
        <v>0.27166656275652801</v>
      </c>
    </row>
    <row r="207" spans="1:10" ht="15" customHeight="1">
      <c r="A207" s="13" t="s">
        <v>263</v>
      </c>
      <c r="B207" s="53" t="s">
        <v>264</v>
      </c>
      <c r="C207" s="5">
        <v>40087</v>
      </c>
      <c r="D207" s="36" t="s">
        <v>253</v>
      </c>
      <c r="E207" s="51" t="s">
        <v>561</v>
      </c>
      <c r="F207" s="43">
        <v>869567</v>
      </c>
      <c r="G207" s="43">
        <v>6519822</v>
      </c>
      <c r="H207" s="16">
        <v>0.203698242657679</v>
      </c>
      <c r="I207" s="16">
        <v>0.58447254654148595</v>
      </c>
      <c r="J207" s="16">
        <v>0.46276405272026999</v>
      </c>
    </row>
    <row r="208" spans="1:10" ht="15" customHeight="1">
      <c r="A208" s="13" t="s">
        <v>265</v>
      </c>
      <c r="B208" s="53" t="s">
        <v>266</v>
      </c>
      <c r="C208" s="5">
        <v>40087</v>
      </c>
      <c r="D208" s="36" t="s">
        <v>253</v>
      </c>
      <c r="E208" s="51" t="s">
        <v>582</v>
      </c>
      <c r="F208" s="43">
        <v>897067</v>
      </c>
      <c r="G208" s="43">
        <v>6566834</v>
      </c>
      <c r="H208" s="16">
        <v>0.14717614734914</v>
      </c>
      <c r="I208" s="16">
        <v>0.59437415435176699</v>
      </c>
      <c r="J208" s="16">
        <v>0.172274798457764</v>
      </c>
    </row>
    <row r="209" spans="1:10" ht="15" customHeight="1">
      <c r="A209" s="13" t="s">
        <v>267</v>
      </c>
      <c r="B209" s="53" t="s">
        <v>268</v>
      </c>
      <c r="C209" s="5">
        <v>40087</v>
      </c>
      <c r="D209" s="36" t="s">
        <v>253</v>
      </c>
      <c r="E209" s="36" t="s">
        <v>583</v>
      </c>
      <c r="F209" s="43">
        <v>871773</v>
      </c>
      <c r="G209" s="43">
        <v>6526506</v>
      </c>
      <c r="H209" s="16">
        <v>0.183750195673688</v>
      </c>
      <c r="I209" s="16">
        <v>0.60020792263968903</v>
      </c>
      <c r="J209" s="16">
        <v>0.22089558409811899</v>
      </c>
    </row>
    <row r="210" spans="1:10" ht="15" customHeight="1">
      <c r="A210" s="13" t="s">
        <v>221</v>
      </c>
      <c r="B210" s="53" t="s">
        <v>222</v>
      </c>
      <c r="C210" s="5">
        <v>40087</v>
      </c>
      <c r="D210" s="36" t="s">
        <v>253</v>
      </c>
      <c r="E210" s="36" t="s">
        <v>563</v>
      </c>
      <c r="F210" s="43">
        <v>837314</v>
      </c>
      <c r="G210" s="43">
        <v>6500197</v>
      </c>
      <c r="H210" s="16">
        <v>0.216855158336166</v>
      </c>
      <c r="I210" s="16">
        <v>1.01183990573484</v>
      </c>
      <c r="J210" s="16">
        <v>0.95207740324682</v>
      </c>
    </row>
    <row r="211" spans="1:10" ht="15" customHeight="1">
      <c r="A211" s="13" t="s">
        <v>269</v>
      </c>
      <c r="B211" s="53" t="s">
        <v>270</v>
      </c>
      <c r="C211" s="5">
        <v>40087</v>
      </c>
      <c r="D211" s="36" t="s">
        <v>253</v>
      </c>
      <c r="E211" s="51" t="s">
        <v>584</v>
      </c>
      <c r="F211" s="43">
        <v>838861</v>
      </c>
      <c r="G211" s="43">
        <v>6499536</v>
      </c>
      <c r="H211" s="16">
        <v>0.14679030094891801</v>
      </c>
      <c r="I211" s="16">
        <v>0.691275029039915</v>
      </c>
      <c r="J211" s="16">
        <v>0.29651519895849099</v>
      </c>
    </row>
    <row r="212" spans="1:10" ht="15" customHeight="1">
      <c r="A212" s="13" t="s">
        <v>243</v>
      </c>
      <c r="B212" s="53" t="s">
        <v>271</v>
      </c>
      <c r="C212" s="5">
        <v>40087</v>
      </c>
      <c r="D212" s="36" t="s">
        <v>253</v>
      </c>
      <c r="E212" s="36" t="s">
        <v>572</v>
      </c>
      <c r="F212" s="43">
        <v>817898</v>
      </c>
      <c r="G212" s="43">
        <v>6453856</v>
      </c>
      <c r="H212" s="16">
        <v>1.3089392342816999</v>
      </c>
      <c r="I212" s="16">
        <v>1.28511298442805</v>
      </c>
      <c r="J212" s="16">
        <v>0.173340358271865</v>
      </c>
    </row>
    <row r="213" spans="1:10" ht="15" customHeight="1">
      <c r="A213" s="13" t="s">
        <v>272</v>
      </c>
      <c r="B213" s="53" t="s">
        <v>273</v>
      </c>
      <c r="C213" s="5">
        <v>40087</v>
      </c>
      <c r="D213" s="36" t="s">
        <v>253</v>
      </c>
      <c r="E213" s="36" t="s">
        <v>585</v>
      </c>
      <c r="F213" s="43">
        <v>840264</v>
      </c>
      <c r="G213" s="43">
        <v>6457878</v>
      </c>
      <c r="H213" s="16">
        <v>0.32913186665298699</v>
      </c>
      <c r="I213" s="16">
        <v>1.2737952257234799</v>
      </c>
      <c r="J213" s="16">
        <v>0.40087985150017702</v>
      </c>
    </row>
    <row r="214" spans="1:10" ht="15" customHeight="1">
      <c r="A214" s="13" t="s">
        <v>274</v>
      </c>
      <c r="B214" s="53" t="s">
        <v>275</v>
      </c>
      <c r="C214" s="5">
        <v>40087</v>
      </c>
      <c r="D214" s="36" t="s">
        <v>253</v>
      </c>
      <c r="E214" s="51" t="s">
        <v>586</v>
      </c>
      <c r="F214" s="43">
        <v>868463</v>
      </c>
      <c r="G214" s="43">
        <v>6466262</v>
      </c>
      <c r="H214" s="16">
        <v>0.226653834655165</v>
      </c>
      <c r="I214" s="16" t="s">
        <v>15</v>
      </c>
      <c r="J214" s="16">
        <v>0.43321280648184501</v>
      </c>
    </row>
    <row r="215" spans="1:10" ht="15" customHeight="1">
      <c r="A215" s="13" t="s">
        <v>245</v>
      </c>
      <c r="B215" s="53" t="s">
        <v>276</v>
      </c>
      <c r="C215" s="5">
        <v>40087</v>
      </c>
      <c r="D215" s="36" t="s">
        <v>253</v>
      </c>
      <c r="E215" s="36" t="s">
        <v>573</v>
      </c>
      <c r="F215" s="43">
        <v>817646</v>
      </c>
      <c r="G215" s="43">
        <v>6437780</v>
      </c>
      <c r="H215" s="16">
        <v>0.82787459316936496</v>
      </c>
      <c r="I215" s="16">
        <v>0.53190376138095796</v>
      </c>
      <c r="J215" s="16" t="s">
        <v>15</v>
      </c>
    </row>
    <row r="216" spans="1:10" ht="15" customHeight="1">
      <c r="A216" s="13" t="s">
        <v>277</v>
      </c>
      <c r="B216" s="53" t="s">
        <v>278</v>
      </c>
      <c r="C216" s="5">
        <v>40087</v>
      </c>
      <c r="D216" s="36" t="s">
        <v>253</v>
      </c>
      <c r="E216" s="36" t="s">
        <v>587</v>
      </c>
      <c r="F216" s="43">
        <v>839966</v>
      </c>
      <c r="G216" s="43">
        <v>6441598</v>
      </c>
      <c r="H216" s="16">
        <v>0.45102037266216399</v>
      </c>
      <c r="I216" s="16">
        <v>0.47895222522088199</v>
      </c>
      <c r="J216" s="16" t="s">
        <v>15</v>
      </c>
    </row>
    <row r="217" spans="1:10" ht="15" customHeight="1">
      <c r="A217" s="13" t="s">
        <v>279</v>
      </c>
      <c r="B217" s="53" t="s">
        <v>280</v>
      </c>
      <c r="C217" s="5">
        <v>40087</v>
      </c>
      <c r="D217" s="36" t="s">
        <v>253</v>
      </c>
      <c r="E217" s="36" t="s">
        <v>588</v>
      </c>
      <c r="F217" s="43">
        <v>912113</v>
      </c>
      <c r="G217" s="43">
        <v>6458377</v>
      </c>
      <c r="H217" s="16">
        <v>0.27934445294377402</v>
      </c>
      <c r="I217" s="16">
        <v>0.88546312659947701</v>
      </c>
      <c r="J217" s="16">
        <v>0.280776479146013</v>
      </c>
    </row>
    <row r="218" spans="1:10" ht="15" customHeight="1">
      <c r="A218" s="13" t="s">
        <v>281</v>
      </c>
      <c r="B218" s="53" t="s">
        <v>282</v>
      </c>
      <c r="C218" s="5">
        <v>40087</v>
      </c>
      <c r="D218" s="36" t="s">
        <v>253</v>
      </c>
      <c r="E218" s="51" t="s">
        <v>589</v>
      </c>
      <c r="F218" s="43">
        <v>894287</v>
      </c>
      <c r="G218" s="43">
        <v>6458073</v>
      </c>
      <c r="H218" s="16">
        <v>0.231470131579262</v>
      </c>
      <c r="I218" s="16" t="s">
        <v>15</v>
      </c>
      <c r="J218" s="16">
        <v>0.19382184380888301</v>
      </c>
    </row>
    <row r="219" spans="1:10" ht="15" customHeight="1">
      <c r="A219" s="13" t="s">
        <v>283</v>
      </c>
      <c r="B219" s="53" t="s">
        <v>284</v>
      </c>
      <c r="C219" s="5">
        <v>40087</v>
      </c>
      <c r="D219" s="36" t="s">
        <v>253</v>
      </c>
      <c r="E219" s="36" t="s">
        <v>590</v>
      </c>
      <c r="F219" s="43">
        <v>896133</v>
      </c>
      <c r="G219" s="50">
        <v>6540654</v>
      </c>
      <c r="H219" s="16">
        <v>0.15201769707399701</v>
      </c>
      <c r="I219" s="16">
        <v>0.68485119816859297</v>
      </c>
      <c r="J219" s="16">
        <v>0.164265727417648</v>
      </c>
    </row>
    <row r="220" spans="1:10" ht="15" customHeight="1">
      <c r="A220" s="13" t="s">
        <v>285</v>
      </c>
      <c r="B220" s="53" t="s">
        <v>286</v>
      </c>
      <c r="C220" s="5">
        <v>40087</v>
      </c>
      <c r="D220" s="36" t="s">
        <v>253</v>
      </c>
      <c r="E220" s="36" t="s">
        <v>591</v>
      </c>
      <c r="F220" s="39">
        <v>822646</v>
      </c>
      <c r="G220" s="39">
        <v>6534789</v>
      </c>
      <c r="H220" s="16">
        <v>0.29974393621548201</v>
      </c>
      <c r="I220" s="16" t="s">
        <v>15</v>
      </c>
      <c r="J220" s="16">
        <v>0.82486095661846504</v>
      </c>
    </row>
    <row r="221" spans="1:10" ht="15" customHeight="1">
      <c r="A221" s="13" t="s">
        <v>287</v>
      </c>
      <c r="B221" s="53" t="s">
        <v>288</v>
      </c>
      <c r="C221" s="5">
        <v>40087</v>
      </c>
      <c r="D221" s="36" t="s">
        <v>253</v>
      </c>
      <c r="E221" s="51" t="s">
        <v>592</v>
      </c>
      <c r="F221" s="43">
        <v>859976</v>
      </c>
      <c r="G221" s="43">
        <v>6484614</v>
      </c>
      <c r="H221" s="16">
        <v>0.175128579297124</v>
      </c>
      <c r="I221" s="16">
        <v>0.26748285013269202</v>
      </c>
      <c r="J221" s="16">
        <v>0.14398735309055299</v>
      </c>
    </row>
    <row r="222" spans="1:10" ht="15" customHeight="1">
      <c r="A222" s="13" t="s">
        <v>210</v>
      </c>
      <c r="B222" s="54" t="s">
        <v>211</v>
      </c>
      <c r="C222" s="5">
        <v>40087</v>
      </c>
      <c r="D222" s="36" t="s">
        <v>253</v>
      </c>
      <c r="E222" s="36" t="s">
        <v>558</v>
      </c>
      <c r="F222" s="43">
        <v>820194.67</v>
      </c>
      <c r="G222" s="43">
        <v>6480468.1900000004</v>
      </c>
      <c r="H222" s="16">
        <v>1.27427557833717</v>
      </c>
      <c r="I222" s="16">
        <v>0.431260662748711</v>
      </c>
      <c r="J222" s="16">
        <v>0.30491357527610202</v>
      </c>
    </row>
    <row r="223" spans="1:10" ht="15" customHeight="1">
      <c r="A223" s="13" t="s">
        <v>289</v>
      </c>
      <c r="B223" s="21" t="s">
        <v>290</v>
      </c>
      <c r="C223" s="17">
        <v>41169</v>
      </c>
      <c r="D223" s="36" t="s">
        <v>291</v>
      </c>
      <c r="E223" s="36" t="s">
        <v>593</v>
      </c>
      <c r="F223" s="43">
        <v>665071.1</v>
      </c>
      <c r="G223" s="43">
        <v>6981743.5999999996</v>
      </c>
      <c r="H223" s="16">
        <v>0.104</v>
      </c>
      <c r="I223" s="16">
        <v>0.59499999999999997</v>
      </c>
      <c r="J223" s="16">
        <v>0.46100000000000002</v>
      </c>
    </row>
    <row r="224" spans="1:10" ht="15" customHeight="1">
      <c r="A224" s="13" t="s">
        <v>11</v>
      </c>
      <c r="B224" s="21" t="s">
        <v>292</v>
      </c>
      <c r="C224" s="17">
        <v>41169</v>
      </c>
      <c r="D224" s="36" t="s">
        <v>291</v>
      </c>
      <c r="E224" s="36" t="s">
        <v>464</v>
      </c>
      <c r="F224" s="43">
        <v>629546.31000000006</v>
      </c>
      <c r="G224" s="43">
        <v>6961690.4900000002</v>
      </c>
      <c r="H224" s="16">
        <v>0.14899999999999999</v>
      </c>
      <c r="I224" s="16" t="s">
        <v>15</v>
      </c>
      <c r="J224" s="16">
        <v>0.31</v>
      </c>
    </row>
    <row r="225" spans="1:10" ht="15" customHeight="1">
      <c r="A225" s="13" t="s">
        <v>293</v>
      </c>
      <c r="B225" s="21" t="s">
        <v>294</v>
      </c>
      <c r="C225" s="17">
        <v>41240</v>
      </c>
      <c r="D225" s="36" t="s">
        <v>291</v>
      </c>
      <c r="E225" s="36" t="s">
        <v>594</v>
      </c>
      <c r="F225" s="46">
        <v>1017040.27</v>
      </c>
      <c r="G225" s="46">
        <v>6746858.1900000004</v>
      </c>
      <c r="H225" s="16">
        <v>0.23300000000000001</v>
      </c>
      <c r="I225" s="16">
        <v>1.629</v>
      </c>
      <c r="J225" s="16">
        <v>1.569</v>
      </c>
    </row>
    <row r="226" spans="1:10" ht="15" customHeight="1">
      <c r="A226" s="6" t="s">
        <v>295</v>
      </c>
      <c r="B226" s="21" t="s">
        <v>296</v>
      </c>
      <c r="C226" s="17">
        <v>41240</v>
      </c>
      <c r="D226" s="36" t="s">
        <v>291</v>
      </c>
      <c r="E226" s="40" t="s">
        <v>595</v>
      </c>
      <c r="F226" s="46">
        <v>1002464.67</v>
      </c>
      <c r="G226" s="46">
        <v>6780411.9699999997</v>
      </c>
      <c r="H226" s="16">
        <v>0.34599999999999997</v>
      </c>
      <c r="I226" s="16" t="s">
        <v>15</v>
      </c>
      <c r="J226" s="16">
        <v>0.77600000000000002</v>
      </c>
    </row>
    <row r="227" spans="1:10" ht="15" customHeight="1">
      <c r="A227" s="6" t="s">
        <v>297</v>
      </c>
      <c r="B227" s="21" t="s">
        <v>298</v>
      </c>
      <c r="C227" s="17">
        <v>41240</v>
      </c>
      <c r="D227" s="36" t="s">
        <v>291</v>
      </c>
      <c r="E227" s="40" t="s">
        <v>596</v>
      </c>
      <c r="F227" s="46">
        <v>1048030.1</v>
      </c>
      <c r="G227" s="46">
        <v>6848205.3799999999</v>
      </c>
      <c r="H227" s="16">
        <v>0.154</v>
      </c>
      <c r="I227" s="16">
        <v>1.9470000000000001</v>
      </c>
      <c r="J227" s="16">
        <v>1.7370000000000001</v>
      </c>
    </row>
    <row r="228" spans="1:10" ht="15" customHeight="1">
      <c r="A228" s="6" t="s">
        <v>299</v>
      </c>
      <c r="B228" s="21" t="s">
        <v>300</v>
      </c>
      <c r="C228" s="3">
        <v>41239</v>
      </c>
      <c r="D228" s="36" t="s">
        <v>291</v>
      </c>
      <c r="E228" s="40" t="s">
        <v>597</v>
      </c>
      <c r="F228" s="46">
        <v>929200.52</v>
      </c>
      <c r="G228" s="46">
        <v>6835115.5199999996</v>
      </c>
      <c r="H228" s="16">
        <v>0.214</v>
      </c>
      <c r="I228" s="16">
        <v>1.0920000000000001</v>
      </c>
      <c r="J228" s="16">
        <v>0.42499999999999999</v>
      </c>
    </row>
    <row r="229" spans="1:10" ht="15" customHeight="1">
      <c r="A229" s="6" t="s">
        <v>301</v>
      </c>
      <c r="B229" s="21" t="s">
        <v>302</v>
      </c>
      <c r="C229" s="3">
        <v>41239</v>
      </c>
      <c r="D229" s="36" t="s">
        <v>291</v>
      </c>
      <c r="E229" s="40" t="s">
        <v>598</v>
      </c>
      <c r="F229" s="46">
        <v>932758.16</v>
      </c>
      <c r="G229" s="46">
        <v>6854239.7400000002</v>
      </c>
      <c r="H229" s="16">
        <v>0.214</v>
      </c>
      <c r="I229" s="16">
        <v>1.236</v>
      </c>
      <c r="J229" s="16">
        <v>2.1150000000000002</v>
      </c>
    </row>
    <row r="230" spans="1:10" ht="15" customHeight="1">
      <c r="A230" s="6" t="s">
        <v>303</v>
      </c>
      <c r="B230" s="21" t="s">
        <v>304</v>
      </c>
      <c r="C230" s="3">
        <v>41240</v>
      </c>
      <c r="D230" s="36" t="s">
        <v>291</v>
      </c>
      <c r="E230" s="40" t="s">
        <v>599</v>
      </c>
      <c r="F230" s="46">
        <v>932564.02</v>
      </c>
      <c r="G230" s="46">
        <v>6903674.46</v>
      </c>
      <c r="H230" s="16">
        <v>0.19400000000000001</v>
      </c>
      <c r="I230" s="16">
        <v>0.77800000000000002</v>
      </c>
      <c r="J230" s="16">
        <v>0.61199999999999999</v>
      </c>
    </row>
    <row r="231" spans="1:10" ht="15" customHeight="1">
      <c r="A231" s="6" t="s">
        <v>305</v>
      </c>
      <c r="B231" s="21" t="s">
        <v>306</v>
      </c>
      <c r="C231" s="3">
        <v>41240</v>
      </c>
      <c r="D231" s="36" t="s">
        <v>291</v>
      </c>
      <c r="E231" s="40" t="s">
        <v>600</v>
      </c>
      <c r="F231" s="46">
        <v>979432.11</v>
      </c>
      <c r="G231" s="46">
        <v>6908069.0599999996</v>
      </c>
      <c r="H231" s="16">
        <v>0.13200000000000001</v>
      </c>
      <c r="I231" s="16">
        <v>0.92600000000000005</v>
      </c>
      <c r="J231" s="16">
        <v>1.3859999999999999</v>
      </c>
    </row>
    <row r="232" spans="1:10" ht="15" customHeight="1">
      <c r="A232" s="6" t="s">
        <v>307</v>
      </c>
      <c r="B232" s="21" t="s">
        <v>308</v>
      </c>
      <c r="C232" s="3">
        <v>41239</v>
      </c>
      <c r="D232" s="36" t="s">
        <v>291</v>
      </c>
      <c r="E232" s="40" t="s">
        <v>601</v>
      </c>
      <c r="F232" s="46">
        <v>892257.54</v>
      </c>
      <c r="G232" s="46">
        <v>6843657.1900000004</v>
      </c>
      <c r="H232" s="16">
        <v>0.27300000000000002</v>
      </c>
      <c r="I232" s="16">
        <v>0.85099999999999998</v>
      </c>
      <c r="J232" s="16">
        <v>0.34399999999999997</v>
      </c>
    </row>
    <row r="233" spans="1:10" ht="15" customHeight="1">
      <c r="A233" s="13" t="s">
        <v>309</v>
      </c>
      <c r="B233" s="21" t="s">
        <v>310</v>
      </c>
      <c r="C233" s="17">
        <v>41122</v>
      </c>
      <c r="D233" s="36" t="s">
        <v>291</v>
      </c>
      <c r="E233" s="36" t="s">
        <v>602</v>
      </c>
      <c r="F233" s="43">
        <v>777033</v>
      </c>
      <c r="G233" s="43">
        <v>6698065</v>
      </c>
      <c r="H233" s="16">
        <v>0.42499999999999999</v>
      </c>
      <c r="I233" s="16" t="s">
        <v>15</v>
      </c>
      <c r="J233" s="16">
        <v>0.59899999999999998</v>
      </c>
    </row>
    <row r="234" spans="1:10" ht="15" customHeight="1">
      <c r="A234" s="13" t="s">
        <v>311</v>
      </c>
      <c r="B234" s="21" t="s">
        <v>312</v>
      </c>
      <c r="C234" s="17">
        <v>41157</v>
      </c>
      <c r="D234" s="36" t="s">
        <v>291</v>
      </c>
      <c r="E234" s="36" t="s">
        <v>603</v>
      </c>
      <c r="F234" s="43">
        <v>666622</v>
      </c>
      <c r="G234" s="43">
        <v>6826460</v>
      </c>
      <c r="H234" s="16">
        <v>0.191</v>
      </c>
      <c r="I234" s="16" t="s">
        <v>15</v>
      </c>
      <c r="J234" s="16">
        <v>0.51200000000000001</v>
      </c>
    </row>
    <row r="235" spans="1:10" ht="15" customHeight="1">
      <c r="A235" s="13" t="s">
        <v>313</v>
      </c>
      <c r="B235" s="21" t="s">
        <v>314</v>
      </c>
      <c r="C235" s="17">
        <v>41157</v>
      </c>
      <c r="D235" s="36" t="s">
        <v>291</v>
      </c>
      <c r="E235" s="36" t="s">
        <v>604</v>
      </c>
      <c r="F235" s="43">
        <v>680887</v>
      </c>
      <c r="G235" s="43">
        <v>6828771</v>
      </c>
      <c r="H235" s="16">
        <v>0.23200000000000001</v>
      </c>
      <c r="I235" s="16" t="s">
        <v>15</v>
      </c>
      <c r="J235" s="16">
        <v>0.40100000000000002</v>
      </c>
    </row>
    <row r="236" spans="1:10" ht="15" customHeight="1">
      <c r="A236" s="13" t="s">
        <v>315</v>
      </c>
      <c r="B236" s="21" t="s">
        <v>316</v>
      </c>
      <c r="C236" s="17">
        <v>41170</v>
      </c>
      <c r="D236" s="36" t="s">
        <v>291</v>
      </c>
      <c r="E236" s="36" t="s">
        <v>605</v>
      </c>
      <c r="F236" s="43">
        <v>823504</v>
      </c>
      <c r="G236" s="43">
        <v>6853255</v>
      </c>
      <c r="H236" s="16">
        <v>0.22600000000000001</v>
      </c>
      <c r="I236" s="16" t="s">
        <v>15</v>
      </c>
      <c r="J236" s="16">
        <v>0.14699999999999999</v>
      </c>
    </row>
    <row r="237" spans="1:10" ht="15" customHeight="1">
      <c r="A237" s="13" t="s">
        <v>317</v>
      </c>
      <c r="B237" s="21" t="s">
        <v>318</v>
      </c>
      <c r="C237" s="17">
        <v>41170</v>
      </c>
      <c r="D237" s="36" t="s">
        <v>291</v>
      </c>
      <c r="E237" s="36" t="s">
        <v>606</v>
      </c>
      <c r="F237" s="43">
        <v>790859</v>
      </c>
      <c r="G237" s="43">
        <v>6878119</v>
      </c>
      <c r="H237" s="16">
        <v>0.23400000000000001</v>
      </c>
      <c r="I237" s="16">
        <v>0.64200000000000002</v>
      </c>
      <c r="J237" s="16">
        <v>0.20799999999999999</v>
      </c>
    </row>
    <row r="238" spans="1:10" ht="15" customHeight="1">
      <c r="A238" s="13" t="s">
        <v>319</v>
      </c>
      <c r="B238" s="21" t="s">
        <v>320</v>
      </c>
      <c r="C238" s="17">
        <v>41169</v>
      </c>
      <c r="D238" s="36" t="s">
        <v>291</v>
      </c>
      <c r="E238" s="36" t="s">
        <v>607</v>
      </c>
      <c r="F238" s="43">
        <v>758250</v>
      </c>
      <c r="G238" s="43">
        <v>6887129</v>
      </c>
      <c r="H238" s="16">
        <v>0.32600000000000001</v>
      </c>
      <c r="I238" s="16">
        <v>0.58699999999999997</v>
      </c>
      <c r="J238" s="16">
        <v>0.45</v>
      </c>
    </row>
    <row r="239" spans="1:10" ht="15" customHeight="1">
      <c r="A239" s="13" t="s">
        <v>321</v>
      </c>
      <c r="B239" s="21" t="s">
        <v>322</v>
      </c>
      <c r="C239" s="17">
        <v>41156</v>
      </c>
      <c r="D239" s="36" t="s">
        <v>291</v>
      </c>
      <c r="E239" s="36" t="s">
        <v>608</v>
      </c>
      <c r="F239" s="43">
        <v>629586</v>
      </c>
      <c r="G239" s="43">
        <v>6871185</v>
      </c>
      <c r="H239" s="16">
        <v>0.14299999999999999</v>
      </c>
      <c r="I239" s="16">
        <v>0.52300000000000002</v>
      </c>
      <c r="J239" s="16">
        <v>0.80800000000000005</v>
      </c>
    </row>
    <row r="240" spans="1:10" ht="15" customHeight="1">
      <c r="A240" s="13" t="s">
        <v>323</v>
      </c>
      <c r="B240" s="21" t="s">
        <v>324</v>
      </c>
      <c r="C240" s="17">
        <v>41169</v>
      </c>
      <c r="D240" s="36" t="s">
        <v>291</v>
      </c>
      <c r="E240" s="36" t="s">
        <v>609</v>
      </c>
      <c r="F240" s="43">
        <v>734852</v>
      </c>
      <c r="G240" s="43">
        <v>6919445.9900000002</v>
      </c>
      <c r="H240" s="16">
        <v>0.14199999999999999</v>
      </c>
      <c r="I240" s="16">
        <v>0.86099999999999999</v>
      </c>
      <c r="J240" s="16">
        <v>0.436</v>
      </c>
    </row>
    <row r="241" spans="1:10" ht="15" customHeight="1">
      <c r="A241" s="13" t="s">
        <v>325</v>
      </c>
      <c r="B241" s="21" t="s">
        <v>326</v>
      </c>
      <c r="C241" s="17">
        <v>41156</v>
      </c>
      <c r="D241" s="36" t="s">
        <v>291</v>
      </c>
      <c r="E241" s="36" t="s">
        <v>610</v>
      </c>
      <c r="F241" s="43">
        <v>564990</v>
      </c>
      <c r="G241" s="43">
        <v>6888284</v>
      </c>
      <c r="H241" s="16">
        <v>0.223</v>
      </c>
      <c r="I241" s="16">
        <v>0.53200000000000003</v>
      </c>
      <c r="J241" s="16">
        <v>0.35099999999999998</v>
      </c>
    </row>
    <row r="242" spans="1:10" ht="15" customHeight="1">
      <c r="A242" s="13" t="s">
        <v>327</v>
      </c>
      <c r="B242" s="21" t="s">
        <v>328</v>
      </c>
      <c r="C242" s="17">
        <v>41156</v>
      </c>
      <c r="D242" s="36" t="s">
        <v>291</v>
      </c>
      <c r="E242" s="36" t="s">
        <v>611</v>
      </c>
      <c r="F242" s="43">
        <v>532911</v>
      </c>
      <c r="G242" s="43">
        <v>6862280</v>
      </c>
      <c r="H242" s="16">
        <v>0.73399999999999999</v>
      </c>
      <c r="I242" s="16">
        <v>0.72199999999999998</v>
      </c>
      <c r="J242" s="16">
        <v>0.49</v>
      </c>
    </row>
    <row r="243" spans="1:10" ht="15" customHeight="1">
      <c r="A243" s="13" t="s">
        <v>329</v>
      </c>
      <c r="B243" s="21" t="s">
        <v>330</v>
      </c>
      <c r="C243" s="17">
        <v>41368</v>
      </c>
      <c r="D243" s="36" t="s">
        <v>291</v>
      </c>
      <c r="E243" s="36" t="s">
        <v>612</v>
      </c>
      <c r="F243" s="43">
        <v>444091</v>
      </c>
      <c r="G243" s="43">
        <v>6867577</v>
      </c>
      <c r="H243" s="16">
        <v>0.436</v>
      </c>
      <c r="I243" s="16">
        <v>4.415</v>
      </c>
      <c r="J243" s="16">
        <v>0.49099999999999999</v>
      </c>
    </row>
    <row r="244" spans="1:10" ht="15" customHeight="1">
      <c r="A244" s="6" t="s">
        <v>331</v>
      </c>
      <c r="B244" s="21" t="s">
        <v>332</v>
      </c>
      <c r="C244" s="3">
        <v>41367</v>
      </c>
      <c r="D244" s="36" t="s">
        <v>291</v>
      </c>
      <c r="E244" s="40" t="s">
        <v>613</v>
      </c>
      <c r="F244" s="46">
        <v>415263</v>
      </c>
      <c r="G244" s="46">
        <v>6878911</v>
      </c>
      <c r="H244" s="16">
        <v>0.21099999999999999</v>
      </c>
      <c r="I244" s="16">
        <v>1.8620000000000001</v>
      </c>
      <c r="J244" s="16">
        <v>0.47599999999999998</v>
      </c>
    </row>
    <row r="245" spans="1:10" ht="15" customHeight="1">
      <c r="A245" s="6" t="s">
        <v>333</v>
      </c>
      <c r="B245" s="21" t="s">
        <v>334</v>
      </c>
      <c r="C245" s="3">
        <v>41367</v>
      </c>
      <c r="D245" s="36" t="s">
        <v>291</v>
      </c>
      <c r="E245" s="40" t="s">
        <v>614</v>
      </c>
      <c r="F245" s="46">
        <v>399261</v>
      </c>
      <c r="G245" s="46">
        <v>6835758</v>
      </c>
      <c r="H245" s="16">
        <v>0.25900000000000001</v>
      </c>
      <c r="I245" s="16">
        <v>2.5139999999999998</v>
      </c>
      <c r="J245" s="16">
        <v>0.53900000000000003</v>
      </c>
    </row>
    <row r="246" spans="1:10" ht="15" customHeight="1">
      <c r="A246" s="6" t="s">
        <v>335</v>
      </c>
      <c r="B246" s="21" t="s">
        <v>336</v>
      </c>
      <c r="C246" s="3">
        <v>41067</v>
      </c>
      <c r="D246" s="36" t="s">
        <v>291</v>
      </c>
      <c r="E246" s="40" t="s">
        <v>615</v>
      </c>
      <c r="F246" s="46">
        <v>787624.38</v>
      </c>
      <c r="G246" s="46">
        <v>6466874.9800000004</v>
      </c>
      <c r="H246" s="16">
        <v>0.26600000000000001</v>
      </c>
      <c r="I246" s="16">
        <v>0.54300000000000004</v>
      </c>
      <c r="J246" s="16">
        <v>0.25700000000000001</v>
      </c>
    </row>
    <row r="247" spans="1:10" ht="15" customHeight="1">
      <c r="A247" s="6" t="s">
        <v>337</v>
      </c>
      <c r="B247" s="21" t="s">
        <v>338</v>
      </c>
      <c r="C247" s="3">
        <v>41067</v>
      </c>
      <c r="D247" s="36" t="s">
        <v>291</v>
      </c>
      <c r="E247" s="40" t="s">
        <v>616</v>
      </c>
      <c r="F247" s="46">
        <v>797573.6</v>
      </c>
      <c r="G247" s="46">
        <v>6492480</v>
      </c>
      <c r="H247" s="16">
        <v>0.21199999999999999</v>
      </c>
      <c r="I247" s="16">
        <v>2.1619999999999999</v>
      </c>
      <c r="J247" s="16">
        <v>1.6679999999999999</v>
      </c>
    </row>
    <row r="248" spans="1:10" ht="15" customHeight="1">
      <c r="A248" s="6" t="s">
        <v>339</v>
      </c>
      <c r="B248" s="21" t="s">
        <v>340</v>
      </c>
      <c r="C248" s="3">
        <v>41067</v>
      </c>
      <c r="D248" s="36" t="s">
        <v>291</v>
      </c>
      <c r="E248" s="40" t="s">
        <v>617</v>
      </c>
      <c r="F248" s="46">
        <v>799176.5</v>
      </c>
      <c r="G248" s="46">
        <v>6496720</v>
      </c>
      <c r="H248" s="16">
        <v>0.308</v>
      </c>
      <c r="I248" s="16">
        <v>0.53800000000000003</v>
      </c>
      <c r="J248" s="16">
        <v>0.34499999999999997</v>
      </c>
    </row>
    <row r="249" spans="1:10" ht="15" customHeight="1">
      <c r="A249" s="6" t="s">
        <v>341</v>
      </c>
      <c r="B249" s="21" t="s">
        <v>342</v>
      </c>
      <c r="C249" s="3">
        <v>41137</v>
      </c>
      <c r="D249" s="36" t="s">
        <v>291</v>
      </c>
      <c r="E249" s="40" t="s">
        <v>618</v>
      </c>
      <c r="F249" s="46">
        <v>775447.49</v>
      </c>
      <c r="G249" s="46">
        <v>6493314.0800000001</v>
      </c>
      <c r="H249" s="16">
        <v>0.29699999999999999</v>
      </c>
      <c r="I249" s="16" t="s">
        <v>15</v>
      </c>
      <c r="J249" s="16" t="s">
        <v>15</v>
      </c>
    </row>
    <row r="250" spans="1:10" ht="15" customHeight="1">
      <c r="A250" s="6" t="s">
        <v>343</v>
      </c>
      <c r="B250" s="21" t="s">
        <v>344</v>
      </c>
      <c r="C250" s="3">
        <v>41123</v>
      </c>
      <c r="D250" s="36" t="s">
        <v>291</v>
      </c>
      <c r="E250" s="40" t="s">
        <v>619</v>
      </c>
      <c r="F250" s="46">
        <v>784705.1</v>
      </c>
      <c r="G250" s="46">
        <v>6561350</v>
      </c>
      <c r="H250" s="16">
        <v>0.107</v>
      </c>
      <c r="I250" s="16">
        <v>0.71499999999999997</v>
      </c>
      <c r="J250" s="16">
        <v>0.83299999999999996</v>
      </c>
    </row>
    <row r="251" spans="1:10" ht="15" customHeight="1">
      <c r="A251" s="6" t="s">
        <v>345</v>
      </c>
      <c r="B251" s="21" t="s">
        <v>346</v>
      </c>
      <c r="C251" s="3">
        <v>41123</v>
      </c>
      <c r="D251" s="36" t="s">
        <v>291</v>
      </c>
      <c r="E251" s="40" t="s">
        <v>620</v>
      </c>
      <c r="F251" s="46">
        <v>782782.1</v>
      </c>
      <c r="G251" s="46">
        <v>6597430</v>
      </c>
      <c r="H251" s="16">
        <v>0.09</v>
      </c>
      <c r="I251" s="16">
        <v>0.81200000000000006</v>
      </c>
      <c r="J251" s="16">
        <v>0.79500000000000004</v>
      </c>
    </row>
    <row r="252" spans="1:10" ht="15" customHeight="1">
      <c r="A252" s="6" t="s">
        <v>347</v>
      </c>
      <c r="B252" s="21" t="s">
        <v>348</v>
      </c>
      <c r="C252" s="3">
        <v>41122</v>
      </c>
      <c r="D252" s="36" t="s">
        <v>291</v>
      </c>
      <c r="E252" s="40" t="s">
        <v>621</v>
      </c>
      <c r="F252" s="46">
        <v>718939</v>
      </c>
      <c r="G252" s="46">
        <v>6681860</v>
      </c>
      <c r="H252" s="16">
        <v>0.19600000000000001</v>
      </c>
      <c r="I252" s="16">
        <v>0.99299999999999999</v>
      </c>
      <c r="J252" s="16">
        <v>0.66</v>
      </c>
    </row>
    <row r="253" spans="1:10" ht="15" customHeight="1">
      <c r="A253" s="6" t="s">
        <v>349</v>
      </c>
      <c r="B253" s="21" t="s">
        <v>350</v>
      </c>
      <c r="C253" s="3">
        <v>41137</v>
      </c>
      <c r="D253" s="36" t="s">
        <v>291</v>
      </c>
      <c r="E253" s="40" t="s">
        <v>622</v>
      </c>
      <c r="F253" s="46">
        <v>722875.1</v>
      </c>
      <c r="G253" s="46">
        <v>6533430</v>
      </c>
      <c r="H253" s="16">
        <v>7.2999999999999995E-2</v>
      </c>
      <c r="I253" s="16">
        <v>0.56100000000000005</v>
      </c>
      <c r="J253" s="16">
        <v>0.48199999999999998</v>
      </c>
    </row>
    <row r="254" spans="1:10" ht="15" customHeight="1">
      <c r="A254" s="6" t="s">
        <v>351</v>
      </c>
      <c r="B254" s="21" t="s">
        <v>352</v>
      </c>
      <c r="C254" s="3">
        <v>41137</v>
      </c>
      <c r="D254" s="36" t="s">
        <v>291</v>
      </c>
      <c r="E254" s="40" t="s">
        <v>623</v>
      </c>
      <c r="F254" s="46">
        <v>749056.1</v>
      </c>
      <c r="G254" s="46">
        <v>6508590</v>
      </c>
      <c r="H254" s="16">
        <v>0.40600000000000003</v>
      </c>
      <c r="I254" s="16" t="s">
        <v>15</v>
      </c>
      <c r="J254" s="16">
        <v>0.34200000000000003</v>
      </c>
    </row>
    <row r="255" spans="1:10" ht="15" customHeight="1">
      <c r="A255" s="6" t="s">
        <v>353</v>
      </c>
      <c r="B255" s="21" t="s">
        <v>354</v>
      </c>
      <c r="C255" s="3">
        <v>41122</v>
      </c>
      <c r="D255" s="36" t="s">
        <v>291</v>
      </c>
      <c r="E255" s="40" t="s">
        <v>624</v>
      </c>
      <c r="F255" s="46">
        <v>694744.1</v>
      </c>
      <c r="G255" s="46">
        <v>6669900</v>
      </c>
      <c r="H255" s="16">
        <v>0.14699999999999999</v>
      </c>
      <c r="I255" s="16">
        <v>0.69599999999999995</v>
      </c>
      <c r="J255" s="16">
        <v>0.52200000000000002</v>
      </c>
    </row>
    <row r="256" spans="1:10" ht="15" customHeight="1">
      <c r="A256" s="13" t="s">
        <v>355</v>
      </c>
      <c r="B256" s="21" t="s">
        <v>356</v>
      </c>
      <c r="C256" s="17">
        <v>41157</v>
      </c>
      <c r="D256" s="36" t="s">
        <v>291</v>
      </c>
      <c r="E256" s="36" t="s">
        <v>625</v>
      </c>
      <c r="F256" s="46">
        <v>634433.9</v>
      </c>
      <c r="G256" s="46">
        <v>6752518</v>
      </c>
      <c r="H256" s="16">
        <v>0.24</v>
      </c>
      <c r="I256" s="16">
        <v>0.89600000000000002</v>
      </c>
      <c r="J256" s="16">
        <v>0.314</v>
      </c>
    </row>
    <row r="257" spans="1:10" ht="15" customHeight="1">
      <c r="A257" s="6" t="s">
        <v>357</v>
      </c>
      <c r="B257" s="21" t="s">
        <v>358</v>
      </c>
      <c r="C257" s="17">
        <v>41157</v>
      </c>
      <c r="D257" s="36" t="s">
        <v>291</v>
      </c>
      <c r="E257" s="40" t="s">
        <v>626</v>
      </c>
      <c r="F257" s="46">
        <v>642369.1</v>
      </c>
      <c r="G257" s="46">
        <v>6766496</v>
      </c>
      <c r="H257" s="16">
        <v>0.16400000000000001</v>
      </c>
      <c r="I257" s="16" t="s">
        <v>15</v>
      </c>
      <c r="J257" s="16">
        <v>0.23799999999999999</v>
      </c>
    </row>
    <row r="258" spans="1:10" ht="15" customHeight="1">
      <c r="A258" s="6" t="s">
        <v>359</v>
      </c>
      <c r="B258" s="21" t="s">
        <v>360</v>
      </c>
      <c r="C258" s="3">
        <v>41122</v>
      </c>
      <c r="D258" s="36" t="s">
        <v>291</v>
      </c>
      <c r="E258" s="40" t="s">
        <v>627</v>
      </c>
      <c r="F258" s="46">
        <v>660697.51</v>
      </c>
      <c r="G258" s="46">
        <v>6700369.6600000001</v>
      </c>
      <c r="H258" s="16">
        <v>0.315</v>
      </c>
      <c r="I258" s="16">
        <v>1.448</v>
      </c>
      <c r="J258" s="16">
        <v>0.48599999999999999</v>
      </c>
    </row>
    <row r="259" spans="1:10" ht="15" customHeight="1">
      <c r="A259" s="6" t="s">
        <v>361</v>
      </c>
      <c r="B259" s="21" t="s">
        <v>362</v>
      </c>
      <c r="C259" s="3">
        <v>41368</v>
      </c>
      <c r="D259" s="36" t="s">
        <v>291</v>
      </c>
      <c r="E259" s="40" t="s">
        <v>628</v>
      </c>
      <c r="F259" s="46">
        <v>486718.6</v>
      </c>
      <c r="G259" s="46">
        <v>6760810</v>
      </c>
      <c r="H259" s="16">
        <v>0.156</v>
      </c>
      <c r="I259" s="16">
        <v>1.6910000000000001</v>
      </c>
      <c r="J259" s="16">
        <v>0.94599999999999995</v>
      </c>
    </row>
    <row r="260" spans="1:10" ht="15" customHeight="1">
      <c r="A260" s="13" t="s">
        <v>363</v>
      </c>
      <c r="B260" s="21" t="s">
        <v>364</v>
      </c>
      <c r="C260" s="3">
        <v>41368</v>
      </c>
      <c r="D260" s="36" t="s">
        <v>291</v>
      </c>
      <c r="E260" s="36" t="s">
        <v>629</v>
      </c>
      <c r="F260" s="46">
        <v>423939.6</v>
      </c>
      <c r="G260" s="46">
        <v>6776832</v>
      </c>
      <c r="H260" s="16">
        <v>0.23300000000000001</v>
      </c>
      <c r="I260" s="16">
        <v>1.484</v>
      </c>
      <c r="J260" s="16">
        <v>0.434</v>
      </c>
    </row>
    <row r="261" spans="1:10" ht="15" customHeight="1">
      <c r="A261" s="6" t="s">
        <v>365</v>
      </c>
      <c r="B261" s="21" t="s">
        <v>366</v>
      </c>
      <c r="C261" s="3">
        <v>41365</v>
      </c>
      <c r="D261" s="36" t="s">
        <v>291</v>
      </c>
      <c r="E261" s="40" t="s">
        <v>630</v>
      </c>
      <c r="F261" s="46">
        <v>425754.2</v>
      </c>
      <c r="G261" s="46">
        <v>6696966</v>
      </c>
      <c r="H261" s="16">
        <v>0.16900000000000001</v>
      </c>
      <c r="I261" s="16">
        <v>1.843</v>
      </c>
      <c r="J261" s="16">
        <v>0.53800000000000003</v>
      </c>
    </row>
    <row r="262" spans="1:10" ht="15" customHeight="1">
      <c r="A262" s="6" t="s">
        <v>367</v>
      </c>
      <c r="B262" s="21" t="s">
        <v>368</v>
      </c>
      <c r="C262" s="3">
        <v>41366</v>
      </c>
      <c r="D262" s="36" t="s">
        <v>291</v>
      </c>
      <c r="E262" s="40" t="s">
        <v>631</v>
      </c>
      <c r="F262" s="46">
        <v>364328.9</v>
      </c>
      <c r="G262" s="46">
        <v>6690074</v>
      </c>
      <c r="H262" s="16">
        <v>0.17100000000000001</v>
      </c>
      <c r="I262" s="16">
        <v>2.7839999999999998</v>
      </c>
      <c r="J262" s="16">
        <v>1.488</v>
      </c>
    </row>
    <row r="263" spans="1:10" ht="15" customHeight="1">
      <c r="A263" s="6" t="s">
        <v>369</v>
      </c>
      <c r="B263" s="21" t="s">
        <v>370</v>
      </c>
      <c r="C263" s="3">
        <v>41365</v>
      </c>
      <c r="D263" s="36" t="s">
        <v>291</v>
      </c>
      <c r="E263" s="40" t="s">
        <v>632</v>
      </c>
      <c r="F263" s="46">
        <v>392166.1</v>
      </c>
      <c r="G263" s="46">
        <v>6661022</v>
      </c>
      <c r="H263" s="16">
        <v>0.16800000000000001</v>
      </c>
      <c r="I263" s="16">
        <v>1.429</v>
      </c>
      <c r="J263" s="16">
        <v>0.45100000000000001</v>
      </c>
    </row>
    <row r="264" spans="1:10" ht="15" customHeight="1">
      <c r="A264" s="6" t="s">
        <v>371</v>
      </c>
      <c r="B264" s="21" t="s">
        <v>372</v>
      </c>
      <c r="C264" s="3">
        <v>41365</v>
      </c>
      <c r="D264" s="36" t="s">
        <v>291</v>
      </c>
      <c r="E264" s="40" t="s">
        <v>633</v>
      </c>
      <c r="F264" s="46">
        <v>350827.52000000002</v>
      </c>
      <c r="G264" s="46">
        <v>6647659.79</v>
      </c>
      <c r="H264" s="16">
        <v>0.187</v>
      </c>
      <c r="I264" s="16">
        <v>1.5580000000000001</v>
      </c>
      <c r="J264" s="16">
        <v>0.51400000000000001</v>
      </c>
    </row>
    <row r="265" spans="1:10" ht="15" customHeight="1">
      <c r="A265" s="6" t="s">
        <v>373</v>
      </c>
      <c r="B265" s="21" t="s">
        <v>374</v>
      </c>
      <c r="C265" s="3">
        <v>41366</v>
      </c>
      <c r="D265" s="36" t="s">
        <v>291</v>
      </c>
      <c r="E265" s="40" t="s">
        <v>634</v>
      </c>
      <c r="F265" s="46">
        <v>304456.40000000002</v>
      </c>
      <c r="G265" s="46">
        <v>6807992</v>
      </c>
      <c r="H265" s="16">
        <v>0.27500000000000002</v>
      </c>
      <c r="I265" s="16">
        <v>2.8639999999999999</v>
      </c>
      <c r="J265" s="16">
        <v>0.35099999999999998</v>
      </c>
    </row>
    <row r="266" spans="1:10" ht="15" customHeight="1">
      <c r="A266" s="6" t="s">
        <v>375</v>
      </c>
      <c r="B266" s="21" t="s">
        <v>376</v>
      </c>
      <c r="C266" s="3">
        <v>41367</v>
      </c>
      <c r="D266" s="36" t="s">
        <v>291</v>
      </c>
      <c r="E266" s="40" t="s">
        <v>635</v>
      </c>
      <c r="F266" s="46">
        <v>268937.11</v>
      </c>
      <c r="G266" s="46">
        <v>6832115.9800000004</v>
      </c>
      <c r="H266" s="16">
        <v>0.34499999999999997</v>
      </c>
      <c r="I266" s="16">
        <v>1.865</v>
      </c>
      <c r="J266" s="16">
        <v>0.7</v>
      </c>
    </row>
    <row r="267" spans="1:10" ht="15" customHeight="1">
      <c r="A267" s="6" t="s">
        <v>377</v>
      </c>
      <c r="B267" s="21" t="s">
        <v>378</v>
      </c>
      <c r="C267" s="3">
        <v>41366</v>
      </c>
      <c r="D267" s="36" t="s">
        <v>291</v>
      </c>
      <c r="E267" s="40" t="s">
        <v>636</v>
      </c>
      <c r="F267" s="46">
        <v>269139.63</v>
      </c>
      <c r="G267" s="46">
        <v>6797553.54</v>
      </c>
      <c r="H267" s="16">
        <v>0.39500000000000002</v>
      </c>
      <c r="I267" s="16">
        <v>3.9809999999999999</v>
      </c>
      <c r="J267" s="16">
        <v>0.23499999999999999</v>
      </c>
    </row>
    <row r="268" spans="1:10" ht="15" customHeight="1">
      <c r="A268" s="6" t="s">
        <v>379</v>
      </c>
      <c r="B268" s="21" t="s">
        <v>380</v>
      </c>
      <c r="C268" s="3">
        <v>41366</v>
      </c>
      <c r="D268" s="36" t="s">
        <v>291</v>
      </c>
      <c r="E268" s="40" t="s">
        <v>637</v>
      </c>
      <c r="F268" s="46">
        <v>315429.7</v>
      </c>
      <c r="G268" s="46">
        <v>6777126</v>
      </c>
      <c r="H268" s="16">
        <v>0.34599999999999997</v>
      </c>
      <c r="I268" s="16">
        <v>2.35</v>
      </c>
      <c r="J268" s="16">
        <v>0.41299999999999998</v>
      </c>
    </row>
    <row r="269" spans="1:10" ht="15" customHeight="1">
      <c r="A269" s="13" t="s">
        <v>381</v>
      </c>
      <c r="B269" s="21" t="s">
        <v>382</v>
      </c>
      <c r="C269" s="3">
        <v>41366</v>
      </c>
      <c r="D269" s="36" t="s">
        <v>291</v>
      </c>
      <c r="E269" s="36" t="s">
        <v>638</v>
      </c>
      <c r="F269" s="46">
        <v>344193</v>
      </c>
      <c r="G269" s="46">
        <v>6777680</v>
      </c>
      <c r="H269" s="16">
        <v>0.216</v>
      </c>
      <c r="I269" s="16">
        <v>2.7210000000000001</v>
      </c>
      <c r="J269" s="16">
        <v>0.436</v>
      </c>
    </row>
    <row r="270" spans="1:10" ht="15" customHeight="1">
      <c r="A270" s="6" t="s">
        <v>383</v>
      </c>
      <c r="B270" s="21" t="s">
        <v>384</v>
      </c>
      <c r="C270" s="3">
        <v>41368</v>
      </c>
      <c r="D270" s="36" t="s">
        <v>291</v>
      </c>
      <c r="E270" s="40" t="s">
        <v>639</v>
      </c>
      <c r="F270" s="46">
        <v>441555</v>
      </c>
      <c r="G270" s="46">
        <v>6746734</v>
      </c>
      <c r="H270" s="16">
        <v>0.188</v>
      </c>
      <c r="I270" s="16">
        <v>1.7569999999999999</v>
      </c>
      <c r="J270" s="16">
        <v>0.51800000000000002</v>
      </c>
    </row>
    <row r="271" spans="1:10" ht="15" customHeight="1">
      <c r="A271" s="13" t="s">
        <v>385</v>
      </c>
      <c r="B271" s="21" t="s">
        <v>386</v>
      </c>
      <c r="C271" s="17">
        <v>41086</v>
      </c>
      <c r="D271" s="36" t="s">
        <v>291</v>
      </c>
      <c r="E271" s="36" t="s">
        <v>640</v>
      </c>
      <c r="F271" s="43">
        <v>427348.5</v>
      </c>
      <c r="G271" s="43">
        <v>6449524.5899999999</v>
      </c>
      <c r="H271" s="16">
        <v>0.156</v>
      </c>
      <c r="I271" s="16">
        <v>0.70799999999999996</v>
      </c>
      <c r="J271" s="16">
        <v>0.38900000000000001</v>
      </c>
    </row>
    <row r="272" spans="1:10" ht="15" customHeight="1">
      <c r="A272" s="6" t="s">
        <v>387</v>
      </c>
      <c r="B272" s="21" t="s">
        <v>388</v>
      </c>
      <c r="C272" s="3">
        <v>41044</v>
      </c>
      <c r="D272" s="36" t="s">
        <v>291</v>
      </c>
      <c r="E272" s="40" t="s">
        <v>641</v>
      </c>
      <c r="F272" s="46">
        <v>510934.84</v>
      </c>
      <c r="G272" s="46">
        <v>6455394.8300000001</v>
      </c>
      <c r="H272" s="16">
        <v>0.13400000000000001</v>
      </c>
      <c r="I272" s="16">
        <v>0.54100000000000004</v>
      </c>
      <c r="J272" s="16">
        <v>0.44500000000000001</v>
      </c>
    </row>
    <row r="273" spans="1:10" ht="15" customHeight="1">
      <c r="A273" s="6" t="s">
        <v>389</v>
      </c>
      <c r="B273" s="21" t="s">
        <v>390</v>
      </c>
      <c r="C273" s="3">
        <v>41086</v>
      </c>
      <c r="D273" s="36" t="s">
        <v>291</v>
      </c>
      <c r="E273" s="40" t="s">
        <v>642</v>
      </c>
      <c r="F273" s="46">
        <v>567693.37</v>
      </c>
      <c r="G273" s="46">
        <v>6482460.3499999996</v>
      </c>
      <c r="H273" s="16">
        <v>0.215</v>
      </c>
      <c r="I273" s="16">
        <v>0.72399999999999998</v>
      </c>
      <c r="J273" s="16">
        <v>0.33600000000000002</v>
      </c>
    </row>
    <row r="274" spans="1:10" ht="15" customHeight="1">
      <c r="A274" s="6" t="s">
        <v>391</v>
      </c>
      <c r="B274" s="21" t="s">
        <v>392</v>
      </c>
      <c r="C274" s="3">
        <v>41086</v>
      </c>
      <c r="D274" s="36" t="s">
        <v>291</v>
      </c>
      <c r="E274" s="40" t="s">
        <v>643</v>
      </c>
      <c r="F274" s="46">
        <v>459458.91</v>
      </c>
      <c r="G274" s="46">
        <v>6397156.2800000003</v>
      </c>
      <c r="H274" s="16">
        <v>8.7999999999999995E-2</v>
      </c>
      <c r="I274" s="16" t="s">
        <v>15</v>
      </c>
      <c r="J274" s="16">
        <v>0.27500000000000002</v>
      </c>
    </row>
    <row r="275" spans="1:10" ht="15" customHeight="1">
      <c r="A275" s="6" t="s">
        <v>393</v>
      </c>
      <c r="B275" s="21" t="s">
        <v>394</v>
      </c>
      <c r="C275" s="3">
        <v>41087</v>
      </c>
      <c r="D275" s="36" t="s">
        <v>291</v>
      </c>
      <c r="E275" s="40" t="s">
        <v>644</v>
      </c>
      <c r="F275" s="46">
        <v>492143.4</v>
      </c>
      <c r="G275" s="46">
        <v>6374724.75</v>
      </c>
      <c r="H275" s="16">
        <v>0.109</v>
      </c>
      <c r="I275" s="16">
        <v>1.155</v>
      </c>
      <c r="J275" s="16">
        <v>1.0289999999999999</v>
      </c>
    </row>
    <row r="276" spans="1:10" ht="15" customHeight="1">
      <c r="A276" s="6" t="s">
        <v>30</v>
      </c>
      <c r="B276" s="21" t="s">
        <v>395</v>
      </c>
      <c r="C276" s="3">
        <v>41043</v>
      </c>
      <c r="D276" s="36" t="s">
        <v>291</v>
      </c>
      <c r="E276" s="40" t="s">
        <v>645</v>
      </c>
      <c r="F276" s="46">
        <v>683501.96</v>
      </c>
      <c r="G276" s="46">
        <v>6381658.0499999998</v>
      </c>
      <c r="H276" s="16">
        <v>0.373</v>
      </c>
      <c r="I276" s="16">
        <v>0.747</v>
      </c>
      <c r="J276" s="16">
        <v>0.41599999999999998</v>
      </c>
    </row>
    <row r="277" spans="1:10" ht="15" customHeight="1">
      <c r="A277" s="6" t="s">
        <v>396</v>
      </c>
      <c r="B277" s="21" t="s">
        <v>397</v>
      </c>
      <c r="C277" s="3">
        <v>41087</v>
      </c>
      <c r="D277" s="36" t="s">
        <v>291</v>
      </c>
      <c r="E277" s="40" t="s">
        <v>646</v>
      </c>
      <c r="F277" s="46">
        <v>527865.69999999995</v>
      </c>
      <c r="G277" s="46">
        <v>6329248.4900000002</v>
      </c>
      <c r="H277" s="16">
        <v>0.104</v>
      </c>
      <c r="I277" s="16">
        <v>0.95199999999999996</v>
      </c>
      <c r="J277" s="16">
        <v>0.45800000000000002</v>
      </c>
    </row>
    <row r="278" spans="1:10" ht="15" customHeight="1">
      <c r="A278" s="6" t="s">
        <v>398</v>
      </c>
      <c r="B278" s="21" t="s">
        <v>399</v>
      </c>
      <c r="C278" s="3">
        <v>41043</v>
      </c>
      <c r="D278" s="36" t="s">
        <v>291</v>
      </c>
      <c r="E278" s="40" t="s">
        <v>647</v>
      </c>
      <c r="F278" s="46">
        <v>659597.22</v>
      </c>
      <c r="G278" s="46">
        <v>6360008.5300000003</v>
      </c>
      <c r="H278" s="16">
        <v>0.157</v>
      </c>
      <c r="I278" s="16">
        <v>0.77800000000000002</v>
      </c>
      <c r="J278" s="16">
        <v>0.86599999999999999</v>
      </c>
    </row>
    <row r="279" spans="1:10" ht="15" customHeight="1">
      <c r="A279" s="6" t="s">
        <v>400</v>
      </c>
      <c r="B279" s="21" t="s">
        <v>401</v>
      </c>
      <c r="C279" s="3">
        <v>41107</v>
      </c>
      <c r="D279" s="36" t="s">
        <v>291</v>
      </c>
      <c r="E279" s="40" t="s">
        <v>648</v>
      </c>
      <c r="F279" s="46">
        <v>629763.63</v>
      </c>
      <c r="G279" s="46">
        <v>6316922.25</v>
      </c>
      <c r="H279" s="16">
        <v>0.161</v>
      </c>
      <c r="I279" s="16" t="s">
        <v>15</v>
      </c>
      <c r="J279" s="16">
        <v>0.53700000000000003</v>
      </c>
    </row>
    <row r="280" spans="1:10" ht="15" customHeight="1">
      <c r="A280" s="6" t="s">
        <v>402</v>
      </c>
      <c r="B280" s="21" t="s">
        <v>403</v>
      </c>
      <c r="C280" s="3">
        <v>41178</v>
      </c>
      <c r="D280" s="36" t="s">
        <v>291</v>
      </c>
      <c r="E280" s="40" t="s">
        <v>649</v>
      </c>
      <c r="F280" s="46">
        <v>747195.81</v>
      </c>
      <c r="G280" s="46">
        <v>6342811.1299999999</v>
      </c>
      <c r="H280" s="16">
        <v>0.68300000000000005</v>
      </c>
      <c r="I280" s="16" t="s">
        <v>15</v>
      </c>
      <c r="J280" s="16">
        <v>0.316</v>
      </c>
    </row>
    <row r="281" spans="1:10" ht="15" customHeight="1">
      <c r="A281" s="6" t="s">
        <v>404</v>
      </c>
      <c r="B281" s="21" t="s">
        <v>405</v>
      </c>
      <c r="C281" s="3">
        <v>41087</v>
      </c>
      <c r="D281" s="36" t="s">
        <v>291</v>
      </c>
      <c r="E281" s="40" t="s">
        <v>650</v>
      </c>
      <c r="F281" s="46">
        <v>549220.07999999996</v>
      </c>
      <c r="G281" s="46">
        <v>6321073.0599999996</v>
      </c>
      <c r="H281" s="16">
        <v>0.16600000000000001</v>
      </c>
      <c r="I281" s="16">
        <v>0.88600000000000001</v>
      </c>
      <c r="J281" s="16">
        <v>0.41</v>
      </c>
    </row>
    <row r="282" spans="1:10" ht="15" customHeight="1">
      <c r="A282" s="6" t="s">
        <v>40</v>
      </c>
      <c r="B282" s="21" t="s">
        <v>406</v>
      </c>
      <c r="C282" s="3">
        <v>41044</v>
      </c>
      <c r="D282" s="36" t="s">
        <v>291</v>
      </c>
      <c r="E282" s="40" t="s">
        <v>651</v>
      </c>
      <c r="F282" s="46">
        <v>569550.91</v>
      </c>
      <c r="G282" s="46">
        <v>6295940.4500000002</v>
      </c>
      <c r="H282" s="16">
        <v>0.109</v>
      </c>
      <c r="I282" s="16">
        <v>0.77200000000000002</v>
      </c>
      <c r="J282" s="16">
        <v>0.98199999999999998</v>
      </c>
    </row>
    <row r="283" spans="1:10" ht="15" customHeight="1">
      <c r="A283" s="6" t="s">
        <v>44</v>
      </c>
      <c r="B283" s="21" t="s">
        <v>407</v>
      </c>
      <c r="C283" s="3">
        <v>41044</v>
      </c>
      <c r="D283" s="36" t="s">
        <v>291</v>
      </c>
      <c r="E283" s="40" t="s">
        <v>652</v>
      </c>
      <c r="F283" s="46">
        <v>567642.19999999995</v>
      </c>
      <c r="G283" s="46">
        <v>6289984.5499999998</v>
      </c>
      <c r="H283" s="16">
        <v>0.16800000000000001</v>
      </c>
      <c r="I283" s="16">
        <v>1.242</v>
      </c>
      <c r="J283" s="16">
        <v>0.95199999999999996</v>
      </c>
    </row>
    <row r="284" spans="1:10" ht="15" customHeight="1">
      <c r="A284" s="6" t="s">
        <v>408</v>
      </c>
      <c r="B284" s="21" t="s">
        <v>409</v>
      </c>
      <c r="C284" s="3">
        <v>41044</v>
      </c>
      <c r="D284" s="36" t="s">
        <v>291</v>
      </c>
      <c r="E284" s="40" t="s">
        <v>653</v>
      </c>
      <c r="F284" s="46">
        <v>486212.14</v>
      </c>
      <c r="G284" s="46">
        <v>6358047.3700000001</v>
      </c>
      <c r="H284" s="16">
        <v>0.313</v>
      </c>
      <c r="I284" s="16">
        <v>0.96599999999999997</v>
      </c>
      <c r="J284" s="16">
        <v>0.89500000000000002</v>
      </c>
    </row>
    <row r="285" spans="1:10" ht="15" customHeight="1">
      <c r="A285" s="6" t="s">
        <v>410</v>
      </c>
      <c r="B285" s="21" t="s">
        <v>411</v>
      </c>
      <c r="C285" s="3">
        <v>41107</v>
      </c>
      <c r="D285" s="36" t="s">
        <v>291</v>
      </c>
      <c r="E285" s="40" t="s">
        <v>654</v>
      </c>
      <c r="F285" s="46">
        <v>557215.88</v>
      </c>
      <c r="G285" s="46">
        <v>6224434.1699999999</v>
      </c>
      <c r="H285" s="16">
        <v>0.128</v>
      </c>
      <c r="I285" s="16">
        <v>0.89800000000000002</v>
      </c>
      <c r="J285" s="16">
        <v>0.28100000000000003</v>
      </c>
    </row>
    <row r="286" spans="1:10" ht="15" customHeight="1">
      <c r="A286" s="6" t="s">
        <v>412</v>
      </c>
      <c r="B286" s="21" t="s">
        <v>413</v>
      </c>
      <c r="C286" s="3">
        <v>41108</v>
      </c>
      <c r="D286" s="36" t="s">
        <v>291</v>
      </c>
      <c r="E286" s="40" t="s">
        <v>655</v>
      </c>
      <c r="F286" s="46">
        <v>406382.88</v>
      </c>
      <c r="G286" s="46">
        <v>6262814</v>
      </c>
      <c r="H286" s="16">
        <v>0.27700000000000002</v>
      </c>
      <c r="I286" s="16">
        <v>0.65900000000000003</v>
      </c>
      <c r="J286" s="16">
        <v>0.70299999999999996</v>
      </c>
    </row>
    <row r="287" spans="1:10" ht="15" customHeight="1">
      <c r="A287" s="6" t="s">
        <v>414</v>
      </c>
      <c r="B287" s="21" t="s">
        <v>415</v>
      </c>
      <c r="C287" s="3">
        <v>41108</v>
      </c>
      <c r="D287" s="36" t="s">
        <v>291</v>
      </c>
      <c r="E287" s="40" t="s">
        <v>656</v>
      </c>
      <c r="F287" s="46">
        <v>444054.88</v>
      </c>
      <c r="G287" s="46">
        <v>6227685.25</v>
      </c>
      <c r="H287" s="16">
        <v>0.79100000000000004</v>
      </c>
      <c r="I287" s="16">
        <v>1.7829999999999999</v>
      </c>
      <c r="J287" s="16">
        <v>3.7240000000000002</v>
      </c>
    </row>
    <row r="288" spans="1:10" ht="15" customHeight="1">
      <c r="A288" s="6" t="s">
        <v>416</v>
      </c>
      <c r="B288" s="21" t="s">
        <v>417</v>
      </c>
      <c r="C288" s="3">
        <v>41108</v>
      </c>
      <c r="D288" s="36" t="s">
        <v>291</v>
      </c>
      <c r="E288" s="40" t="s">
        <v>657</v>
      </c>
      <c r="F288" s="46">
        <v>453435.77</v>
      </c>
      <c r="G288" s="46">
        <v>6185820.7199999997</v>
      </c>
      <c r="H288" s="16">
        <v>0.30199999999999999</v>
      </c>
      <c r="I288" s="16">
        <v>1.159</v>
      </c>
      <c r="J288" s="16">
        <v>1.0980000000000001</v>
      </c>
    </row>
    <row r="289" spans="1:10" ht="15" customHeight="1">
      <c r="A289" s="6" t="s">
        <v>418</v>
      </c>
      <c r="B289" s="21" t="s">
        <v>419</v>
      </c>
      <c r="C289" s="3">
        <v>41108</v>
      </c>
      <c r="D289" s="36" t="s">
        <v>291</v>
      </c>
      <c r="E289" s="40" t="s">
        <v>658</v>
      </c>
      <c r="F289" s="46">
        <v>389539.5</v>
      </c>
      <c r="G289" s="46">
        <v>6310858.5</v>
      </c>
      <c r="H289" s="16">
        <v>0.104</v>
      </c>
      <c r="I289" s="16">
        <v>0.59899999999999998</v>
      </c>
      <c r="J289" s="16">
        <v>0.17599999999999999</v>
      </c>
    </row>
    <row r="290" spans="1:10" ht="15" customHeight="1">
      <c r="A290" s="6" t="s">
        <v>420</v>
      </c>
      <c r="B290" s="21" t="s">
        <v>421</v>
      </c>
      <c r="C290" s="3">
        <v>41108</v>
      </c>
      <c r="D290" s="36" t="s">
        <v>291</v>
      </c>
      <c r="E290" s="40" t="s">
        <v>659</v>
      </c>
      <c r="F290" s="46">
        <v>460058.35</v>
      </c>
      <c r="G290" s="46">
        <v>6311741.4900000002</v>
      </c>
      <c r="H290" s="16">
        <v>0.13300000000000001</v>
      </c>
      <c r="I290" s="16" t="s">
        <v>15</v>
      </c>
      <c r="J290" s="16">
        <v>0.222</v>
      </c>
    </row>
    <row r="291" spans="1:10" ht="15" customHeight="1">
      <c r="A291" s="6" t="s">
        <v>422</v>
      </c>
      <c r="B291" s="21" t="s">
        <v>423</v>
      </c>
      <c r="C291" s="3">
        <v>41122</v>
      </c>
      <c r="D291" s="36" t="s">
        <v>291</v>
      </c>
      <c r="E291" s="40" t="s">
        <v>660</v>
      </c>
      <c r="F291" s="46">
        <v>860089</v>
      </c>
      <c r="G291" s="46">
        <v>6687250</v>
      </c>
      <c r="H291" s="16">
        <v>0.19500000000000001</v>
      </c>
      <c r="I291" s="16">
        <v>0.628</v>
      </c>
      <c r="J291" s="16">
        <v>0.95099999999999996</v>
      </c>
    </row>
    <row r="292" spans="1:10" ht="15" customHeight="1">
      <c r="A292" s="6" t="s">
        <v>424</v>
      </c>
      <c r="B292" s="21" t="s">
        <v>425</v>
      </c>
      <c r="C292" s="3">
        <v>41138</v>
      </c>
      <c r="D292" s="36" t="s">
        <v>291</v>
      </c>
      <c r="E292" s="40" t="s">
        <v>661</v>
      </c>
      <c r="F292" s="46">
        <v>865948</v>
      </c>
      <c r="G292" s="46">
        <v>6641525</v>
      </c>
      <c r="H292" s="16">
        <v>0.16</v>
      </c>
      <c r="I292" s="16">
        <v>0.81</v>
      </c>
      <c r="J292" s="16">
        <v>0.29499999999999998</v>
      </c>
    </row>
    <row r="293" spans="1:10" ht="15" customHeight="1">
      <c r="A293" s="6" t="s">
        <v>426</v>
      </c>
      <c r="B293" s="21" t="s">
        <v>427</v>
      </c>
      <c r="C293" s="3">
        <v>41138</v>
      </c>
      <c r="D293" s="36" t="s">
        <v>291</v>
      </c>
      <c r="E293" s="40" t="s">
        <v>662</v>
      </c>
      <c r="F293" s="46">
        <v>839108</v>
      </c>
      <c r="G293" s="46">
        <v>6629175</v>
      </c>
      <c r="H293" s="16">
        <v>0.114</v>
      </c>
      <c r="I293" s="16">
        <v>1.016</v>
      </c>
      <c r="J293" s="16">
        <v>0.67600000000000005</v>
      </c>
    </row>
    <row r="294" spans="1:10" ht="15" customHeight="1">
      <c r="A294" s="13" t="s">
        <v>428</v>
      </c>
      <c r="B294" s="21" t="s">
        <v>429</v>
      </c>
      <c r="C294" s="17">
        <v>41138</v>
      </c>
      <c r="D294" s="36" t="s">
        <v>291</v>
      </c>
      <c r="E294" s="36" t="s">
        <v>663</v>
      </c>
      <c r="F294" s="43">
        <v>869134</v>
      </c>
      <c r="G294" s="43">
        <v>6575436</v>
      </c>
      <c r="H294" s="16">
        <v>7.0999999999999994E-2</v>
      </c>
      <c r="I294" s="16">
        <v>0.371</v>
      </c>
      <c r="J294" s="16">
        <v>0.69299999999999995</v>
      </c>
    </row>
    <row r="295" spans="1:10" ht="15" customHeight="1">
      <c r="A295" s="6" t="s">
        <v>212</v>
      </c>
      <c r="B295" s="21" t="s">
        <v>219</v>
      </c>
      <c r="C295" s="3">
        <v>41138</v>
      </c>
      <c r="D295" s="36" t="s">
        <v>291</v>
      </c>
      <c r="E295" s="40" t="s">
        <v>562</v>
      </c>
      <c r="F295" s="46">
        <v>832479</v>
      </c>
      <c r="G295" s="46">
        <v>6560005</v>
      </c>
      <c r="H295" s="16">
        <v>0.28799999999999998</v>
      </c>
      <c r="I295" s="16">
        <v>0.95699999999999996</v>
      </c>
      <c r="J295" s="16">
        <v>2.2389999999999999</v>
      </c>
    </row>
    <row r="296" spans="1:10" ht="15" customHeight="1">
      <c r="A296" s="6" t="s">
        <v>241</v>
      </c>
      <c r="B296" s="21" t="s">
        <v>242</v>
      </c>
      <c r="C296" s="3">
        <v>41068</v>
      </c>
      <c r="D296" s="36" t="s">
        <v>291</v>
      </c>
      <c r="E296" s="40" t="s">
        <v>571</v>
      </c>
      <c r="F296" s="46">
        <v>925025</v>
      </c>
      <c r="G296" s="46">
        <v>6514593</v>
      </c>
      <c r="H296" s="16">
        <v>7.6999999999999999E-2</v>
      </c>
      <c r="I296" s="16">
        <v>0.71199999999999997</v>
      </c>
      <c r="J296" s="16">
        <v>0.71499999999999997</v>
      </c>
    </row>
    <row r="297" spans="1:10" ht="15" customHeight="1">
      <c r="A297" s="6" t="s">
        <v>217</v>
      </c>
      <c r="B297" s="21" t="s">
        <v>218</v>
      </c>
      <c r="C297" s="3">
        <v>41068</v>
      </c>
      <c r="D297" s="36" t="s">
        <v>291</v>
      </c>
      <c r="E297" s="40" t="s">
        <v>561</v>
      </c>
      <c r="F297" s="46">
        <v>869892</v>
      </c>
      <c r="G297" s="46">
        <v>6521561</v>
      </c>
      <c r="H297" s="16">
        <v>0.13400000000000001</v>
      </c>
      <c r="I297" s="16" t="s">
        <v>15</v>
      </c>
      <c r="J297" s="16">
        <v>0.315</v>
      </c>
    </row>
    <row r="298" spans="1:10" ht="15" customHeight="1">
      <c r="A298" s="6" t="s">
        <v>221</v>
      </c>
      <c r="B298" s="21" t="s">
        <v>222</v>
      </c>
      <c r="C298" s="3">
        <v>41067</v>
      </c>
      <c r="D298" s="36" t="s">
        <v>291</v>
      </c>
      <c r="E298" s="40" t="s">
        <v>563</v>
      </c>
      <c r="F298" s="46">
        <v>837314</v>
      </c>
      <c r="G298" s="46">
        <v>6500197</v>
      </c>
      <c r="H298" s="16">
        <v>0.17799999999999999</v>
      </c>
      <c r="I298" s="16">
        <v>1.07</v>
      </c>
      <c r="J298" s="16">
        <v>0.47799999999999998</v>
      </c>
    </row>
    <row r="299" spans="1:10" ht="15" customHeight="1">
      <c r="A299" s="6" t="s">
        <v>269</v>
      </c>
      <c r="B299" s="21" t="s">
        <v>270</v>
      </c>
      <c r="C299" s="3">
        <v>41067</v>
      </c>
      <c r="D299" s="36" t="s">
        <v>291</v>
      </c>
      <c r="E299" s="40" t="s">
        <v>504</v>
      </c>
      <c r="F299" s="46">
        <v>838861</v>
      </c>
      <c r="G299" s="46">
        <v>6499536</v>
      </c>
      <c r="H299" s="16">
        <v>0.111</v>
      </c>
      <c r="I299" s="16">
        <v>0.76500000000000001</v>
      </c>
      <c r="J299" s="16">
        <v>0.39300000000000002</v>
      </c>
    </row>
    <row r="300" spans="1:10" ht="15" customHeight="1">
      <c r="A300" s="6" t="s">
        <v>430</v>
      </c>
      <c r="B300" s="21" t="s">
        <v>431</v>
      </c>
      <c r="C300" s="3">
        <v>41177</v>
      </c>
      <c r="D300" s="36" t="s">
        <v>291</v>
      </c>
      <c r="E300" s="40" t="s">
        <v>664</v>
      </c>
      <c r="F300" s="46">
        <v>880001</v>
      </c>
      <c r="G300" s="46">
        <v>6399472</v>
      </c>
      <c r="H300" s="16">
        <v>0.14599999999999999</v>
      </c>
      <c r="I300" s="16">
        <v>2.1579999999999999</v>
      </c>
      <c r="J300" s="16">
        <v>0.34399999999999997</v>
      </c>
    </row>
    <row r="301" spans="1:10" ht="15" customHeight="1">
      <c r="A301" s="6" t="s">
        <v>432</v>
      </c>
      <c r="B301" s="21" t="s">
        <v>433</v>
      </c>
      <c r="C301" s="3">
        <v>41178</v>
      </c>
      <c r="D301" s="36" t="s">
        <v>291</v>
      </c>
      <c r="E301" s="40" t="s">
        <v>665</v>
      </c>
      <c r="F301" s="46">
        <v>776630</v>
      </c>
      <c r="G301" s="46">
        <v>6358800</v>
      </c>
      <c r="H301" s="16">
        <v>1.0980000000000001</v>
      </c>
      <c r="I301" s="16">
        <v>0.73899999999999999</v>
      </c>
      <c r="J301" s="16">
        <v>7.4269999999999996</v>
      </c>
    </row>
    <row r="302" spans="1:10" ht="15" customHeight="1">
      <c r="A302" s="6" t="s">
        <v>434</v>
      </c>
      <c r="B302" s="21" t="s">
        <v>435</v>
      </c>
      <c r="C302" s="3">
        <v>41177</v>
      </c>
      <c r="D302" s="36" t="s">
        <v>291</v>
      </c>
      <c r="E302" s="40" t="s">
        <v>666</v>
      </c>
      <c r="F302" s="46">
        <v>861242</v>
      </c>
      <c r="G302" s="46">
        <v>6328780</v>
      </c>
      <c r="H302" s="16">
        <v>0.121</v>
      </c>
      <c r="I302" s="16">
        <v>1.288</v>
      </c>
      <c r="J302" s="16">
        <v>2.371</v>
      </c>
    </row>
    <row r="303" spans="1:10" ht="15" customHeight="1">
      <c r="A303" s="13" t="s">
        <v>109</v>
      </c>
      <c r="B303" s="21" t="s">
        <v>436</v>
      </c>
      <c r="C303" s="17">
        <v>41178</v>
      </c>
      <c r="D303" s="36" t="s">
        <v>291</v>
      </c>
      <c r="E303" s="36" t="s">
        <v>510</v>
      </c>
      <c r="F303" s="46">
        <v>790701</v>
      </c>
      <c r="G303" s="46">
        <v>6337355</v>
      </c>
      <c r="H303" s="16">
        <v>0.23</v>
      </c>
      <c r="I303" s="16">
        <v>13.836</v>
      </c>
      <c r="J303" s="16">
        <v>0.67300000000000004</v>
      </c>
    </row>
    <row r="304" spans="1:10" ht="15" customHeight="1">
      <c r="A304" s="13" t="s">
        <v>279</v>
      </c>
      <c r="B304" s="21" t="s">
        <v>280</v>
      </c>
      <c r="C304" s="17">
        <v>41068</v>
      </c>
      <c r="D304" s="36" t="s">
        <v>291</v>
      </c>
      <c r="E304" s="36" t="s">
        <v>588</v>
      </c>
      <c r="F304" s="46">
        <v>912113</v>
      </c>
      <c r="G304" s="46">
        <v>6458377</v>
      </c>
      <c r="H304" s="16">
        <v>0.22800000000000001</v>
      </c>
      <c r="I304" s="16">
        <v>1.1850000000000001</v>
      </c>
      <c r="J304" s="16">
        <v>0.54900000000000004</v>
      </c>
    </row>
    <row r="305" spans="1:14" ht="15" customHeight="1">
      <c r="A305" s="6" t="s">
        <v>437</v>
      </c>
      <c r="B305" s="21" t="s">
        <v>438</v>
      </c>
      <c r="C305" s="3">
        <v>41177</v>
      </c>
      <c r="D305" s="36" t="s">
        <v>291</v>
      </c>
      <c r="E305" s="40" t="s">
        <v>667</v>
      </c>
      <c r="F305" s="46">
        <v>937563</v>
      </c>
      <c r="G305" s="46">
        <v>6330720</v>
      </c>
      <c r="H305" s="16">
        <v>0.17</v>
      </c>
      <c r="I305" s="16">
        <v>1.714</v>
      </c>
      <c r="J305" s="16">
        <v>0.216</v>
      </c>
    </row>
    <row r="306" spans="1:14" ht="15" customHeight="1">
      <c r="A306" s="6" t="s">
        <v>439</v>
      </c>
      <c r="B306" s="21" t="s">
        <v>440</v>
      </c>
      <c r="C306" s="3">
        <v>41360</v>
      </c>
      <c r="D306" s="36" t="s">
        <v>291</v>
      </c>
      <c r="E306" s="40" t="s">
        <v>668</v>
      </c>
      <c r="F306" s="46">
        <v>699338</v>
      </c>
      <c r="G306" s="46">
        <v>6170903</v>
      </c>
      <c r="H306" s="16">
        <v>7.2999999999999995E-2</v>
      </c>
      <c r="I306" s="16">
        <v>1.1559999999999999</v>
      </c>
      <c r="J306" s="16">
        <v>0.25700000000000001</v>
      </c>
    </row>
    <row r="307" spans="1:14" ht="15" customHeight="1">
      <c r="A307" s="6" t="s">
        <v>441</v>
      </c>
      <c r="B307" s="21" t="s">
        <v>442</v>
      </c>
      <c r="C307" s="3">
        <v>41360</v>
      </c>
      <c r="D307" s="36" t="s">
        <v>291</v>
      </c>
      <c r="E307" s="40" t="s">
        <v>669</v>
      </c>
      <c r="F307" s="46">
        <v>701920</v>
      </c>
      <c r="G307" s="46">
        <v>6179025</v>
      </c>
      <c r="H307" s="16">
        <v>0.129</v>
      </c>
      <c r="I307" s="16">
        <v>1.748</v>
      </c>
      <c r="J307" s="16">
        <v>0.90300000000000002</v>
      </c>
    </row>
    <row r="308" spans="1:14" ht="15" customHeight="1">
      <c r="A308" s="6" t="s">
        <v>443</v>
      </c>
      <c r="B308" s="21" t="s">
        <v>444</v>
      </c>
      <c r="C308" s="3">
        <v>41109</v>
      </c>
      <c r="D308" s="36" t="s">
        <v>291</v>
      </c>
      <c r="E308" s="40" t="s">
        <v>670</v>
      </c>
      <c r="F308" s="46">
        <v>617123</v>
      </c>
      <c r="G308" s="46">
        <v>6244433</v>
      </c>
      <c r="H308" s="16">
        <v>7.3999999999999996E-2</v>
      </c>
      <c r="I308" s="16">
        <v>0.79300000000000004</v>
      </c>
      <c r="J308" s="16">
        <v>1.212</v>
      </c>
    </row>
    <row r="309" spans="1:14" ht="15" customHeight="1">
      <c r="A309" s="6" t="s">
        <v>445</v>
      </c>
      <c r="B309" s="21" t="s">
        <v>446</v>
      </c>
      <c r="C309" s="3">
        <v>41360</v>
      </c>
      <c r="D309" s="36" t="s">
        <v>291</v>
      </c>
      <c r="E309" s="40" t="s">
        <v>671</v>
      </c>
      <c r="F309" s="46">
        <v>772548</v>
      </c>
      <c r="G309" s="46">
        <v>6275019</v>
      </c>
      <c r="H309" s="16">
        <v>0.121</v>
      </c>
      <c r="I309" s="16">
        <v>1.9730000000000001</v>
      </c>
      <c r="J309" s="16">
        <v>1.03</v>
      </c>
    </row>
    <row r="310" spans="1:14" ht="15" customHeight="1">
      <c r="A310" s="6" t="s">
        <v>447</v>
      </c>
      <c r="B310" s="21" t="s">
        <v>448</v>
      </c>
      <c r="C310" s="3">
        <v>41177</v>
      </c>
      <c r="D310" s="36" t="s">
        <v>291</v>
      </c>
      <c r="E310" s="40" t="s">
        <v>672</v>
      </c>
      <c r="F310" s="46">
        <v>896064</v>
      </c>
      <c r="G310" s="46">
        <v>6267461</v>
      </c>
      <c r="H310" s="16">
        <v>0.13800000000000001</v>
      </c>
      <c r="I310" s="16">
        <v>0.67400000000000004</v>
      </c>
      <c r="J310" s="16">
        <v>0.64300000000000002</v>
      </c>
    </row>
    <row r="311" spans="1:14" ht="15" customHeight="1">
      <c r="A311" s="6" t="s">
        <v>449</v>
      </c>
      <c r="B311" s="21" t="s">
        <v>450</v>
      </c>
      <c r="C311" s="3">
        <v>41241</v>
      </c>
      <c r="D311" s="36" t="s">
        <v>291</v>
      </c>
      <c r="E311" s="40" t="s">
        <v>673</v>
      </c>
      <c r="F311" s="46">
        <v>947397</v>
      </c>
      <c r="G311" s="46">
        <v>6748490</v>
      </c>
      <c r="H311" s="16">
        <v>0.20300000000000001</v>
      </c>
      <c r="I311" s="16">
        <v>0.82299999999999995</v>
      </c>
      <c r="J311" s="16">
        <v>0.75</v>
      </c>
    </row>
    <row r="312" spans="1:14" ht="15" customHeight="1">
      <c r="A312" s="13" t="s">
        <v>451</v>
      </c>
      <c r="B312" s="21" t="s">
        <v>452</v>
      </c>
      <c r="C312" s="17">
        <v>41241</v>
      </c>
      <c r="D312" s="36" t="s">
        <v>291</v>
      </c>
      <c r="E312" s="36" t="s">
        <v>674</v>
      </c>
      <c r="F312" s="43">
        <v>937751</v>
      </c>
      <c r="G312" s="43">
        <v>6729704</v>
      </c>
      <c r="H312" s="16">
        <v>0.11899999999999999</v>
      </c>
      <c r="I312" s="16" t="s">
        <v>15</v>
      </c>
      <c r="J312" s="16">
        <v>0.20899999999999999</v>
      </c>
    </row>
    <row r="313" spans="1:14" ht="15" customHeight="1">
      <c r="A313" s="6" t="s">
        <v>453</v>
      </c>
      <c r="B313" s="21" t="s">
        <v>454</v>
      </c>
      <c r="C313" s="3">
        <v>41241</v>
      </c>
      <c r="D313" s="36" t="s">
        <v>291</v>
      </c>
      <c r="E313" s="40" t="s">
        <v>675</v>
      </c>
      <c r="F313" s="46">
        <v>884079</v>
      </c>
      <c r="G313" s="46">
        <v>6747955</v>
      </c>
      <c r="H313" s="16">
        <v>0.16</v>
      </c>
      <c r="I313" s="16">
        <v>1.044</v>
      </c>
      <c r="J313" s="16">
        <v>0.60699999999999998</v>
      </c>
    </row>
    <row r="314" spans="1:14" ht="15" customHeight="1">
      <c r="A314" s="6" t="s">
        <v>455</v>
      </c>
      <c r="B314" s="21" t="s">
        <v>456</v>
      </c>
      <c r="C314" s="3">
        <v>41178</v>
      </c>
      <c r="D314" s="36" t="s">
        <v>291</v>
      </c>
      <c r="E314" s="40" t="s">
        <v>676</v>
      </c>
      <c r="F314" s="46">
        <v>798544</v>
      </c>
      <c r="G314" s="46">
        <v>6376728</v>
      </c>
      <c r="H314" s="16">
        <v>0.251</v>
      </c>
      <c r="I314" s="16">
        <v>0.68600000000000005</v>
      </c>
      <c r="J314" s="16">
        <v>1.296</v>
      </c>
    </row>
    <row r="315" spans="1:14" ht="15" customHeight="1">
      <c r="A315" s="6" t="s">
        <v>457</v>
      </c>
      <c r="B315" s="21" t="s">
        <v>458</v>
      </c>
      <c r="C315" s="3">
        <v>41177</v>
      </c>
      <c r="D315" s="36" t="s">
        <v>291</v>
      </c>
      <c r="E315" s="40" t="s">
        <v>677</v>
      </c>
      <c r="F315" s="46">
        <v>882069</v>
      </c>
      <c r="G315" s="46">
        <v>6348202</v>
      </c>
      <c r="H315" s="16">
        <v>8.8999999999999996E-2</v>
      </c>
      <c r="I315" s="16">
        <v>2.3809999999999998</v>
      </c>
      <c r="J315" s="16">
        <v>0.46700000000000003</v>
      </c>
    </row>
    <row r="316" spans="1:14" ht="15" customHeight="1"/>
    <row r="318" spans="1:14">
      <c r="A318" s="19" t="s">
        <v>212</v>
      </c>
      <c r="B318" s="114" t="s">
        <v>219</v>
      </c>
      <c r="C318" s="23">
        <v>41381</v>
      </c>
      <c r="D318" s="1" t="s">
        <v>220</v>
      </c>
      <c r="E318" s="40" t="s">
        <v>562</v>
      </c>
      <c r="F318" s="46">
        <v>832479</v>
      </c>
      <c r="G318" s="46">
        <v>6560005</v>
      </c>
      <c r="H318" s="16">
        <v>0.50114099420423264</v>
      </c>
      <c r="I318" s="16" t="s">
        <v>15</v>
      </c>
      <c r="J318" s="16">
        <v>1.1688858754035345</v>
      </c>
      <c r="K318" s="119">
        <v>18.8</v>
      </c>
      <c r="L318" s="111">
        <f>IFERROR(('Données gardées'!$E$12*H318)/(('Données gardées'!$E$10/1)*($K318/'Données gardées'!$E$14)),"NA")</f>
        <v>0.11473857175351303</v>
      </c>
      <c r="M318" s="111" t="str">
        <f>IFERROR(('Données gardées'!$E$23*I318)/(('Données gardées'!#REF!/1)*($K318/'Données gardées'!$E$29)),"NA")</f>
        <v>NA</v>
      </c>
      <c r="N318" s="111" t="str">
        <f>IFERROR(('Données gardées'!$E$25*J318)/(('Données gardées'!#REF!/1)*($K318/'Données gardées'!$E$31)),"NA")</f>
        <v>NA</v>
      </c>
    </row>
    <row r="319" spans="1:14">
      <c r="A319" s="6" t="s">
        <v>217</v>
      </c>
      <c r="B319" s="63" t="s">
        <v>218</v>
      </c>
      <c r="C319" s="3">
        <v>41068</v>
      </c>
      <c r="D319" s="36" t="s">
        <v>291</v>
      </c>
      <c r="E319" s="40" t="s">
        <v>561</v>
      </c>
      <c r="F319" s="46">
        <v>869892</v>
      </c>
      <c r="G319" s="46">
        <v>6521561</v>
      </c>
      <c r="H319" s="16">
        <v>0.13400000000000001</v>
      </c>
      <c r="I319" s="16" t="s">
        <v>15</v>
      </c>
      <c r="J319" s="16">
        <v>0.315</v>
      </c>
      <c r="K319" s="119">
        <v>85.7</v>
      </c>
      <c r="L319" s="111">
        <f>IFERROR(('Données gardées'!$E$12*H319)/(('Données gardées'!$E$10/1)*($K319/'Données gardées'!$E$14)),"NA")</f>
        <v>6.7302521434731873E-3</v>
      </c>
      <c r="M319" s="111" t="str">
        <f>IFERROR(('Données gardées'!$E$23*I319)/(('Données gardées'!#REF!/1)*($K319/'Données gardées'!$E$29)),"NA")</f>
        <v>NA</v>
      </c>
      <c r="N319" s="111" t="str">
        <f>IFERROR(('Données gardées'!$E$25*J319)/(('Données gardées'!#REF!/1)*($K319/'Données gardées'!$E$31)),"NA")</f>
        <v>NA</v>
      </c>
    </row>
    <row r="320" spans="1:14">
      <c r="A320" s="13" t="s">
        <v>279</v>
      </c>
      <c r="B320" s="63" t="s">
        <v>280</v>
      </c>
      <c r="C320" s="17">
        <v>41068</v>
      </c>
      <c r="D320" s="36" t="s">
        <v>291</v>
      </c>
      <c r="E320" s="36" t="s">
        <v>588</v>
      </c>
      <c r="F320" s="46">
        <v>912113</v>
      </c>
      <c r="G320" s="46">
        <v>6458377</v>
      </c>
      <c r="H320" s="16">
        <v>0.22800000000000001</v>
      </c>
      <c r="I320" s="16">
        <v>1.1850000000000001</v>
      </c>
      <c r="J320" s="16">
        <v>0.54900000000000004</v>
      </c>
      <c r="K320" s="119">
        <v>50</v>
      </c>
      <c r="L320" s="111">
        <f>IFERROR(('Données gardées'!$E$12*H320)/(('Données gardées'!$E$10/1)*($K320/'Données gardées'!$E$14)),"NA")</f>
        <v>1.9627826086956519E-2</v>
      </c>
      <c r="M320" s="111" t="str">
        <f>IFERROR(('Données gardées'!$E$23*I320)/(('Données gardées'!#REF!/1)*($K320/'Données gardées'!$E$29)),"NA")</f>
        <v>NA</v>
      </c>
      <c r="N320" s="111" t="str">
        <f>IFERROR(('Données gardées'!$E$25*J320)/(('Données gardées'!#REF!/1)*($K320/'Données gardées'!$E$31)),"NA")</f>
        <v>NA</v>
      </c>
    </row>
    <row r="321" spans="1:14">
      <c r="A321" s="13" t="s">
        <v>205</v>
      </c>
      <c r="B321" s="87" t="s">
        <v>206</v>
      </c>
      <c r="C321" s="5">
        <v>40087</v>
      </c>
      <c r="D321" s="36" t="s">
        <v>253</v>
      </c>
      <c r="E321" s="36" t="s">
        <v>556</v>
      </c>
      <c r="F321" s="43">
        <v>811607.61</v>
      </c>
      <c r="G321" s="43">
        <v>6560976.2000000002</v>
      </c>
      <c r="H321" s="16">
        <v>0.19970095132670901</v>
      </c>
      <c r="I321" s="16">
        <v>0.45296503702734298</v>
      </c>
      <c r="J321" s="16">
        <v>0.85004760977187399</v>
      </c>
      <c r="K321" s="119">
        <v>8.8000000000000007</v>
      </c>
      <c r="L321" s="111">
        <f>IFERROR(('Données gardées'!$E$12*H321)/(('Données gardées'!$E$10/1)*($K321/'Données gardées'!$E$14)),"NA")</f>
        <v>9.7679813148933745E-2</v>
      </c>
      <c r="M321" s="111" t="str">
        <f>IFERROR(('Données gardées'!$E$23*I321)/(('Données gardées'!#REF!/1)*($K321/'Données gardées'!$E$29)),"NA")</f>
        <v>NA</v>
      </c>
      <c r="N321" s="111" t="str">
        <f>IFERROR(('Données gardées'!$E$25*J321)/(('Données gardées'!#REF!/1)*($K321/'Données gardées'!$E$31)),"NA")</f>
        <v>NA</v>
      </c>
    </row>
    <row r="322" spans="1:14">
      <c r="A322" s="124" t="s">
        <v>205</v>
      </c>
      <c r="B322" s="114" t="s">
        <v>206</v>
      </c>
      <c r="C322" s="18">
        <v>41000</v>
      </c>
      <c r="D322" s="1" t="s">
        <v>207</v>
      </c>
      <c r="E322" s="36" t="s">
        <v>556</v>
      </c>
      <c r="F322" s="43">
        <v>811607.61</v>
      </c>
      <c r="G322" s="43">
        <v>6560976.2000000002</v>
      </c>
      <c r="H322" s="16">
        <v>0.23499999999999999</v>
      </c>
      <c r="I322" s="16" t="s">
        <v>15</v>
      </c>
      <c r="J322" s="16">
        <v>0.68200000000000005</v>
      </c>
      <c r="K322" s="119">
        <v>11</v>
      </c>
      <c r="L322" s="111">
        <f>IFERROR(('Données gardées'!$E$12*H322)/(('Données gardées'!$E$10/1)*($K322/'Données gardées'!$E$14)),"NA")</f>
        <v>9.1956521739130423E-2</v>
      </c>
      <c r="M322" s="111" t="str">
        <f>IFERROR(('Données gardées'!$E$23*I322)/(('Données gardées'!#REF!/1)*($K322/'Données gardées'!$E$29)),"NA")</f>
        <v>NA</v>
      </c>
      <c r="N322" s="111" t="str">
        <f>IFERROR(('Données gardées'!$E$25*J322)/(('Données gardées'!#REF!/1)*($K322/'Données gardées'!$E$31)),"NA")</f>
        <v>NA</v>
      </c>
    </row>
    <row r="323" spans="1:14">
      <c r="A323" s="13" t="s">
        <v>221</v>
      </c>
      <c r="B323" s="87" t="s">
        <v>222</v>
      </c>
      <c r="C323" s="5">
        <v>40087</v>
      </c>
      <c r="D323" s="36" t="s">
        <v>253</v>
      </c>
      <c r="E323" s="36" t="s">
        <v>563</v>
      </c>
      <c r="F323" s="43">
        <v>837314</v>
      </c>
      <c r="G323" s="43">
        <v>6500197</v>
      </c>
      <c r="H323" s="16">
        <v>0.216855158336166</v>
      </c>
      <c r="I323" s="16">
        <v>1.01183990573484</v>
      </c>
      <c r="J323" s="16">
        <v>0.95207740324682</v>
      </c>
      <c r="K323" s="119">
        <v>43</v>
      </c>
      <c r="L323" s="111">
        <f>IFERROR(('Données gardées'!$E$12*H323)/(('Données gardées'!$E$10/1)*($K323/'Données gardées'!$E$14)),"NA")</f>
        <v>2.1707442543256253E-2</v>
      </c>
      <c r="M323" s="111" t="str">
        <f>IFERROR(('Données gardées'!$E$23*I323)/(('Données gardées'!#REF!/1)*($K323/'Données gardées'!$E$29)),"NA")</f>
        <v>NA</v>
      </c>
      <c r="N323" s="111" t="str">
        <f>IFERROR(('Données gardées'!$E$25*J323)/(('Données gardées'!#REF!/1)*($K323/'Données gardées'!$E$31)),"NA")</f>
        <v>NA</v>
      </c>
    </row>
    <row r="324" spans="1:14">
      <c r="A324" s="6" t="s">
        <v>221</v>
      </c>
      <c r="B324" s="63" t="s">
        <v>222</v>
      </c>
      <c r="C324" s="3">
        <v>41067</v>
      </c>
      <c r="D324" s="36" t="s">
        <v>291</v>
      </c>
      <c r="E324" s="40" t="s">
        <v>563</v>
      </c>
      <c r="F324" s="46">
        <v>837314</v>
      </c>
      <c r="G324" s="46">
        <v>6500197</v>
      </c>
      <c r="H324" s="16">
        <v>0.17799999999999999</v>
      </c>
      <c r="I324" s="16">
        <v>1.07</v>
      </c>
      <c r="J324" s="16">
        <v>0.47799999999999998</v>
      </c>
      <c r="K324" s="119">
        <v>40</v>
      </c>
      <c r="L324" s="111">
        <f>IFERROR(('Données gardées'!$E$12*H324)/(('Données gardées'!$E$10/1)*($K324/'Données gardées'!$E$14)),"NA")</f>
        <v>1.9154347826086951E-2</v>
      </c>
      <c r="M324" s="111" t="str">
        <f>IFERROR(('Données gardées'!$E$23*I324)/(('Données gardées'!#REF!/1)*($K324/'Données gardées'!$E$29)),"NA")</f>
        <v>NA</v>
      </c>
      <c r="N324" s="111" t="str">
        <f>IFERROR(('Données gardées'!$E$25*J324)/(('Données gardées'!#REF!/1)*($K324/'Données gardées'!$E$31)),"NA")</f>
        <v>NA</v>
      </c>
    </row>
    <row r="325" spans="1:14">
      <c r="A325" s="19" t="s">
        <v>210</v>
      </c>
      <c r="B325" s="114" t="s">
        <v>211</v>
      </c>
      <c r="C325" s="18">
        <v>41000</v>
      </c>
      <c r="D325" s="1" t="s">
        <v>207</v>
      </c>
      <c r="E325" s="36" t="s">
        <v>558</v>
      </c>
      <c r="F325" s="43">
        <v>820194.67</v>
      </c>
      <c r="G325" s="43">
        <v>6480468.1900000004</v>
      </c>
      <c r="H325" s="16">
        <v>2.6459999999999999</v>
      </c>
      <c r="I325" s="16">
        <v>0.54800000000000004</v>
      </c>
      <c r="J325" s="16">
        <v>0.26600000000000001</v>
      </c>
      <c r="K325" s="119">
        <v>3.8</v>
      </c>
      <c r="L325" s="111">
        <f>IFERROR(('Données gardées'!$E$12*H325)/(('Données gardées'!$E$10/1)*($K325/'Données gardées'!$E$14)),"NA")</f>
        <v>2.9971853546910756</v>
      </c>
      <c r="M325" s="111" t="str">
        <f>IFERROR(('Données gardées'!$E$23*I325)/(('Données gardées'!#REF!/1)*($K325/'Données gardées'!$E$29)),"NA")</f>
        <v>NA</v>
      </c>
      <c r="N325" s="111" t="str">
        <f>IFERROR(('Données gardées'!$E$25*J325)/(('Données gardées'!#REF!/1)*($K325/'Données gardées'!$E$31)),"NA")</f>
        <v>NA</v>
      </c>
    </row>
    <row r="326" spans="1:14">
      <c r="A326" s="13" t="s">
        <v>210</v>
      </c>
      <c r="B326" s="87" t="s">
        <v>211</v>
      </c>
      <c r="C326" s="5">
        <v>42309</v>
      </c>
      <c r="D326" s="1" t="s">
        <v>227</v>
      </c>
      <c r="E326" s="38" t="s">
        <v>576</v>
      </c>
      <c r="F326" s="43">
        <v>820194.67</v>
      </c>
      <c r="G326" s="43">
        <v>6480468.1900000004</v>
      </c>
      <c r="H326" s="4">
        <v>1.52</v>
      </c>
      <c r="I326" s="4">
        <v>0.71</v>
      </c>
      <c r="J326" s="4">
        <v>0.63</v>
      </c>
      <c r="K326" s="119">
        <v>3</v>
      </c>
      <c r="L326" s="111">
        <f>IFERROR(('Données gardées'!$E$12*H326)/(('Données gardées'!$E$10/1)*($K326/'Données gardées'!$E$14)),"NA")</f>
        <v>2.1808695652173911</v>
      </c>
      <c r="M326" s="111" t="str">
        <f>IFERROR(('Données gardées'!$E$23*I326)/(('Données gardées'!#REF!/1)*($K326/'Données gardées'!$E$29)),"NA")</f>
        <v>NA</v>
      </c>
      <c r="N326" s="111" t="str">
        <f>IFERROR(('Données gardées'!$E$25*J326)/(('Données gardées'!#REF!/1)*($K326/'Données gardées'!$E$31)),"NA")</f>
        <v>NA</v>
      </c>
    </row>
    <row r="327" spans="1:14">
      <c r="A327" s="13" t="s">
        <v>269</v>
      </c>
      <c r="B327" s="87" t="s">
        <v>770</v>
      </c>
      <c r="C327" s="5">
        <v>40087</v>
      </c>
      <c r="D327" s="36" t="s">
        <v>253</v>
      </c>
      <c r="E327" s="51" t="s">
        <v>584</v>
      </c>
      <c r="F327" s="43">
        <v>838861</v>
      </c>
      <c r="G327" s="43">
        <v>6499536</v>
      </c>
      <c r="H327" s="16">
        <v>0.14679030094891801</v>
      </c>
      <c r="I327" s="16">
        <v>0.691275029039915</v>
      </c>
      <c r="J327" s="16">
        <v>0.29651519895849099</v>
      </c>
      <c r="K327" s="119">
        <v>70</v>
      </c>
      <c r="L327" s="111">
        <f>IFERROR(('Données gardées'!$E$12*H327)/(('Données gardées'!$E$10/1)*($K327/'Données gardées'!$E$14)),"NA")</f>
        <v>9.0262358968589348E-3</v>
      </c>
      <c r="M327" s="111" t="str">
        <f>IFERROR(('Données gardées'!$E$23*I327)/(('Données gardées'!#REF!/1)*($K327/'Données gardées'!$E$29)),"NA")</f>
        <v>NA</v>
      </c>
      <c r="N327" s="111" t="str">
        <f>IFERROR(('Données gardées'!$E$25*J327)/(('Données gardées'!#REF!/1)*($K327/'Données gardées'!$E$31)),"NA")</f>
        <v>NA</v>
      </c>
    </row>
    <row r="328" spans="1:14">
      <c r="A328" s="13" t="s">
        <v>11</v>
      </c>
      <c r="B328" s="63" t="s">
        <v>292</v>
      </c>
      <c r="C328" s="17">
        <v>41169</v>
      </c>
      <c r="D328" s="36" t="s">
        <v>291</v>
      </c>
      <c r="E328" s="36" t="s">
        <v>464</v>
      </c>
      <c r="F328" s="43">
        <v>629546.31000000006</v>
      </c>
      <c r="G328" s="43">
        <v>6961690.4900000002</v>
      </c>
      <c r="H328" s="16">
        <v>0.14899999999999999</v>
      </c>
      <c r="I328" s="16" t="s">
        <v>15</v>
      </c>
      <c r="J328" s="16">
        <v>0.31</v>
      </c>
      <c r="K328" s="119">
        <v>122</v>
      </c>
      <c r="L328" s="111">
        <f>IFERROR(('Données gardées'!$E$12*H328)/(('Données gardées'!$E$10/1)*($K328/'Données gardées'!$E$14)),"NA")</f>
        <v>5.2569493941553814E-3</v>
      </c>
      <c r="M328" s="111" t="str">
        <f>IFERROR(('Données gardées'!$E$23*I328)/(('Données gardées'!#REF!/1)*($K328/'Données gardées'!$E$29)),"NA")</f>
        <v>NA</v>
      </c>
      <c r="N328" s="111" t="str">
        <f>IFERROR(('Données gardées'!$E$25*J328)/(('Données gardées'!#REF!/1)*($K328/'Données gardées'!$E$31)),"NA")</f>
        <v>NA</v>
      </c>
    </row>
    <row r="329" spans="1:14">
      <c r="A329" s="13" t="s">
        <v>208</v>
      </c>
      <c r="B329" s="87" t="s">
        <v>209</v>
      </c>
      <c r="C329" s="5">
        <v>40087</v>
      </c>
      <c r="D329" s="36" t="s">
        <v>253</v>
      </c>
      <c r="E329" s="36" t="s">
        <v>557</v>
      </c>
      <c r="F329" s="43">
        <v>891477.04</v>
      </c>
      <c r="G329" s="43">
        <v>6544924.4400000004</v>
      </c>
      <c r="H329" s="16">
        <v>0.15351875921591099</v>
      </c>
      <c r="I329" s="16">
        <v>0.33122686908294102</v>
      </c>
      <c r="J329" s="16">
        <v>0.140675016237235</v>
      </c>
      <c r="K329" s="119">
        <v>79</v>
      </c>
      <c r="L329" s="111">
        <f>IFERROR(('Données gardées'!$E$12*H329)/(('Données gardées'!$E$10/1)*($K329/'Données gardées'!$E$14)),"NA")</f>
        <v>8.3645333860072561E-3</v>
      </c>
      <c r="M329" s="111" t="str">
        <f>IFERROR(('Données gardées'!$E$23*I329)/(('Données gardées'!#REF!/1)*($K329/'Données gardées'!$E$29)),"NA")</f>
        <v>NA</v>
      </c>
      <c r="N329" s="111" t="str">
        <f>IFERROR(('Données gardées'!$E$25*J329)/(('Données gardées'!#REF!/1)*($K329/'Données gardées'!$E$31)),"NA")</f>
        <v>NA</v>
      </c>
    </row>
    <row r="330" spans="1:14">
      <c r="A330" s="6" t="s">
        <v>30</v>
      </c>
      <c r="B330" s="21" t="s">
        <v>395</v>
      </c>
      <c r="C330" s="3">
        <v>41043</v>
      </c>
      <c r="D330" s="36" t="s">
        <v>291</v>
      </c>
      <c r="E330" s="40" t="s">
        <v>645</v>
      </c>
      <c r="F330" s="46">
        <v>683501.96</v>
      </c>
      <c r="G330" s="46">
        <v>6381658.0499999998</v>
      </c>
      <c r="H330" s="16">
        <v>0.373</v>
      </c>
      <c r="I330" s="16">
        <v>0.747</v>
      </c>
      <c r="J330" s="16">
        <v>0.41599999999999998</v>
      </c>
      <c r="K330" s="119">
        <v>4</v>
      </c>
      <c r="L330" s="111">
        <f>IFERROR(('Données gardées'!$E$12*H330)/(('Données gardées'!$E$10/1)*($K330/'Données gardées'!$E$14)),"NA")</f>
        <v>0.40138043478260865</v>
      </c>
      <c r="M330" s="111" t="str">
        <f>IFERROR(('Données gardées'!$E$23*I330)/(('Données gardées'!#REF!/1)*($K330/'Données gardées'!$E$29)),"NA")</f>
        <v>NA</v>
      </c>
      <c r="N330" s="111" t="str">
        <f>IFERROR(('Données gardées'!$E$25*J330)/(('Données gardées'!#REF!/1)*($K330/'Données gardées'!$E$31)),"NA")</f>
        <v>NA</v>
      </c>
    </row>
    <row r="331" spans="1:14">
      <c r="A331" s="6" t="s">
        <v>44</v>
      </c>
      <c r="B331" s="21" t="s">
        <v>407</v>
      </c>
      <c r="C331" s="3">
        <v>41044</v>
      </c>
      <c r="D331" s="36" t="s">
        <v>291</v>
      </c>
      <c r="E331" s="40" t="s">
        <v>652</v>
      </c>
      <c r="F331" s="46">
        <v>567642.19999999995</v>
      </c>
      <c r="G331" s="46">
        <v>6289984.5499999998</v>
      </c>
      <c r="H331" s="16">
        <v>0.16800000000000001</v>
      </c>
      <c r="I331" s="16">
        <v>1.242</v>
      </c>
      <c r="J331" s="16">
        <v>0.95199999999999996</v>
      </c>
      <c r="K331" s="119">
        <v>67</v>
      </c>
      <c r="L331" s="111">
        <f>IFERROR(('Données gardées'!$E$12*H331)/(('Données gardées'!$E$10/1)*($K331/'Données gardées'!$E$14)),"NA")</f>
        <v>1.0792991563919533E-2</v>
      </c>
      <c r="M331" s="111" t="str">
        <f>IFERROR(('Données gardées'!$E$23*I331)/(('Données gardées'!#REF!/1)*($K331/'Données gardées'!$E$29)),"NA")</f>
        <v>NA</v>
      </c>
      <c r="N331" s="111" t="str">
        <f>IFERROR(('Données gardées'!$E$25*J331)/(('Données gardées'!#REF!/1)*($K331/'Données gardées'!$E$31)),"NA")</f>
        <v>NA</v>
      </c>
    </row>
    <row r="332" spans="1:14">
      <c r="A332" s="6" t="s">
        <v>212</v>
      </c>
      <c r="B332" s="118" t="s">
        <v>219</v>
      </c>
      <c r="C332" s="3">
        <v>41138</v>
      </c>
      <c r="D332" s="36" t="s">
        <v>291</v>
      </c>
      <c r="E332" s="40" t="s">
        <v>562</v>
      </c>
      <c r="F332" s="46">
        <v>832479</v>
      </c>
      <c r="G332" s="46">
        <v>6560005</v>
      </c>
      <c r="H332" s="16">
        <v>0.28799999999999998</v>
      </c>
      <c r="I332" s="16">
        <v>0.95699999999999996</v>
      </c>
      <c r="J332" s="16">
        <v>2.2389999999999999</v>
      </c>
      <c r="K332" s="119">
        <v>18.8</v>
      </c>
      <c r="L332" s="111">
        <f>IFERROR(('Données gardées'!$E$12*H332)/(('Données gardées'!$E$10/1)*($K332/'Données gardées'!$E$14)),"NA")</f>
        <v>6.5938945420906558E-2</v>
      </c>
      <c r="M332" s="111" t="str">
        <f>IFERROR(('Données gardées'!$E$23*I332)/(('Données gardées'!#REF!/1)*($K332/'Données gardées'!$E$29)),"NA")</f>
        <v>NA</v>
      </c>
      <c r="N332" s="111" t="str">
        <f>IFERROR(('Données gardées'!$E$25*J332)/(('Données gardées'!#REF!/1)*($K332/'Données gardées'!$E$31)),"NA")</f>
        <v>NA</v>
      </c>
    </row>
    <row r="333" spans="1:14">
      <c r="A333" s="13" t="s">
        <v>77</v>
      </c>
      <c r="B333" s="53" t="s">
        <v>260</v>
      </c>
      <c r="C333" s="5">
        <v>40087</v>
      </c>
      <c r="D333" s="36" t="s">
        <v>253</v>
      </c>
      <c r="E333" s="51" t="s">
        <v>494</v>
      </c>
      <c r="F333" s="43">
        <v>842288</v>
      </c>
      <c r="G333" s="43">
        <v>6523530</v>
      </c>
      <c r="H333" s="16">
        <v>0.20427205968061499</v>
      </c>
      <c r="I333" s="16">
        <v>0.40448369565217401</v>
      </c>
      <c r="J333" s="16">
        <v>0.18327675136962299</v>
      </c>
      <c r="K333" s="119">
        <v>80</v>
      </c>
      <c r="L333" s="111">
        <f>IFERROR(('Données gardées'!$E$12*H333)/(('Données gardées'!$E$10/1)*($K333/'Données gardées'!$E$14)),"NA")</f>
        <v>1.0990724950207E-2</v>
      </c>
      <c r="M333" s="111" t="str">
        <f>IFERROR(('Données gardées'!$E$23*I333)/(('Données gardées'!#REF!/1)*($K333/'Données gardées'!$E$29)),"NA")</f>
        <v>NA</v>
      </c>
      <c r="N333" s="111" t="str">
        <f>IFERROR(('Données gardées'!$E$25*J333)/(('Données gardées'!#REF!/1)*($K333/'Données gardées'!$E$31)),"NA")</f>
        <v>NA</v>
      </c>
    </row>
    <row r="334" spans="1:14">
      <c r="A334" s="13" t="s">
        <v>243</v>
      </c>
      <c r="B334" s="53" t="s">
        <v>722</v>
      </c>
      <c r="C334" s="5">
        <v>40087</v>
      </c>
      <c r="D334" s="36" t="s">
        <v>253</v>
      </c>
      <c r="E334" s="36" t="s">
        <v>572</v>
      </c>
      <c r="F334" s="43">
        <v>817898</v>
      </c>
      <c r="G334" s="43">
        <v>6453856</v>
      </c>
      <c r="H334" s="16">
        <v>1.3089392342816999</v>
      </c>
      <c r="I334" s="16">
        <v>1.28511298442805</v>
      </c>
      <c r="J334" s="16">
        <v>0.173340358271865</v>
      </c>
      <c r="K334" s="119">
        <v>4</v>
      </c>
      <c r="L334" s="111">
        <f>IFERROR(('Données gardées'!$E$12*H334)/(('Données gardées'!$E$10/1)*($K334/'Données gardées'!$E$14)),"NA")</f>
        <v>1.4085324368900898</v>
      </c>
      <c r="M334" s="111" t="str">
        <f>IFERROR(('Données gardées'!$E$23*I334)/(('Données gardées'!#REF!/1)*($K334/'Données gardées'!$E$29)),"NA")</f>
        <v>NA</v>
      </c>
      <c r="N334" s="111" t="str">
        <f>IFERROR(('Données gardées'!$E$25*J334)/(('Données gardées'!#REF!/1)*($K334/'Données gardées'!$E$31)),"NA")</f>
        <v>NA</v>
      </c>
    </row>
    <row r="335" spans="1:14">
      <c r="A335" s="13" t="s">
        <v>109</v>
      </c>
      <c r="B335" s="21" t="s">
        <v>436</v>
      </c>
      <c r="C335" s="17">
        <v>41178</v>
      </c>
      <c r="D335" s="36" t="s">
        <v>291</v>
      </c>
      <c r="E335" s="36" t="s">
        <v>510</v>
      </c>
      <c r="F335" s="46">
        <v>790701</v>
      </c>
      <c r="G335" s="46">
        <v>6337355</v>
      </c>
      <c r="H335" s="16">
        <v>0.23</v>
      </c>
      <c r="I335" s="16">
        <v>13.836</v>
      </c>
      <c r="J335" s="16">
        <v>0.67300000000000004</v>
      </c>
      <c r="K335" s="119">
        <v>200</v>
      </c>
      <c r="L335" s="111">
        <f>IFERROR(('Données gardées'!$E$12*H335)/(('Données gardées'!$E$10/1)*($K335/'Données gardées'!$E$14)),"NA")</f>
        <v>4.9499999999999995E-3</v>
      </c>
      <c r="M335" s="111" t="str">
        <f>IFERROR(('Données gardées'!$E$23*I335)/(('Données gardées'!#REF!/1)*($K335/'Données gardées'!$E$29)),"NA")</f>
        <v>NA</v>
      </c>
      <c r="N335" s="111" t="str">
        <f>IFERROR(('Données gardées'!$E$25*J335)/(('Données gardées'!#REF!/1)*($K335/'Données gardées'!$E$31)),"NA")</f>
        <v>NA</v>
      </c>
    </row>
    <row r="336" spans="1:14">
      <c r="A336" s="13" t="s">
        <v>241</v>
      </c>
      <c r="B336" s="53" t="s">
        <v>242</v>
      </c>
      <c r="C336" s="23">
        <v>42184</v>
      </c>
      <c r="D336" s="1" t="s">
        <v>227</v>
      </c>
      <c r="E336" s="54" t="s">
        <v>571</v>
      </c>
      <c r="F336" s="33">
        <v>925025</v>
      </c>
      <c r="G336" s="33">
        <v>6514593</v>
      </c>
      <c r="H336" s="4">
        <v>0.05</v>
      </c>
      <c r="I336" s="4">
        <v>1.22</v>
      </c>
      <c r="J336" s="4">
        <v>1</v>
      </c>
      <c r="K336" s="119">
        <v>94.5</v>
      </c>
      <c r="L336" s="111">
        <f>IFERROR(('Données gardées'!$E$12*H336)/(('Données gardées'!$E$10/1)*($K336/'Données gardées'!$E$14)),"NA")</f>
        <v>2.2774327122153208E-3</v>
      </c>
      <c r="M336" s="111" t="str">
        <f>IFERROR(('Données gardées'!$E$23*I336)/(('Données gardées'!#REF!/1)*($K336/'Données gardées'!$E$29)),"NA")</f>
        <v>NA</v>
      </c>
      <c r="N336" s="111" t="str">
        <f>IFERROR(('Données gardées'!$E$25*J336)/(('Données gardées'!#REF!/1)*($K336/'Données gardées'!$E$31)),"NA")</f>
        <v>NA</v>
      </c>
    </row>
    <row r="337" spans="1:14" ht="30">
      <c r="A337" s="42" t="s">
        <v>40</v>
      </c>
      <c r="B337" s="37" t="s">
        <v>788</v>
      </c>
      <c r="C337" s="31">
        <v>42172</v>
      </c>
      <c r="D337" s="20" t="s">
        <v>4</v>
      </c>
      <c r="E337" s="47" t="s">
        <v>478</v>
      </c>
      <c r="F337" s="45">
        <v>569604</v>
      </c>
      <c r="G337" s="45">
        <v>6295908.1699999999</v>
      </c>
      <c r="H337" s="29">
        <v>0.12</v>
      </c>
      <c r="I337" s="29">
        <v>0.94</v>
      </c>
      <c r="J337" s="29">
        <v>0.8</v>
      </c>
      <c r="K337" s="119">
        <v>77</v>
      </c>
      <c r="L337" s="111">
        <f>IFERROR(('Données gardées'!$E$12*H337)/(('Données gardées'!$E$10/1)*($K337/'Données gardées'!$E$14)),"NA")</f>
        <v>6.7080745341614898E-3</v>
      </c>
      <c r="M337" s="111" t="str">
        <f>IFERROR(('Données gardées'!$E$23*I337)/(('Données gardées'!#REF!/1)*($K337/'Données gardées'!$E$29)),"NA")</f>
        <v>NA</v>
      </c>
      <c r="N337" s="111" t="str">
        <f>IFERROR(('Données gardées'!$E$25*J337)/(('Données gardées'!#REF!/1)*($K337/'Données gardées'!$E$31)),"NA")</f>
        <v>NA</v>
      </c>
    </row>
    <row r="338" spans="1:14">
      <c r="A338" s="6" t="s">
        <v>269</v>
      </c>
      <c r="B338" s="21" t="s">
        <v>770</v>
      </c>
      <c r="C338" s="3">
        <v>41067</v>
      </c>
      <c r="D338" s="36" t="s">
        <v>291</v>
      </c>
      <c r="E338" s="40" t="s">
        <v>504</v>
      </c>
      <c r="F338" s="46">
        <v>838861</v>
      </c>
      <c r="G338" s="46">
        <v>6499536</v>
      </c>
      <c r="H338" s="16">
        <v>0.111</v>
      </c>
      <c r="I338" s="16">
        <v>0.76500000000000001</v>
      </c>
      <c r="J338" s="16">
        <v>0.39300000000000002</v>
      </c>
      <c r="K338" s="119">
        <v>74.2</v>
      </c>
      <c r="L338" s="111">
        <f>IFERROR(('Données gardées'!$E$12*H338)/(('Données gardées'!$E$10/1)*($K338/'Données gardées'!$E$14)),"NA")</f>
        <v>6.4391187155748274E-3</v>
      </c>
      <c r="M338" s="111" t="str">
        <f>IFERROR(('Données gardées'!$E$23*I338)/(('Données gardées'!#REF!/1)*($K338/'Données gardées'!$E$29)),"NA")</f>
        <v>NA</v>
      </c>
      <c r="N338" s="111" t="str">
        <f>IFERROR(('Données gardées'!$E$25*J338)/(('Données gardées'!#REF!/1)*($K338/'Données gardées'!$E$31)),"NA")</f>
        <v>NA</v>
      </c>
    </row>
    <row r="339" spans="1:14">
      <c r="A339" s="13" t="s">
        <v>212</v>
      </c>
      <c r="B339" s="115" t="s">
        <v>219</v>
      </c>
      <c r="C339" s="5">
        <v>40087</v>
      </c>
      <c r="D339" s="36" t="s">
        <v>253</v>
      </c>
      <c r="E339" s="36" t="s">
        <v>562</v>
      </c>
      <c r="F339" s="43">
        <v>832479</v>
      </c>
      <c r="G339" s="43">
        <v>6560005</v>
      </c>
      <c r="H339" s="16">
        <v>0.34786412284783602</v>
      </c>
      <c r="I339" s="16">
        <v>0.360058378103981</v>
      </c>
      <c r="J339" s="16">
        <v>0.92386860696307005</v>
      </c>
      <c r="K339" s="119">
        <v>18.8</v>
      </c>
      <c r="L339" s="111">
        <f>IFERROR(('Données gardées'!$E$12*H339)/(('Données gardées'!$E$10/1)*($K339/'Données gardées'!$E$14)),"NA")</f>
        <v>7.9645116008177072E-2</v>
      </c>
      <c r="M339" s="111" t="str">
        <f>IFERROR(('Données gardées'!$E$23*I339)/(('Données gardées'!#REF!/1)*($K339/'Données gardées'!$E$29)),"NA")</f>
        <v>NA</v>
      </c>
      <c r="N339" s="111" t="str">
        <f>IFERROR(('Données gardées'!$E$25*J339)/(('Données gardées'!#REF!/1)*($K339/'Données gardées'!$E$31)),"NA")</f>
        <v>NA</v>
      </c>
    </row>
    <row r="340" spans="1:14">
      <c r="A340" s="6" t="s">
        <v>217</v>
      </c>
      <c r="B340" s="63" t="s">
        <v>218</v>
      </c>
      <c r="C340" s="3">
        <v>41068</v>
      </c>
      <c r="D340" s="36" t="s">
        <v>291</v>
      </c>
      <c r="E340" s="40" t="s">
        <v>561</v>
      </c>
      <c r="F340" s="46">
        <v>869892</v>
      </c>
      <c r="G340" s="46">
        <v>6521561</v>
      </c>
      <c r="H340" s="16">
        <v>0.13400000000000001</v>
      </c>
      <c r="I340" s="16" t="s">
        <v>15</v>
      </c>
      <c r="J340" s="16">
        <v>0.315</v>
      </c>
      <c r="K340" s="119">
        <v>115.9</v>
      </c>
      <c r="L340" s="111">
        <f>IFERROR(('Données gardées'!$E$12*H340)/(('Données gardées'!$E$10/1)*($K340/'Données gardées'!$E$14)),"NA")</f>
        <v>4.9765540008252993E-3</v>
      </c>
      <c r="M340" s="111" t="str">
        <f>IFERROR(('Données gardées'!$E$23*I340)/(('Données gardées'!#REF!/1)*($K340/'Données gardées'!$E$29)),"NA")</f>
        <v>NA</v>
      </c>
      <c r="N340" s="111" t="str">
        <f>IFERROR(('Données gardées'!$E$25*J340)/(('Données gardées'!#REF!/1)*($K340/'Données gardées'!$E$31)),"NA")</f>
        <v>NA</v>
      </c>
    </row>
  </sheetData>
  <autoFilter ref="A1:J315"/>
  <conditionalFormatting sqref="N318:N340">
    <cfRule type="expression" dxfId="2" priority="1">
      <formula>IF((AND(N318&gt;=$T$5,NOT(N318="NA"))),TRUE,FALSE)</formula>
    </cfRule>
  </conditionalFormatting>
  <conditionalFormatting sqref="M318:M340">
    <cfRule type="expression" dxfId="1" priority="2">
      <formula>IF((AND(M318&gt;=$T$7,NOT(M318="NA"))),TRUE,FALSE)</formula>
    </cfRule>
  </conditionalFormatting>
  <conditionalFormatting sqref="L318:L340">
    <cfRule type="expression" dxfId="0" priority="3">
      <formula>IF(ISTEXT($L318),FALSE,IF(ISNONTEXT($L318),IF(AND($L318&gt;$T$9,$K318&lt;$U$9),TRUE,(IF(AND($L318&gt;$T$10,$K318&lt;$U$10),TRUE,(IF(AND($L318&gt;$T$11,$K318&lt;$U$11),TRUE,(IF($L318&gt;$T$12,TRUE,FALSE)))))))))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16"/>
  <sheetViews>
    <sheetView workbookViewId="0">
      <selection activeCell="I4" sqref="I4"/>
    </sheetView>
  </sheetViews>
  <sheetFormatPr baseColWidth="10" defaultRowHeight="15"/>
  <cols>
    <col min="1" max="1" width="20.140625" customWidth="1"/>
    <col min="2" max="2" width="17.28515625" customWidth="1"/>
    <col min="3" max="3" width="17.42578125" customWidth="1"/>
  </cols>
  <sheetData>
    <row r="1" spans="1:12">
      <c r="A1" t="s">
        <v>697</v>
      </c>
      <c r="B1" t="s">
        <v>698</v>
      </c>
      <c r="C1" t="s">
        <v>699</v>
      </c>
      <c r="D1" t="s">
        <v>808</v>
      </c>
      <c r="E1" t="s">
        <v>809</v>
      </c>
      <c r="F1" t="s">
        <v>810</v>
      </c>
      <c r="H1" t="s">
        <v>811</v>
      </c>
      <c r="I1" t="s">
        <v>812</v>
      </c>
      <c r="J1" t="s">
        <v>813</v>
      </c>
      <c r="L1" t="s">
        <v>807</v>
      </c>
    </row>
    <row r="2" spans="1:12">
      <c r="A2" s="149"/>
      <c r="B2" s="149"/>
      <c r="C2" s="149"/>
      <c r="D2" s="149"/>
      <c r="E2" s="149"/>
      <c r="F2" s="149"/>
      <c r="H2">
        <f>RSQ(D3:D216,F3:F216)</f>
        <v>0.54517254489476652</v>
      </c>
      <c r="I2">
        <f>RSQ(D20:D216,E20:E216)</f>
        <v>1.7853294387134698E-2</v>
      </c>
      <c r="J2">
        <f>RSQ(E20:E216,F20:F216)</f>
        <v>4.8927243180316368E-3</v>
      </c>
      <c r="L2" t="s">
        <v>710</v>
      </c>
    </row>
    <row r="3" spans="1:12">
      <c r="A3" s="149">
        <v>0.91537465770475501</v>
      </c>
      <c r="B3" s="149" t="s">
        <v>15</v>
      </c>
      <c r="C3" s="149">
        <v>0.88795120736868305</v>
      </c>
      <c r="D3" s="149">
        <f t="shared" ref="D3:D66" si="0">A3/L$3</f>
        <v>3.0512488590158502</v>
      </c>
      <c r="E3" s="149" t="e">
        <f t="shared" ref="E3:E66" si="1">B3/L$5</f>
        <v>#VALUE!</v>
      </c>
      <c r="F3" s="149">
        <f t="shared" ref="F3:F66" si="2">C3/L$7</f>
        <v>1.4556577169978411</v>
      </c>
      <c r="I3">
        <f>RSQ(E20:E216,D20:D216)</f>
        <v>1.7853294387134698E-2</v>
      </c>
      <c r="J3">
        <f>RSQ(F20:F216,E20:E216)</f>
        <v>4.8927243180316368E-3</v>
      </c>
      <c r="L3">
        <v>0.3</v>
      </c>
    </row>
    <row r="4" spans="1:12">
      <c r="A4" s="149">
        <v>0.29974393621548201</v>
      </c>
      <c r="B4" s="149" t="s">
        <v>15</v>
      </c>
      <c r="C4" s="149">
        <v>0.82486095661846504</v>
      </c>
      <c r="D4" s="149">
        <f t="shared" si="0"/>
        <v>0.99914645405160674</v>
      </c>
      <c r="E4" s="149" t="e">
        <f t="shared" si="1"/>
        <v>#VALUE!</v>
      </c>
      <c r="F4" s="149">
        <f t="shared" si="2"/>
        <v>1.3522310764237131</v>
      </c>
      <c r="L4" t="s">
        <v>714</v>
      </c>
    </row>
    <row r="5" spans="1:12">
      <c r="A5" s="149">
        <v>0.34599999999999997</v>
      </c>
      <c r="B5" s="149" t="s">
        <v>15</v>
      </c>
      <c r="C5" s="149">
        <v>0.77600000000000002</v>
      </c>
      <c r="D5" s="149">
        <f t="shared" si="0"/>
        <v>1.1533333333333333</v>
      </c>
      <c r="E5" s="149" t="e">
        <f t="shared" si="1"/>
        <v>#VALUE!</v>
      </c>
      <c r="F5" s="149">
        <f t="shared" si="2"/>
        <v>1.2721311475409838</v>
      </c>
      <c r="L5">
        <v>1.03</v>
      </c>
    </row>
    <row r="6" spans="1:12">
      <c r="A6" s="149">
        <v>6.2087698874660466E-2</v>
      </c>
      <c r="B6" s="149" t="s">
        <v>15</v>
      </c>
      <c r="C6" s="149">
        <v>0.76057431121459063</v>
      </c>
      <c r="D6" s="149">
        <f t="shared" si="0"/>
        <v>0.20695899624886824</v>
      </c>
      <c r="E6" s="149" t="e">
        <f t="shared" si="1"/>
        <v>#VALUE!</v>
      </c>
      <c r="F6" s="149">
        <f t="shared" si="2"/>
        <v>1.2468431331386731</v>
      </c>
      <c r="L6" t="s">
        <v>715</v>
      </c>
    </row>
    <row r="7" spans="1:12">
      <c r="A7" s="149">
        <v>0.42499999999999999</v>
      </c>
      <c r="B7" s="149" t="s">
        <v>15</v>
      </c>
      <c r="C7" s="149">
        <v>0.59899999999999998</v>
      </c>
      <c r="D7" s="149">
        <f t="shared" si="0"/>
        <v>1.4166666666666667</v>
      </c>
      <c r="E7" s="149" t="e">
        <f t="shared" si="1"/>
        <v>#VALUE!</v>
      </c>
      <c r="F7" s="149">
        <f t="shared" si="2"/>
        <v>0.9819672131147541</v>
      </c>
      <c r="L7">
        <v>0.61</v>
      </c>
    </row>
    <row r="8" spans="1:12">
      <c r="A8" s="149">
        <v>0.161</v>
      </c>
      <c r="B8" s="149" t="s">
        <v>15</v>
      </c>
      <c r="C8" s="149">
        <v>0.53700000000000003</v>
      </c>
      <c r="D8" s="149">
        <f t="shared" si="0"/>
        <v>0.53666666666666674</v>
      </c>
      <c r="E8" s="149" t="e">
        <f t="shared" si="1"/>
        <v>#VALUE!</v>
      </c>
      <c r="F8" s="149">
        <f t="shared" si="2"/>
        <v>0.88032786885245906</v>
      </c>
      <c r="H8" t="s">
        <v>814</v>
      </c>
      <c r="I8" t="s">
        <v>815</v>
      </c>
      <c r="J8" t="s">
        <v>816</v>
      </c>
    </row>
    <row r="9" spans="1:12">
      <c r="A9" s="149">
        <v>0.191</v>
      </c>
      <c r="B9" s="149" t="s">
        <v>15</v>
      </c>
      <c r="C9" s="149">
        <v>0.51200000000000001</v>
      </c>
      <c r="D9" s="149">
        <f t="shared" si="0"/>
        <v>0.63666666666666671</v>
      </c>
      <c r="E9" s="149" t="e">
        <f t="shared" si="1"/>
        <v>#VALUE!</v>
      </c>
      <c r="F9" s="149">
        <f t="shared" si="2"/>
        <v>0.83934426229508197</v>
      </c>
      <c r="H9">
        <f>AVERAGEIF(Tableau1[Cd Nrmlz],"&gt;=0")</f>
        <v>0.64191472294744167</v>
      </c>
      <c r="I9">
        <f>AVERAGEIF(Tableau1[Ni Nrmlz],"&gt;=0")</f>
        <v>0.91512557206235789</v>
      </c>
      <c r="J9">
        <f>AVERAGEIF(Tableau1[Pb Nrmlz],"&gt;=0")</f>
        <v>1.3741074567058775</v>
      </c>
    </row>
    <row r="10" spans="1:12">
      <c r="A10" s="149">
        <v>0.226653834655165</v>
      </c>
      <c r="B10" s="149" t="s">
        <v>15</v>
      </c>
      <c r="C10" s="149">
        <v>0.43321280648184501</v>
      </c>
      <c r="D10" s="149">
        <f t="shared" si="0"/>
        <v>0.7555127821838834</v>
      </c>
      <c r="E10" s="149" t="e">
        <f t="shared" si="1"/>
        <v>#VALUE!</v>
      </c>
      <c r="F10" s="149">
        <f t="shared" si="2"/>
        <v>0.71018492865876237</v>
      </c>
    </row>
    <row r="11" spans="1:12">
      <c r="A11" s="149">
        <v>0.23200000000000001</v>
      </c>
      <c r="B11" s="149" t="s">
        <v>15</v>
      </c>
      <c r="C11" s="149">
        <v>0.40100000000000002</v>
      </c>
      <c r="D11" s="149">
        <f t="shared" si="0"/>
        <v>0.77333333333333343</v>
      </c>
      <c r="E11" s="149" t="e">
        <f t="shared" si="1"/>
        <v>#VALUE!</v>
      </c>
      <c r="F11" s="149">
        <f t="shared" si="2"/>
        <v>0.65737704918032791</v>
      </c>
    </row>
    <row r="12" spans="1:12">
      <c r="A12" s="149">
        <v>0.40600000000000003</v>
      </c>
      <c r="B12" s="149" t="s">
        <v>15</v>
      </c>
      <c r="C12" s="149">
        <v>0.34200000000000003</v>
      </c>
      <c r="D12" s="149">
        <f t="shared" si="0"/>
        <v>1.3533333333333335</v>
      </c>
      <c r="E12" s="149" t="e">
        <f t="shared" si="1"/>
        <v>#VALUE!</v>
      </c>
      <c r="F12" s="149">
        <f t="shared" si="2"/>
        <v>0.56065573770491806</v>
      </c>
    </row>
    <row r="13" spans="1:12">
      <c r="A13" s="149">
        <v>0.68300000000000005</v>
      </c>
      <c r="B13" s="149" t="s">
        <v>15</v>
      </c>
      <c r="C13" s="149">
        <v>0.316</v>
      </c>
      <c r="D13" s="149">
        <f t="shared" si="0"/>
        <v>2.2766666666666668</v>
      </c>
      <c r="E13" s="149" t="e">
        <f t="shared" si="1"/>
        <v>#VALUE!</v>
      </c>
      <c r="F13" s="149">
        <f t="shared" si="2"/>
        <v>0.5180327868852459</v>
      </c>
    </row>
    <row r="14" spans="1:12">
      <c r="A14" s="149">
        <v>8.7999999999999995E-2</v>
      </c>
      <c r="B14" s="149" t="s">
        <v>15</v>
      </c>
      <c r="C14" s="149">
        <v>0.27500000000000002</v>
      </c>
      <c r="D14" s="149">
        <f t="shared" si="0"/>
        <v>0.29333333333333333</v>
      </c>
      <c r="E14" s="149" t="e">
        <f t="shared" si="1"/>
        <v>#VALUE!</v>
      </c>
      <c r="F14" s="149">
        <f t="shared" si="2"/>
        <v>0.4508196721311476</v>
      </c>
    </row>
    <row r="15" spans="1:12">
      <c r="A15" s="149">
        <v>0.16400000000000001</v>
      </c>
      <c r="B15" s="149" t="s">
        <v>15</v>
      </c>
      <c r="C15" s="149">
        <v>0.23799999999999999</v>
      </c>
      <c r="D15" s="149">
        <f t="shared" si="0"/>
        <v>0.54666666666666675</v>
      </c>
      <c r="E15" s="149" t="e">
        <f t="shared" si="1"/>
        <v>#VALUE!</v>
      </c>
      <c r="F15" s="149">
        <f t="shared" si="2"/>
        <v>0.39016393442622949</v>
      </c>
    </row>
    <row r="16" spans="1:12">
      <c r="A16" s="149">
        <v>0.13300000000000001</v>
      </c>
      <c r="B16" s="149" t="s">
        <v>15</v>
      </c>
      <c r="C16" s="149">
        <v>0.222</v>
      </c>
      <c r="D16" s="149">
        <f t="shared" si="0"/>
        <v>0.44333333333333336</v>
      </c>
      <c r="E16" s="149" t="e">
        <f t="shared" si="1"/>
        <v>#VALUE!</v>
      </c>
      <c r="F16" s="149">
        <f t="shared" si="2"/>
        <v>0.36393442622950822</v>
      </c>
    </row>
    <row r="17" spans="1:6">
      <c r="A17" s="149">
        <v>0.11899999999999999</v>
      </c>
      <c r="B17" s="149" t="s">
        <v>15</v>
      </c>
      <c r="C17" s="149">
        <v>0.20899999999999999</v>
      </c>
      <c r="D17" s="149">
        <f t="shared" si="0"/>
        <v>0.39666666666666667</v>
      </c>
      <c r="E17" s="149" t="e">
        <f t="shared" si="1"/>
        <v>#VALUE!</v>
      </c>
      <c r="F17" s="149">
        <f t="shared" si="2"/>
        <v>0.34262295081967215</v>
      </c>
    </row>
    <row r="18" spans="1:6">
      <c r="A18" s="149">
        <v>0.231470131579262</v>
      </c>
      <c r="B18" s="149" t="s">
        <v>15</v>
      </c>
      <c r="C18" s="149">
        <v>0.19382184380888301</v>
      </c>
      <c r="D18" s="149">
        <f t="shared" si="0"/>
        <v>0.77156710526420669</v>
      </c>
      <c r="E18" s="149" t="e">
        <f t="shared" si="1"/>
        <v>#VALUE!</v>
      </c>
      <c r="F18" s="149">
        <f t="shared" si="2"/>
        <v>0.31774072755554594</v>
      </c>
    </row>
    <row r="19" spans="1:6">
      <c r="A19" s="149">
        <v>0.22600000000000001</v>
      </c>
      <c r="B19" s="149" t="s">
        <v>15</v>
      </c>
      <c r="C19" s="149">
        <v>0.14699999999999999</v>
      </c>
      <c r="D19" s="149">
        <f t="shared" si="0"/>
        <v>0.75333333333333341</v>
      </c>
      <c r="E19" s="149" t="e">
        <f t="shared" si="1"/>
        <v>#VALUE!</v>
      </c>
      <c r="F19" s="149">
        <f t="shared" si="2"/>
        <v>0.24098360655737705</v>
      </c>
    </row>
    <row r="20" spans="1:6">
      <c r="A20" s="149">
        <v>0.436</v>
      </c>
      <c r="B20" s="149">
        <v>4.415</v>
      </c>
      <c r="C20" s="149">
        <v>0.49099999999999999</v>
      </c>
      <c r="D20" s="149">
        <f t="shared" si="0"/>
        <v>1.4533333333333334</v>
      </c>
      <c r="E20" s="149">
        <f t="shared" si="1"/>
        <v>4.2864077669902914</v>
      </c>
      <c r="F20" s="149">
        <f t="shared" si="2"/>
        <v>0.80491803278688523</v>
      </c>
    </row>
    <row r="21" spans="1:6">
      <c r="A21" s="149">
        <v>0.39500000000000002</v>
      </c>
      <c r="B21" s="149">
        <v>3.9809999999999999</v>
      </c>
      <c r="C21" s="149">
        <v>0.23499999999999999</v>
      </c>
      <c r="D21" s="149">
        <f t="shared" si="0"/>
        <v>1.3166666666666669</v>
      </c>
      <c r="E21" s="149">
        <f t="shared" si="1"/>
        <v>3.86504854368932</v>
      </c>
      <c r="F21" s="149">
        <f t="shared" si="2"/>
        <v>0.38524590163934425</v>
      </c>
    </row>
    <row r="22" spans="1:6">
      <c r="A22" s="149">
        <v>0.27500000000000002</v>
      </c>
      <c r="B22" s="149">
        <v>2.8639999999999999</v>
      </c>
      <c r="C22" s="149">
        <v>0.35099999999999998</v>
      </c>
      <c r="D22" s="149">
        <f t="shared" si="0"/>
        <v>0.91666666666666674</v>
      </c>
      <c r="E22" s="149">
        <f t="shared" si="1"/>
        <v>2.7805825242718445</v>
      </c>
      <c r="F22" s="149">
        <f t="shared" si="2"/>
        <v>0.57540983606557372</v>
      </c>
    </row>
    <row r="23" spans="1:6">
      <c r="A23" s="149">
        <v>0.17100000000000001</v>
      </c>
      <c r="B23" s="149">
        <v>2.7839999999999998</v>
      </c>
      <c r="C23" s="149">
        <v>1.488</v>
      </c>
      <c r="D23" s="149">
        <f t="shared" si="0"/>
        <v>0.57000000000000006</v>
      </c>
      <c r="E23" s="149">
        <f t="shared" si="1"/>
        <v>2.7029126213592232</v>
      </c>
      <c r="F23" s="149">
        <f t="shared" si="2"/>
        <v>2.4393442622950818</v>
      </c>
    </row>
    <row r="24" spans="1:6">
      <c r="A24" s="149">
        <v>0.216</v>
      </c>
      <c r="B24" s="149">
        <v>2.7210000000000001</v>
      </c>
      <c r="C24" s="149">
        <v>0.436</v>
      </c>
      <c r="D24" s="149">
        <f t="shared" si="0"/>
        <v>0.72</v>
      </c>
      <c r="E24" s="149">
        <f t="shared" si="1"/>
        <v>2.6417475728155342</v>
      </c>
      <c r="F24" s="149">
        <f t="shared" si="2"/>
        <v>0.71475409836065573</v>
      </c>
    </row>
    <row r="25" spans="1:6">
      <c r="A25" s="149">
        <v>0.25900000000000001</v>
      </c>
      <c r="B25" s="149">
        <v>2.5139999999999998</v>
      </c>
      <c r="C25" s="149">
        <v>0.53900000000000003</v>
      </c>
      <c r="D25" s="149">
        <f t="shared" si="0"/>
        <v>0.8633333333333334</v>
      </c>
      <c r="E25" s="149">
        <f t="shared" si="1"/>
        <v>2.4407766990291258</v>
      </c>
      <c r="F25" s="149">
        <f t="shared" si="2"/>
        <v>0.8836065573770493</v>
      </c>
    </row>
    <row r="26" spans="1:6">
      <c r="A26" s="149">
        <v>0.05</v>
      </c>
      <c r="B26" s="149">
        <v>2.46</v>
      </c>
      <c r="C26" s="149">
        <v>0.21</v>
      </c>
      <c r="D26" s="149">
        <f t="shared" si="0"/>
        <v>0.16666666666666669</v>
      </c>
      <c r="E26" s="149">
        <f t="shared" si="1"/>
        <v>2.3883495145631066</v>
      </c>
      <c r="F26" s="149">
        <f t="shared" si="2"/>
        <v>0.34426229508196721</v>
      </c>
    </row>
    <row r="27" spans="1:6">
      <c r="A27" s="149">
        <v>8.8999999999999996E-2</v>
      </c>
      <c r="B27" s="149">
        <v>2.3809999999999998</v>
      </c>
      <c r="C27" s="149">
        <v>0.46700000000000003</v>
      </c>
      <c r="D27" s="149">
        <f t="shared" si="0"/>
        <v>0.29666666666666669</v>
      </c>
      <c r="E27" s="149">
        <f t="shared" si="1"/>
        <v>2.3116504854368931</v>
      </c>
      <c r="F27" s="149">
        <f t="shared" si="2"/>
        <v>0.76557377049180331</v>
      </c>
    </row>
    <row r="28" spans="1:6">
      <c r="A28" s="149">
        <v>0.34599999999999997</v>
      </c>
      <c r="B28" s="149">
        <v>2.35</v>
      </c>
      <c r="C28" s="149">
        <v>0.41299999999999998</v>
      </c>
      <c r="D28" s="149">
        <f t="shared" si="0"/>
        <v>1.1533333333333333</v>
      </c>
      <c r="E28" s="149">
        <f t="shared" si="1"/>
        <v>2.2815533980582523</v>
      </c>
      <c r="F28" s="149">
        <f t="shared" si="2"/>
        <v>0.67704918032786887</v>
      </c>
    </row>
    <row r="29" spans="1:6">
      <c r="A29" s="149">
        <v>0.21199999999999999</v>
      </c>
      <c r="B29" s="149">
        <v>2.1619999999999999</v>
      </c>
      <c r="C29" s="149">
        <v>1.6679999999999999</v>
      </c>
      <c r="D29" s="149">
        <f t="shared" si="0"/>
        <v>0.70666666666666667</v>
      </c>
      <c r="E29" s="149">
        <f t="shared" si="1"/>
        <v>2.0990291262135923</v>
      </c>
      <c r="F29" s="149">
        <f t="shared" si="2"/>
        <v>2.7344262295081965</v>
      </c>
    </row>
    <row r="30" spans="1:6">
      <c r="A30" s="149">
        <v>0.14599999999999999</v>
      </c>
      <c r="B30" s="149">
        <v>2.1579999999999999</v>
      </c>
      <c r="C30" s="149">
        <v>0.34399999999999997</v>
      </c>
      <c r="D30" s="149">
        <f t="shared" si="0"/>
        <v>0.48666666666666664</v>
      </c>
      <c r="E30" s="149">
        <f t="shared" si="1"/>
        <v>2.095145631067961</v>
      </c>
      <c r="F30" s="149">
        <f t="shared" si="2"/>
        <v>0.56393442622950818</v>
      </c>
    </row>
    <row r="31" spans="1:6">
      <c r="A31" s="149">
        <v>0.95</v>
      </c>
      <c r="B31" s="149">
        <v>2.12</v>
      </c>
      <c r="C31" s="149">
        <v>7.92</v>
      </c>
      <c r="D31" s="149">
        <f t="shared" si="0"/>
        <v>3.1666666666666665</v>
      </c>
      <c r="E31" s="149">
        <f t="shared" si="1"/>
        <v>2.058252427184466</v>
      </c>
      <c r="F31" s="149">
        <f t="shared" si="2"/>
        <v>12.983606557377049</v>
      </c>
    </row>
    <row r="32" spans="1:6">
      <c r="A32" s="149">
        <v>0.121</v>
      </c>
      <c r="B32" s="149">
        <v>1.9730000000000001</v>
      </c>
      <c r="C32" s="149">
        <v>1.03</v>
      </c>
      <c r="D32" s="149">
        <f t="shared" si="0"/>
        <v>0.40333333333333332</v>
      </c>
      <c r="E32" s="149">
        <f t="shared" si="1"/>
        <v>1.9155339805825242</v>
      </c>
      <c r="F32" s="149">
        <f t="shared" si="2"/>
        <v>1.6885245901639345</v>
      </c>
    </row>
    <row r="33" spans="1:6">
      <c r="A33" s="149">
        <v>0.154</v>
      </c>
      <c r="B33" s="149">
        <v>1.9470000000000001</v>
      </c>
      <c r="C33" s="149">
        <v>1.7370000000000001</v>
      </c>
      <c r="D33" s="149">
        <f t="shared" si="0"/>
        <v>0.51333333333333331</v>
      </c>
      <c r="E33" s="149">
        <f t="shared" si="1"/>
        <v>1.8902912621359222</v>
      </c>
      <c r="F33" s="149">
        <f t="shared" si="2"/>
        <v>2.8475409836065575</v>
      </c>
    </row>
    <row r="34" spans="1:6">
      <c r="A34" s="149">
        <v>0.04</v>
      </c>
      <c r="B34" s="149">
        <v>1.87</v>
      </c>
      <c r="C34" s="149">
        <v>0.67</v>
      </c>
      <c r="D34" s="149">
        <f t="shared" si="0"/>
        <v>0.13333333333333333</v>
      </c>
      <c r="E34" s="149">
        <f t="shared" si="1"/>
        <v>1.8155339805825244</v>
      </c>
      <c r="F34" s="149">
        <f t="shared" si="2"/>
        <v>1.098360655737705</v>
      </c>
    </row>
    <row r="35" spans="1:6">
      <c r="A35" s="149">
        <v>0.34499999999999997</v>
      </c>
      <c r="B35" s="149">
        <v>1.865</v>
      </c>
      <c r="C35" s="149">
        <v>0.7</v>
      </c>
      <c r="D35" s="149">
        <f t="shared" si="0"/>
        <v>1.1499999999999999</v>
      </c>
      <c r="E35" s="149">
        <f t="shared" si="1"/>
        <v>1.8106796116504853</v>
      </c>
      <c r="F35" s="149">
        <f t="shared" si="2"/>
        <v>1.1475409836065573</v>
      </c>
    </row>
    <row r="36" spans="1:6">
      <c r="A36" s="149">
        <v>0.21099999999999999</v>
      </c>
      <c r="B36" s="149">
        <v>1.8620000000000001</v>
      </c>
      <c r="C36" s="149">
        <v>0.47599999999999998</v>
      </c>
      <c r="D36" s="149">
        <f t="shared" si="0"/>
        <v>0.70333333333333337</v>
      </c>
      <c r="E36" s="149">
        <f t="shared" si="1"/>
        <v>1.8077669902912621</v>
      </c>
      <c r="F36" s="149">
        <f t="shared" si="2"/>
        <v>0.78032786885245897</v>
      </c>
    </row>
    <row r="37" spans="1:6">
      <c r="A37" s="149">
        <v>0.16900000000000001</v>
      </c>
      <c r="B37" s="149">
        <v>1.843</v>
      </c>
      <c r="C37" s="149">
        <v>0.53800000000000003</v>
      </c>
      <c r="D37" s="149">
        <f t="shared" si="0"/>
        <v>0.56333333333333335</v>
      </c>
      <c r="E37" s="149">
        <f t="shared" si="1"/>
        <v>1.7893203883495146</v>
      </c>
      <c r="F37" s="149">
        <f t="shared" si="2"/>
        <v>0.88196721311475412</v>
      </c>
    </row>
    <row r="38" spans="1:6">
      <c r="A38" s="149">
        <v>0.79100000000000004</v>
      </c>
      <c r="B38" s="149">
        <v>1.7829999999999999</v>
      </c>
      <c r="C38" s="149">
        <v>3.7240000000000002</v>
      </c>
      <c r="D38" s="149">
        <f t="shared" si="0"/>
        <v>2.6366666666666667</v>
      </c>
      <c r="E38" s="149">
        <f t="shared" si="1"/>
        <v>1.7310679611650484</v>
      </c>
      <c r="F38" s="149">
        <f t="shared" si="2"/>
        <v>6.1049180327868857</v>
      </c>
    </row>
    <row r="39" spans="1:6">
      <c r="A39" s="149">
        <v>0.188</v>
      </c>
      <c r="B39" s="149">
        <v>1.7569999999999999</v>
      </c>
      <c r="C39" s="149">
        <v>0.51800000000000002</v>
      </c>
      <c r="D39" s="149">
        <f t="shared" si="0"/>
        <v>0.62666666666666671</v>
      </c>
      <c r="E39" s="149">
        <f t="shared" si="1"/>
        <v>1.7058252427184464</v>
      </c>
      <c r="F39" s="149">
        <f t="shared" si="2"/>
        <v>0.84918032786885256</v>
      </c>
    </row>
    <row r="40" spans="1:6">
      <c r="A40" s="149">
        <v>0.129</v>
      </c>
      <c r="B40" s="149">
        <v>1.748</v>
      </c>
      <c r="C40" s="149">
        <v>0.90300000000000002</v>
      </c>
      <c r="D40" s="149">
        <f t="shared" si="0"/>
        <v>0.43000000000000005</v>
      </c>
      <c r="E40" s="149">
        <f t="shared" si="1"/>
        <v>1.6970873786407767</v>
      </c>
      <c r="F40" s="149">
        <f t="shared" si="2"/>
        <v>1.480327868852459</v>
      </c>
    </row>
    <row r="41" spans="1:6">
      <c r="A41" s="149">
        <v>0.16</v>
      </c>
      <c r="B41" s="149">
        <v>1.73</v>
      </c>
      <c r="C41" s="149">
        <v>1.62</v>
      </c>
      <c r="D41" s="149">
        <f t="shared" si="0"/>
        <v>0.53333333333333333</v>
      </c>
      <c r="E41" s="149">
        <f t="shared" si="1"/>
        <v>1.6796116504854368</v>
      </c>
      <c r="F41" s="149">
        <f t="shared" si="2"/>
        <v>2.6557377049180331</v>
      </c>
    </row>
    <row r="42" spans="1:6">
      <c r="A42" s="149">
        <v>0.17</v>
      </c>
      <c r="B42" s="149">
        <v>1.714</v>
      </c>
      <c r="C42" s="149">
        <v>0.216</v>
      </c>
      <c r="D42" s="149">
        <f t="shared" si="0"/>
        <v>0.56666666666666676</v>
      </c>
      <c r="E42" s="149">
        <f t="shared" si="1"/>
        <v>1.6640776699029125</v>
      </c>
      <c r="F42" s="149">
        <f t="shared" si="2"/>
        <v>0.35409836065573769</v>
      </c>
    </row>
    <row r="43" spans="1:6">
      <c r="A43" s="149">
        <v>0.156</v>
      </c>
      <c r="B43" s="149">
        <v>1.6910000000000001</v>
      </c>
      <c r="C43" s="149">
        <v>0.94599999999999995</v>
      </c>
      <c r="D43" s="149">
        <f t="shared" si="0"/>
        <v>0.52</v>
      </c>
      <c r="E43" s="149">
        <f t="shared" si="1"/>
        <v>1.641747572815534</v>
      </c>
      <c r="F43" s="149">
        <f t="shared" si="2"/>
        <v>1.5508196721311476</v>
      </c>
    </row>
    <row r="44" spans="1:6">
      <c r="A44" s="149">
        <v>0.23300000000000001</v>
      </c>
      <c r="B44" s="149">
        <v>1.629</v>
      </c>
      <c r="C44" s="149">
        <v>1.569</v>
      </c>
      <c r="D44" s="149">
        <f t="shared" si="0"/>
        <v>0.77666666666666673</v>
      </c>
      <c r="E44" s="149">
        <f t="shared" si="1"/>
        <v>1.5815533980582523</v>
      </c>
      <c r="F44" s="149">
        <f t="shared" si="2"/>
        <v>2.5721311475409836</v>
      </c>
    </row>
    <row r="45" spans="1:6">
      <c r="A45" s="149">
        <v>0.12</v>
      </c>
      <c r="B45" s="149">
        <v>1.61</v>
      </c>
      <c r="C45" s="149">
        <v>0.85</v>
      </c>
      <c r="D45" s="149">
        <f t="shared" si="0"/>
        <v>0.4</v>
      </c>
      <c r="E45" s="149">
        <f t="shared" si="1"/>
        <v>1.5631067961165048</v>
      </c>
      <c r="F45" s="149">
        <f t="shared" si="2"/>
        <v>1.3934426229508197</v>
      </c>
    </row>
    <row r="46" spans="1:6">
      <c r="A46" s="149">
        <v>0.04</v>
      </c>
      <c r="B46" s="149">
        <v>1.56</v>
      </c>
      <c r="C46" s="149">
        <v>1.1599999999999999</v>
      </c>
      <c r="D46" s="149">
        <f t="shared" si="0"/>
        <v>0.13333333333333333</v>
      </c>
      <c r="E46" s="149">
        <f t="shared" si="1"/>
        <v>1.5145631067961165</v>
      </c>
      <c r="F46" s="149">
        <f t="shared" si="2"/>
        <v>1.901639344262295</v>
      </c>
    </row>
    <row r="47" spans="1:6">
      <c r="A47" s="149">
        <v>0.187</v>
      </c>
      <c r="B47" s="149">
        <v>1.5580000000000001</v>
      </c>
      <c r="C47" s="149">
        <v>0.51400000000000001</v>
      </c>
      <c r="D47" s="149">
        <f t="shared" si="0"/>
        <v>0.62333333333333341</v>
      </c>
      <c r="E47" s="149">
        <f t="shared" si="1"/>
        <v>1.5126213592233009</v>
      </c>
      <c r="F47" s="149">
        <f t="shared" si="2"/>
        <v>0.8426229508196722</v>
      </c>
    </row>
    <row r="48" spans="1:6">
      <c r="A48" s="149">
        <v>0.21</v>
      </c>
      <c r="B48" s="149">
        <v>1.53</v>
      </c>
      <c r="C48" s="149">
        <v>0.93</v>
      </c>
      <c r="D48" s="149">
        <f t="shared" si="0"/>
        <v>0.7</v>
      </c>
      <c r="E48" s="149">
        <f t="shared" si="1"/>
        <v>1.4854368932038835</v>
      </c>
      <c r="F48" s="149">
        <f t="shared" si="2"/>
        <v>1.5245901639344264</v>
      </c>
    </row>
    <row r="49" spans="1:6">
      <c r="A49" s="149">
        <v>0.23300000000000001</v>
      </c>
      <c r="B49" s="149">
        <v>1.484</v>
      </c>
      <c r="C49" s="149">
        <v>0.434</v>
      </c>
      <c r="D49" s="149">
        <f t="shared" si="0"/>
        <v>0.77666666666666673</v>
      </c>
      <c r="E49" s="149">
        <f t="shared" si="1"/>
        <v>1.4407766990291262</v>
      </c>
      <c r="F49" s="149">
        <f t="shared" si="2"/>
        <v>0.71147540983606561</v>
      </c>
    </row>
    <row r="50" spans="1:6">
      <c r="A50" s="149">
        <v>0.315</v>
      </c>
      <c r="B50" s="149">
        <v>1.448</v>
      </c>
      <c r="C50" s="149">
        <v>0.48599999999999999</v>
      </c>
      <c r="D50" s="149">
        <f t="shared" si="0"/>
        <v>1.05</v>
      </c>
      <c r="E50" s="149">
        <f t="shared" si="1"/>
        <v>1.4058252427184466</v>
      </c>
      <c r="F50" s="149">
        <f t="shared" si="2"/>
        <v>0.79672131147540981</v>
      </c>
    </row>
    <row r="51" spans="1:6">
      <c r="A51" s="149">
        <v>0.06</v>
      </c>
      <c r="B51" s="149">
        <v>1.44</v>
      </c>
      <c r="C51" s="149">
        <v>0.84</v>
      </c>
      <c r="D51" s="149">
        <f t="shared" si="0"/>
        <v>0.2</v>
      </c>
      <c r="E51" s="149">
        <f t="shared" si="1"/>
        <v>1.3980582524271843</v>
      </c>
      <c r="F51" s="149">
        <f t="shared" si="2"/>
        <v>1.3770491803278688</v>
      </c>
    </row>
    <row r="52" spans="1:6">
      <c r="A52" s="149">
        <v>0.16800000000000001</v>
      </c>
      <c r="B52" s="149">
        <v>1.429</v>
      </c>
      <c r="C52" s="149">
        <v>0.45100000000000001</v>
      </c>
      <c r="D52" s="149">
        <f t="shared" si="0"/>
        <v>0.56000000000000005</v>
      </c>
      <c r="E52" s="149">
        <f t="shared" si="1"/>
        <v>1.387378640776699</v>
      </c>
      <c r="F52" s="149">
        <f t="shared" si="2"/>
        <v>0.73934426229508199</v>
      </c>
    </row>
    <row r="53" spans="1:6">
      <c r="A53" s="149">
        <v>0.03</v>
      </c>
      <c r="B53" s="149">
        <v>1.4</v>
      </c>
      <c r="C53" s="149">
        <v>0.39</v>
      </c>
      <c r="D53" s="149">
        <f t="shared" si="0"/>
        <v>0.1</v>
      </c>
      <c r="E53" s="149">
        <f t="shared" si="1"/>
        <v>1.3592233009708736</v>
      </c>
      <c r="F53" s="149">
        <f t="shared" si="2"/>
        <v>0.63934426229508201</v>
      </c>
    </row>
    <row r="54" spans="1:6">
      <c r="A54" s="149">
        <v>0.11</v>
      </c>
      <c r="B54" s="149">
        <v>1.35</v>
      </c>
      <c r="C54" s="149">
        <v>2.4500000000000002</v>
      </c>
      <c r="D54" s="149">
        <f t="shared" si="0"/>
        <v>0.3666666666666667</v>
      </c>
      <c r="E54" s="149">
        <f t="shared" si="1"/>
        <v>1.3106796116504855</v>
      </c>
      <c r="F54" s="149">
        <f t="shared" si="2"/>
        <v>4.0163934426229515</v>
      </c>
    </row>
    <row r="55" spans="1:6">
      <c r="A55" s="149">
        <v>0.17</v>
      </c>
      <c r="B55" s="149">
        <v>1.33</v>
      </c>
      <c r="C55" s="149">
        <v>0.92</v>
      </c>
      <c r="D55" s="149">
        <f t="shared" si="0"/>
        <v>0.56666666666666676</v>
      </c>
      <c r="E55" s="149">
        <f t="shared" si="1"/>
        <v>1.2912621359223302</v>
      </c>
      <c r="F55" s="149">
        <f t="shared" si="2"/>
        <v>1.5081967213114755</v>
      </c>
    </row>
    <row r="56" spans="1:6">
      <c r="A56" s="149">
        <v>0.121</v>
      </c>
      <c r="B56" s="149">
        <v>1.288</v>
      </c>
      <c r="C56" s="149">
        <v>2.371</v>
      </c>
      <c r="D56" s="149">
        <f t="shared" si="0"/>
        <v>0.40333333333333332</v>
      </c>
      <c r="E56" s="149">
        <f t="shared" si="1"/>
        <v>1.2504854368932039</v>
      </c>
      <c r="F56" s="149">
        <f t="shared" si="2"/>
        <v>3.8868852459016394</v>
      </c>
    </row>
    <row r="57" spans="1:6">
      <c r="A57" s="149">
        <v>0.05</v>
      </c>
      <c r="B57" s="149">
        <v>1.28</v>
      </c>
      <c r="C57" s="149">
        <v>1.22</v>
      </c>
      <c r="D57" s="149">
        <f t="shared" si="0"/>
        <v>0.16666666666666669</v>
      </c>
      <c r="E57" s="149">
        <f t="shared" si="1"/>
        <v>1.2427184466019416</v>
      </c>
      <c r="F57" s="149">
        <f t="shared" si="2"/>
        <v>2</v>
      </c>
    </row>
    <row r="58" spans="1:6">
      <c r="A58" s="149">
        <v>0.32913186665298699</v>
      </c>
      <c r="B58" s="149">
        <v>1.2737952257234799</v>
      </c>
      <c r="C58" s="149">
        <v>0.40087985150017702</v>
      </c>
      <c r="D58" s="149">
        <f t="shared" si="0"/>
        <v>1.0971062221766235</v>
      </c>
      <c r="E58" s="149">
        <f t="shared" si="1"/>
        <v>1.2366943939062911</v>
      </c>
      <c r="F58" s="149">
        <f t="shared" si="2"/>
        <v>0.65718008442651976</v>
      </c>
    </row>
    <row r="59" spans="1:6">
      <c r="A59" s="149">
        <v>0.23003092998661026</v>
      </c>
      <c r="B59" s="149">
        <v>1.2729605027119433</v>
      </c>
      <c r="C59" s="149">
        <v>0.73955349508422341</v>
      </c>
      <c r="D59" s="149">
        <f t="shared" si="0"/>
        <v>0.76676976662203422</v>
      </c>
      <c r="E59" s="149">
        <f t="shared" si="1"/>
        <v>1.2358839832154789</v>
      </c>
      <c r="F59" s="149">
        <f t="shared" si="2"/>
        <v>1.2123827788265957</v>
      </c>
    </row>
    <row r="60" spans="1:6">
      <c r="A60" s="149">
        <v>0.214</v>
      </c>
      <c r="B60" s="149">
        <v>1.236</v>
      </c>
      <c r="C60" s="149">
        <v>2.1150000000000002</v>
      </c>
      <c r="D60" s="149">
        <f t="shared" si="0"/>
        <v>0.71333333333333337</v>
      </c>
      <c r="E60" s="149">
        <f t="shared" si="1"/>
        <v>1.2</v>
      </c>
      <c r="F60" s="149">
        <f t="shared" si="2"/>
        <v>3.4672131147540988</v>
      </c>
    </row>
    <row r="61" spans="1:6">
      <c r="A61" s="149">
        <v>0.152</v>
      </c>
      <c r="B61" s="149">
        <v>1.21</v>
      </c>
      <c r="C61" s="149">
        <v>0.93</v>
      </c>
      <c r="D61" s="149">
        <f t="shared" si="0"/>
        <v>0.50666666666666671</v>
      </c>
      <c r="E61" s="149">
        <f t="shared" si="1"/>
        <v>1.174757281553398</v>
      </c>
      <c r="F61" s="149">
        <f t="shared" si="2"/>
        <v>1.5245901639344264</v>
      </c>
    </row>
    <row r="62" spans="1:6">
      <c r="A62" s="149">
        <v>0.14399999999999999</v>
      </c>
      <c r="B62" s="149">
        <v>1.179</v>
      </c>
      <c r="C62" s="149">
        <v>0.29199999999999998</v>
      </c>
      <c r="D62" s="149">
        <f t="shared" si="0"/>
        <v>0.48</v>
      </c>
      <c r="E62" s="149">
        <f t="shared" si="1"/>
        <v>1.1446601941747574</v>
      </c>
      <c r="F62" s="149">
        <f t="shared" si="2"/>
        <v>0.47868852459016392</v>
      </c>
    </row>
    <row r="63" spans="1:6">
      <c r="A63" s="149">
        <v>0.20499999999999999</v>
      </c>
      <c r="B63" s="149">
        <v>1.17</v>
      </c>
      <c r="C63" s="149">
        <v>0.89</v>
      </c>
      <c r="D63" s="149">
        <f t="shared" si="0"/>
        <v>0.68333333333333335</v>
      </c>
      <c r="E63" s="149">
        <f t="shared" si="1"/>
        <v>1.1359223300970873</v>
      </c>
      <c r="F63" s="149">
        <f t="shared" si="2"/>
        <v>1.459016393442623</v>
      </c>
    </row>
    <row r="64" spans="1:6">
      <c r="A64" s="149">
        <v>0.08</v>
      </c>
      <c r="B64" s="149">
        <v>1.17</v>
      </c>
      <c r="C64" s="149">
        <v>0.46</v>
      </c>
      <c r="D64" s="149">
        <f t="shared" si="0"/>
        <v>0.26666666666666666</v>
      </c>
      <c r="E64" s="149">
        <f t="shared" si="1"/>
        <v>1.1359223300970873</v>
      </c>
      <c r="F64" s="149">
        <f t="shared" si="2"/>
        <v>0.75409836065573776</v>
      </c>
    </row>
    <row r="65" spans="1:6">
      <c r="A65" s="149">
        <v>0.30199999999999999</v>
      </c>
      <c r="B65" s="149">
        <v>1.159</v>
      </c>
      <c r="C65" s="149">
        <v>1.0980000000000001</v>
      </c>
      <c r="D65" s="149">
        <f t="shared" si="0"/>
        <v>1.0066666666666666</v>
      </c>
      <c r="E65" s="149">
        <f t="shared" si="1"/>
        <v>1.1252427184466018</v>
      </c>
      <c r="F65" s="149">
        <f t="shared" si="2"/>
        <v>1.8000000000000003</v>
      </c>
    </row>
    <row r="66" spans="1:6">
      <c r="A66" s="149">
        <v>7.2999999999999995E-2</v>
      </c>
      <c r="B66" s="149">
        <v>1.1559999999999999</v>
      </c>
      <c r="C66" s="149">
        <v>0.25700000000000001</v>
      </c>
      <c r="D66" s="149">
        <f t="shared" si="0"/>
        <v>0.24333333333333332</v>
      </c>
      <c r="E66" s="149">
        <f t="shared" si="1"/>
        <v>1.1223300970873786</v>
      </c>
      <c r="F66" s="149">
        <f t="shared" si="2"/>
        <v>0.4213114754098361</v>
      </c>
    </row>
    <row r="67" spans="1:6">
      <c r="A67" s="149">
        <v>0.109</v>
      </c>
      <c r="B67" s="149">
        <v>1.155</v>
      </c>
      <c r="C67" s="149">
        <v>1.0289999999999999</v>
      </c>
      <c r="D67" s="149">
        <f t="shared" ref="D67:D130" si="3">A67/L$3</f>
        <v>0.36333333333333334</v>
      </c>
      <c r="E67" s="149">
        <f t="shared" ref="E67:E130" si="4">B67/L$5</f>
        <v>1.1213592233009708</v>
      </c>
      <c r="F67" s="149">
        <f t="shared" ref="F67:F130" si="5">C67/L$7</f>
        <v>1.6868852459016392</v>
      </c>
    </row>
    <row r="68" spans="1:6">
      <c r="A68" s="149">
        <v>0.1</v>
      </c>
      <c r="B68" s="149">
        <v>1.1399999999999999</v>
      </c>
      <c r="C68" s="149">
        <v>0.81</v>
      </c>
      <c r="D68" s="149">
        <f t="shared" si="3"/>
        <v>0.33333333333333337</v>
      </c>
      <c r="E68" s="149">
        <f t="shared" si="4"/>
        <v>1.1067961165048543</v>
      </c>
      <c r="F68" s="149">
        <f t="shared" si="5"/>
        <v>1.3278688524590165</v>
      </c>
    </row>
    <row r="69" spans="1:6">
      <c r="A69" s="149">
        <v>0.06</v>
      </c>
      <c r="B69" s="149">
        <v>1.1299999999999999</v>
      </c>
      <c r="C69" s="149">
        <v>0.37</v>
      </c>
      <c r="D69" s="149">
        <f t="shared" si="3"/>
        <v>0.2</v>
      </c>
      <c r="E69" s="149">
        <f t="shared" si="4"/>
        <v>1.0970873786407767</v>
      </c>
      <c r="F69" s="149">
        <f t="shared" si="5"/>
        <v>0.60655737704918034</v>
      </c>
    </row>
    <row r="70" spans="1:6">
      <c r="A70" s="149">
        <v>0.214</v>
      </c>
      <c r="B70" s="149">
        <v>1.0920000000000001</v>
      </c>
      <c r="C70" s="149">
        <v>0.42499999999999999</v>
      </c>
      <c r="D70" s="149">
        <f t="shared" si="3"/>
        <v>0.71333333333333337</v>
      </c>
      <c r="E70" s="149">
        <f t="shared" si="4"/>
        <v>1.0601941747572816</v>
      </c>
      <c r="F70" s="149">
        <f t="shared" si="5"/>
        <v>0.69672131147540983</v>
      </c>
    </row>
    <row r="71" spans="1:6">
      <c r="A71" s="149">
        <v>0.13</v>
      </c>
      <c r="B71" s="149">
        <v>1.06</v>
      </c>
      <c r="C71" s="149">
        <v>1.83</v>
      </c>
      <c r="D71" s="149">
        <f t="shared" si="3"/>
        <v>0.43333333333333335</v>
      </c>
      <c r="E71" s="149">
        <f t="shared" si="4"/>
        <v>1.029126213592233</v>
      </c>
      <c r="F71" s="149">
        <f t="shared" si="5"/>
        <v>3</v>
      </c>
    </row>
    <row r="72" spans="1:6">
      <c r="A72" s="149">
        <v>0.03</v>
      </c>
      <c r="B72" s="149">
        <v>1.05</v>
      </c>
      <c r="C72" s="149">
        <v>0.25</v>
      </c>
      <c r="D72" s="149">
        <f t="shared" si="3"/>
        <v>0.1</v>
      </c>
      <c r="E72" s="149">
        <f t="shared" si="4"/>
        <v>1.0194174757281553</v>
      </c>
      <c r="F72" s="149">
        <f t="shared" si="5"/>
        <v>0.4098360655737705</v>
      </c>
    </row>
    <row r="73" spans="1:6">
      <c r="A73" s="149">
        <v>0.16</v>
      </c>
      <c r="B73" s="149">
        <v>1.044</v>
      </c>
      <c r="C73" s="149">
        <v>0.60699999999999998</v>
      </c>
      <c r="D73" s="149">
        <f t="shared" si="3"/>
        <v>0.53333333333333333</v>
      </c>
      <c r="E73" s="149">
        <f t="shared" si="4"/>
        <v>1.0135922330097087</v>
      </c>
      <c r="F73" s="149">
        <f t="shared" si="5"/>
        <v>0.9950819672131147</v>
      </c>
    </row>
    <row r="74" spans="1:6">
      <c r="A74" s="149">
        <v>0.12</v>
      </c>
      <c r="B74" s="149">
        <v>1.02</v>
      </c>
      <c r="C74" s="149">
        <v>0.85</v>
      </c>
      <c r="D74" s="149">
        <f t="shared" si="3"/>
        <v>0.4</v>
      </c>
      <c r="E74" s="149">
        <f t="shared" si="4"/>
        <v>0.99029126213592233</v>
      </c>
      <c r="F74" s="149">
        <f t="shared" si="5"/>
        <v>1.3934426229508197</v>
      </c>
    </row>
    <row r="75" spans="1:6">
      <c r="A75" s="149">
        <v>0.114</v>
      </c>
      <c r="B75" s="149">
        <v>1.016</v>
      </c>
      <c r="C75" s="149">
        <v>0.67600000000000005</v>
      </c>
      <c r="D75" s="149">
        <f t="shared" si="3"/>
        <v>0.38</v>
      </c>
      <c r="E75" s="149">
        <f t="shared" si="4"/>
        <v>0.9864077669902912</v>
      </c>
      <c r="F75" s="149">
        <f t="shared" si="5"/>
        <v>1.1081967213114756</v>
      </c>
    </row>
    <row r="76" spans="1:6">
      <c r="A76" s="149">
        <v>0.1</v>
      </c>
      <c r="B76" s="149">
        <v>1.01</v>
      </c>
      <c r="C76" s="149">
        <v>1.39</v>
      </c>
      <c r="D76" s="149">
        <f t="shared" si="3"/>
        <v>0.33333333333333337</v>
      </c>
      <c r="E76" s="149">
        <f t="shared" si="4"/>
        <v>0.98058252427184467</v>
      </c>
      <c r="F76" s="149">
        <f t="shared" si="5"/>
        <v>2.278688524590164</v>
      </c>
    </row>
    <row r="77" spans="1:6">
      <c r="A77" s="149">
        <v>0.11</v>
      </c>
      <c r="B77" s="149">
        <v>1</v>
      </c>
      <c r="C77" s="149">
        <v>1.93</v>
      </c>
      <c r="D77" s="149">
        <f t="shared" si="3"/>
        <v>0.3666666666666667</v>
      </c>
      <c r="E77" s="149">
        <f t="shared" si="4"/>
        <v>0.970873786407767</v>
      </c>
      <c r="F77" s="149">
        <f t="shared" si="5"/>
        <v>3.1639344262295084</v>
      </c>
    </row>
    <row r="78" spans="1:6">
      <c r="A78" s="149">
        <v>0.19600000000000001</v>
      </c>
      <c r="B78" s="149">
        <v>0.99299999999999999</v>
      </c>
      <c r="C78" s="149">
        <v>0.66</v>
      </c>
      <c r="D78" s="149">
        <f t="shared" si="3"/>
        <v>0.65333333333333343</v>
      </c>
      <c r="E78" s="149">
        <f t="shared" si="4"/>
        <v>0.96407766990291255</v>
      </c>
      <c r="F78" s="149">
        <f t="shared" si="5"/>
        <v>1.0819672131147542</v>
      </c>
    </row>
    <row r="79" spans="1:6">
      <c r="A79" s="149">
        <v>7.0000000000000007E-2</v>
      </c>
      <c r="B79" s="149">
        <v>0.98</v>
      </c>
      <c r="C79" s="149">
        <v>0.37</v>
      </c>
      <c r="D79" s="149">
        <f t="shared" si="3"/>
        <v>0.23333333333333336</v>
      </c>
      <c r="E79" s="149">
        <f t="shared" si="4"/>
        <v>0.95145631067961156</v>
      </c>
      <c r="F79" s="149">
        <f t="shared" si="5"/>
        <v>0.60655737704918034</v>
      </c>
    </row>
    <row r="80" spans="1:6">
      <c r="A80" s="149">
        <v>0.124</v>
      </c>
      <c r="B80" s="149">
        <v>0.97</v>
      </c>
      <c r="C80" s="149">
        <v>0.73599999999999999</v>
      </c>
      <c r="D80" s="149">
        <f t="shared" si="3"/>
        <v>0.41333333333333333</v>
      </c>
      <c r="E80" s="149">
        <f t="shared" si="4"/>
        <v>0.9417475728155339</v>
      </c>
      <c r="F80" s="149">
        <f t="shared" si="5"/>
        <v>1.2065573770491804</v>
      </c>
    </row>
    <row r="81" spans="1:6">
      <c r="A81" s="149">
        <v>0.313</v>
      </c>
      <c r="B81" s="149">
        <v>0.96599999999999997</v>
      </c>
      <c r="C81" s="149">
        <v>0.89500000000000002</v>
      </c>
      <c r="D81" s="149">
        <f t="shared" si="3"/>
        <v>1.0433333333333334</v>
      </c>
      <c r="E81" s="149">
        <f t="shared" si="4"/>
        <v>0.93786407766990287</v>
      </c>
      <c r="F81" s="149">
        <f t="shared" si="5"/>
        <v>1.4672131147540983</v>
      </c>
    </row>
    <row r="82" spans="1:6">
      <c r="A82" s="149">
        <v>0.13</v>
      </c>
      <c r="B82" s="149">
        <v>0.96</v>
      </c>
      <c r="C82" s="149">
        <v>1.32</v>
      </c>
      <c r="D82" s="149">
        <f t="shared" si="3"/>
        <v>0.43333333333333335</v>
      </c>
      <c r="E82" s="149">
        <f t="shared" si="4"/>
        <v>0.93203883495145623</v>
      </c>
      <c r="F82" s="149">
        <f t="shared" si="5"/>
        <v>2.1639344262295084</v>
      </c>
    </row>
    <row r="83" spans="1:6">
      <c r="A83" s="149">
        <v>0.104</v>
      </c>
      <c r="B83" s="149">
        <v>0.95199999999999996</v>
      </c>
      <c r="C83" s="149">
        <v>0.45800000000000002</v>
      </c>
      <c r="D83" s="149">
        <f t="shared" si="3"/>
        <v>0.34666666666666668</v>
      </c>
      <c r="E83" s="149">
        <f t="shared" si="4"/>
        <v>0.92427184466019408</v>
      </c>
      <c r="F83" s="149">
        <f t="shared" si="5"/>
        <v>0.75081967213114764</v>
      </c>
    </row>
    <row r="84" spans="1:6">
      <c r="A84" s="149">
        <v>0.06</v>
      </c>
      <c r="B84" s="149">
        <v>0.94</v>
      </c>
      <c r="C84" s="149">
        <v>0.63</v>
      </c>
      <c r="D84" s="149">
        <f t="shared" si="3"/>
        <v>0.2</v>
      </c>
      <c r="E84" s="149">
        <f t="shared" si="4"/>
        <v>0.9126213592233009</v>
      </c>
      <c r="F84" s="149">
        <f t="shared" si="5"/>
        <v>1.0327868852459017</v>
      </c>
    </row>
    <row r="85" spans="1:6">
      <c r="A85" s="149">
        <v>0.151</v>
      </c>
      <c r="B85" s="149">
        <v>0.93799999999999994</v>
      </c>
      <c r="C85" s="149">
        <v>0.53400000000000003</v>
      </c>
      <c r="D85" s="149">
        <f t="shared" si="3"/>
        <v>0.5033333333333333</v>
      </c>
      <c r="E85" s="149">
        <f t="shared" si="4"/>
        <v>0.91067961165048539</v>
      </c>
      <c r="F85" s="149">
        <f t="shared" si="5"/>
        <v>0.87540983606557388</v>
      </c>
    </row>
    <row r="86" spans="1:6">
      <c r="A86" s="149">
        <v>0.05</v>
      </c>
      <c r="B86" s="149">
        <v>0.93</v>
      </c>
      <c r="C86" s="149">
        <v>0.8</v>
      </c>
      <c r="D86" s="149">
        <f t="shared" si="3"/>
        <v>0.16666666666666669</v>
      </c>
      <c r="E86" s="149">
        <f t="shared" si="4"/>
        <v>0.90291262135922334</v>
      </c>
      <c r="F86" s="149">
        <f t="shared" si="5"/>
        <v>1.3114754098360657</v>
      </c>
    </row>
    <row r="87" spans="1:6">
      <c r="A87" s="149">
        <v>0.02</v>
      </c>
      <c r="B87" s="149">
        <v>0.93</v>
      </c>
      <c r="C87" s="149">
        <v>0.19</v>
      </c>
      <c r="D87" s="149">
        <f t="shared" si="3"/>
        <v>6.6666666666666666E-2</v>
      </c>
      <c r="E87" s="149">
        <f t="shared" si="4"/>
        <v>0.90291262135922334</v>
      </c>
      <c r="F87" s="149">
        <f t="shared" si="5"/>
        <v>0.31147540983606559</v>
      </c>
    </row>
    <row r="88" spans="1:6">
      <c r="A88" s="149">
        <v>0.13200000000000001</v>
      </c>
      <c r="B88" s="149">
        <v>0.92600000000000005</v>
      </c>
      <c r="C88" s="149">
        <v>1.3859999999999999</v>
      </c>
      <c r="D88" s="149">
        <f t="shared" si="3"/>
        <v>0.44000000000000006</v>
      </c>
      <c r="E88" s="149">
        <f t="shared" si="4"/>
        <v>0.89902912621359221</v>
      </c>
      <c r="F88" s="149">
        <f t="shared" si="5"/>
        <v>2.2721311475409833</v>
      </c>
    </row>
    <row r="89" spans="1:6">
      <c r="A89" s="149">
        <v>0.61</v>
      </c>
      <c r="B89" s="149">
        <v>0.91</v>
      </c>
      <c r="C89" s="149">
        <v>1.22</v>
      </c>
      <c r="D89" s="149">
        <f t="shared" si="3"/>
        <v>2.0333333333333332</v>
      </c>
      <c r="E89" s="149">
        <f t="shared" si="4"/>
        <v>0.88349514563106801</v>
      </c>
      <c r="F89" s="149">
        <f t="shared" si="5"/>
        <v>2</v>
      </c>
    </row>
    <row r="90" spans="1:6">
      <c r="A90" s="149">
        <v>0.06</v>
      </c>
      <c r="B90" s="149">
        <v>0.91</v>
      </c>
      <c r="C90" s="149">
        <v>0.28000000000000003</v>
      </c>
      <c r="D90" s="149">
        <f t="shared" si="3"/>
        <v>0.2</v>
      </c>
      <c r="E90" s="149">
        <f t="shared" si="4"/>
        <v>0.88349514563106801</v>
      </c>
      <c r="F90" s="149">
        <f t="shared" si="5"/>
        <v>0.45901639344262302</v>
      </c>
    </row>
    <row r="91" spans="1:6">
      <c r="A91" s="149">
        <v>0.128</v>
      </c>
      <c r="B91" s="149">
        <v>0.89800000000000002</v>
      </c>
      <c r="C91" s="149">
        <v>0.28100000000000003</v>
      </c>
      <c r="D91" s="149">
        <f t="shared" si="3"/>
        <v>0.42666666666666669</v>
      </c>
      <c r="E91" s="149">
        <f t="shared" si="4"/>
        <v>0.87184466019417473</v>
      </c>
      <c r="F91" s="149">
        <f t="shared" si="5"/>
        <v>0.46065573770491808</v>
      </c>
    </row>
    <row r="92" spans="1:6">
      <c r="A92" s="149">
        <v>0.24</v>
      </c>
      <c r="B92" s="149">
        <v>0.89600000000000002</v>
      </c>
      <c r="C92" s="149">
        <v>0.314</v>
      </c>
      <c r="D92" s="149">
        <f t="shared" si="3"/>
        <v>0.8</v>
      </c>
      <c r="E92" s="149">
        <f t="shared" si="4"/>
        <v>0.86990291262135921</v>
      </c>
      <c r="F92" s="149">
        <f t="shared" si="5"/>
        <v>0.51475409836065578</v>
      </c>
    </row>
    <row r="93" spans="1:6">
      <c r="A93" s="149">
        <v>0.16600000000000001</v>
      </c>
      <c r="B93" s="149">
        <v>0.88600000000000001</v>
      </c>
      <c r="C93" s="149">
        <v>0.41</v>
      </c>
      <c r="D93" s="149">
        <f t="shared" si="3"/>
        <v>0.55333333333333334</v>
      </c>
      <c r="E93" s="149">
        <f t="shared" si="4"/>
        <v>0.86019417475728155</v>
      </c>
      <c r="F93" s="149">
        <f t="shared" si="5"/>
        <v>0.67213114754098358</v>
      </c>
    </row>
    <row r="94" spans="1:6">
      <c r="A94" s="149">
        <v>0.27934445294377402</v>
      </c>
      <c r="B94" s="149">
        <v>0.88546312659947701</v>
      </c>
      <c r="C94" s="149">
        <v>0.280776479146013</v>
      </c>
      <c r="D94" s="149">
        <f t="shared" si="3"/>
        <v>0.93114817647924675</v>
      </c>
      <c r="E94" s="149">
        <f t="shared" si="4"/>
        <v>0.85967293844609416</v>
      </c>
      <c r="F94" s="149">
        <f t="shared" si="5"/>
        <v>0.46028931007543117</v>
      </c>
    </row>
    <row r="95" spans="1:6">
      <c r="A95" s="149">
        <v>0.16</v>
      </c>
      <c r="B95" s="149">
        <v>0.87</v>
      </c>
      <c r="C95" s="149">
        <v>0.48</v>
      </c>
      <c r="D95" s="149">
        <f t="shared" si="3"/>
        <v>0.53333333333333333</v>
      </c>
      <c r="E95" s="149">
        <f t="shared" si="4"/>
        <v>0.84466019417475724</v>
      </c>
      <c r="F95" s="149">
        <f t="shared" si="5"/>
        <v>0.78688524590163933</v>
      </c>
    </row>
    <row r="96" spans="1:6">
      <c r="A96" s="149">
        <v>0.14199999999999999</v>
      </c>
      <c r="B96" s="149">
        <v>0.86099999999999999</v>
      </c>
      <c r="C96" s="149">
        <v>0.436</v>
      </c>
      <c r="D96" s="149">
        <f t="shared" si="3"/>
        <v>0.47333333333333333</v>
      </c>
      <c r="E96" s="149">
        <f t="shared" si="4"/>
        <v>0.83592233009708738</v>
      </c>
      <c r="F96" s="149">
        <f t="shared" si="5"/>
        <v>0.71475409836065573</v>
      </c>
    </row>
    <row r="97" spans="1:6">
      <c r="A97" s="149">
        <v>0.27300000000000002</v>
      </c>
      <c r="B97" s="149">
        <v>0.85099999999999998</v>
      </c>
      <c r="C97" s="149">
        <v>0.34399999999999997</v>
      </c>
      <c r="D97" s="149">
        <f t="shared" si="3"/>
        <v>0.91000000000000014</v>
      </c>
      <c r="E97" s="149">
        <f t="shared" si="4"/>
        <v>0.82621359223300972</v>
      </c>
      <c r="F97" s="149">
        <f t="shared" si="5"/>
        <v>0.56393442622950818</v>
      </c>
    </row>
    <row r="98" spans="1:6">
      <c r="A98" s="149">
        <v>9.5000000000000001E-2</v>
      </c>
      <c r="B98" s="149">
        <v>0.85</v>
      </c>
      <c r="C98" s="149">
        <v>0.69</v>
      </c>
      <c r="D98" s="149">
        <f t="shared" si="3"/>
        <v>0.31666666666666671</v>
      </c>
      <c r="E98" s="149">
        <f t="shared" si="4"/>
        <v>0.82524271844660191</v>
      </c>
      <c r="F98" s="149">
        <f t="shared" si="5"/>
        <v>1.1311475409836065</v>
      </c>
    </row>
    <row r="99" spans="1:6">
      <c r="A99" s="149">
        <v>0.05</v>
      </c>
      <c r="B99" s="149">
        <v>0.84</v>
      </c>
      <c r="C99" s="149">
        <v>0.4</v>
      </c>
      <c r="D99" s="149">
        <f t="shared" si="3"/>
        <v>0.16666666666666669</v>
      </c>
      <c r="E99" s="149">
        <f t="shared" si="4"/>
        <v>0.81553398058252424</v>
      </c>
      <c r="F99" s="149">
        <f t="shared" si="5"/>
        <v>0.65573770491803285</v>
      </c>
    </row>
    <row r="100" spans="1:6">
      <c r="A100" s="149">
        <v>0.03</v>
      </c>
      <c r="B100" s="149">
        <v>0.84</v>
      </c>
      <c r="C100" s="149">
        <v>0.17</v>
      </c>
      <c r="D100" s="149">
        <f t="shared" si="3"/>
        <v>0.1</v>
      </c>
      <c r="E100" s="149">
        <f t="shared" si="4"/>
        <v>0.81553398058252424</v>
      </c>
      <c r="F100" s="149">
        <f t="shared" si="5"/>
        <v>0.27868852459016397</v>
      </c>
    </row>
    <row r="101" spans="1:6">
      <c r="A101" s="149">
        <v>0.13</v>
      </c>
      <c r="B101" s="149">
        <v>0.83599999999999997</v>
      </c>
      <c r="C101" s="149">
        <v>0.318</v>
      </c>
      <c r="D101" s="149">
        <f t="shared" si="3"/>
        <v>0.43333333333333335</v>
      </c>
      <c r="E101" s="149">
        <f t="shared" si="4"/>
        <v>0.81165048543689311</v>
      </c>
      <c r="F101" s="149">
        <f t="shared" si="5"/>
        <v>0.52131147540983613</v>
      </c>
    </row>
    <row r="102" spans="1:6">
      <c r="A102" s="149">
        <v>0.20300000000000001</v>
      </c>
      <c r="B102" s="149">
        <v>0.82299999999999995</v>
      </c>
      <c r="C102" s="149">
        <v>0.75</v>
      </c>
      <c r="D102" s="149">
        <f t="shared" si="3"/>
        <v>0.67666666666666675</v>
      </c>
      <c r="E102" s="149">
        <f t="shared" si="4"/>
        <v>0.79902912621359212</v>
      </c>
      <c r="F102" s="149">
        <f t="shared" si="5"/>
        <v>1.2295081967213115</v>
      </c>
    </row>
    <row r="103" spans="1:6">
      <c r="A103" s="149">
        <v>0.20599999999999999</v>
      </c>
      <c r="B103" s="149">
        <v>0.82099999999999995</v>
      </c>
      <c r="C103" s="149">
        <v>0.17399999999999999</v>
      </c>
      <c r="D103" s="149">
        <f t="shared" si="3"/>
        <v>0.68666666666666665</v>
      </c>
      <c r="E103" s="149">
        <f t="shared" si="4"/>
        <v>0.79708737864077661</v>
      </c>
      <c r="F103" s="149">
        <f t="shared" si="5"/>
        <v>0.28524590163934427</v>
      </c>
    </row>
    <row r="104" spans="1:6">
      <c r="A104" s="149">
        <v>7.0000000000000007E-2</v>
      </c>
      <c r="B104" s="149">
        <v>0.82</v>
      </c>
      <c r="C104" s="149">
        <v>0.49</v>
      </c>
      <c r="D104" s="149">
        <f t="shared" si="3"/>
        <v>0.23333333333333336</v>
      </c>
      <c r="E104" s="149">
        <f t="shared" si="4"/>
        <v>0.79611650485436891</v>
      </c>
      <c r="F104" s="149">
        <f t="shared" si="5"/>
        <v>0.80327868852459017</v>
      </c>
    </row>
    <row r="105" spans="1:6">
      <c r="A105" s="149">
        <v>0.23699999999999999</v>
      </c>
      <c r="B105" s="149">
        <v>0.81799999999999995</v>
      </c>
      <c r="C105" s="149">
        <v>0.66900000000000004</v>
      </c>
      <c r="D105" s="149">
        <f t="shared" si="3"/>
        <v>0.79</v>
      </c>
      <c r="E105" s="149">
        <f t="shared" si="4"/>
        <v>0.79417475728155329</v>
      </c>
      <c r="F105" s="149">
        <f t="shared" si="5"/>
        <v>1.09672131147541</v>
      </c>
    </row>
    <row r="106" spans="1:6">
      <c r="A106" s="149">
        <v>0.09</v>
      </c>
      <c r="B106" s="149">
        <v>0.81200000000000006</v>
      </c>
      <c r="C106" s="149">
        <v>0.79500000000000004</v>
      </c>
      <c r="D106" s="149">
        <f t="shared" si="3"/>
        <v>0.3</v>
      </c>
      <c r="E106" s="149">
        <f t="shared" si="4"/>
        <v>0.78834951456310687</v>
      </c>
      <c r="F106" s="149">
        <f t="shared" si="5"/>
        <v>1.3032786885245902</v>
      </c>
    </row>
    <row r="107" spans="1:6">
      <c r="A107" s="149">
        <v>0.16</v>
      </c>
      <c r="B107" s="149">
        <v>0.81</v>
      </c>
      <c r="C107" s="149">
        <v>0.29499999999999998</v>
      </c>
      <c r="D107" s="149">
        <f t="shared" si="3"/>
        <v>0.53333333333333333</v>
      </c>
      <c r="E107" s="149">
        <f t="shared" si="4"/>
        <v>0.78640776699029125</v>
      </c>
      <c r="F107" s="149">
        <f t="shared" si="5"/>
        <v>0.48360655737704916</v>
      </c>
    </row>
    <row r="108" spans="1:6">
      <c r="A108" s="149">
        <v>0.28999999999999998</v>
      </c>
      <c r="B108" s="149">
        <v>0.8</v>
      </c>
      <c r="C108" s="149">
        <v>1.64</v>
      </c>
      <c r="D108" s="149">
        <f t="shared" si="3"/>
        <v>0.96666666666666667</v>
      </c>
      <c r="E108" s="149">
        <f t="shared" si="4"/>
        <v>0.77669902912621358</v>
      </c>
      <c r="F108" s="149">
        <f t="shared" si="5"/>
        <v>2.6885245901639343</v>
      </c>
    </row>
    <row r="109" spans="1:6">
      <c r="A109" s="149">
        <v>0.27</v>
      </c>
      <c r="B109" s="149">
        <v>0.8</v>
      </c>
      <c r="C109" s="149">
        <v>0.89</v>
      </c>
      <c r="D109" s="149">
        <f t="shared" si="3"/>
        <v>0.90000000000000013</v>
      </c>
      <c r="E109" s="149">
        <f t="shared" si="4"/>
        <v>0.77669902912621358</v>
      </c>
      <c r="F109" s="149">
        <f t="shared" si="5"/>
        <v>1.459016393442623</v>
      </c>
    </row>
    <row r="110" spans="1:6">
      <c r="A110" s="149">
        <v>0.187</v>
      </c>
      <c r="B110" s="149">
        <v>0.8</v>
      </c>
      <c r="C110" s="149">
        <v>0.32600000000000001</v>
      </c>
      <c r="D110" s="149">
        <f t="shared" si="3"/>
        <v>0.62333333333333341</v>
      </c>
      <c r="E110" s="149">
        <f t="shared" si="4"/>
        <v>0.77669902912621358</v>
      </c>
      <c r="F110" s="149">
        <f t="shared" si="5"/>
        <v>0.53442622950819674</v>
      </c>
    </row>
    <row r="111" spans="1:6">
      <c r="A111" s="149">
        <v>7.3999999999999996E-2</v>
      </c>
      <c r="B111" s="149">
        <v>0.79300000000000004</v>
      </c>
      <c r="C111" s="149">
        <v>1.212</v>
      </c>
      <c r="D111" s="149">
        <f t="shared" si="3"/>
        <v>0.24666666666666667</v>
      </c>
      <c r="E111" s="149">
        <f t="shared" si="4"/>
        <v>0.76990291262135924</v>
      </c>
      <c r="F111" s="149">
        <f t="shared" si="5"/>
        <v>1.9868852459016393</v>
      </c>
    </row>
    <row r="112" spans="1:6">
      <c r="A112" s="149">
        <v>1.76</v>
      </c>
      <c r="B112" s="149">
        <v>0.79</v>
      </c>
      <c r="C112" s="149">
        <v>16.649999999999999</v>
      </c>
      <c r="D112" s="149">
        <f t="shared" si="3"/>
        <v>5.8666666666666671</v>
      </c>
      <c r="E112" s="149">
        <f t="shared" si="4"/>
        <v>0.76699029126213591</v>
      </c>
      <c r="F112" s="149">
        <f t="shared" si="5"/>
        <v>27.295081967213115</v>
      </c>
    </row>
    <row r="113" spans="1:6">
      <c r="A113" s="149">
        <v>5.8000000000000003E-2</v>
      </c>
      <c r="B113" s="149">
        <v>0.78</v>
      </c>
      <c r="C113" s="149">
        <v>0.37</v>
      </c>
      <c r="D113" s="149">
        <f t="shared" si="3"/>
        <v>0.19333333333333336</v>
      </c>
      <c r="E113" s="149">
        <f t="shared" si="4"/>
        <v>0.75728155339805825</v>
      </c>
      <c r="F113" s="149">
        <f t="shared" si="5"/>
        <v>0.60655737704918034</v>
      </c>
    </row>
    <row r="114" spans="1:6">
      <c r="A114" s="149">
        <v>0.157</v>
      </c>
      <c r="B114" s="149">
        <v>0.77800000000000002</v>
      </c>
      <c r="C114" s="149">
        <v>0.86599999999999999</v>
      </c>
      <c r="D114" s="149">
        <f t="shared" si="3"/>
        <v>0.52333333333333332</v>
      </c>
      <c r="E114" s="149">
        <f t="shared" si="4"/>
        <v>0.75533980582524274</v>
      </c>
      <c r="F114" s="149">
        <f t="shared" si="5"/>
        <v>1.4196721311475411</v>
      </c>
    </row>
    <row r="115" spans="1:6">
      <c r="A115" s="149">
        <v>0.19400000000000001</v>
      </c>
      <c r="B115" s="149">
        <v>0.77800000000000002</v>
      </c>
      <c r="C115" s="149">
        <v>0.61199999999999999</v>
      </c>
      <c r="D115" s="149">
        <f t="shared" si="3"/>
        <v>0.64666666666666672</v>
      </c>
      <c r="E115" s="149">
        <f t="shared" si="4"/>
        <v>0.75533980582524274</v>
      </c>
      <c r="F115" s="149">
        <f t="shared" si="5"/>
        <v>1.0032786885245901</v>
      </c>
    </row>
    <row r="116" spans="1:6">
      <c r="A116" s="149">
        <v>0.109</v>
      </c>
      <c r="B116" s="149">
        <v>0.77200000000000002</v>
      </c>
      <c r="C116" s="149">
        <v>0.98199999999999998</v>
      </c>
      <c r="D116" s="149">
        <f t="shared" si="3"/>
        <v>0.36333333333333334</v>
      </c>
      <c r="E116" s="149">
        <f t="shared" si="4"/>
        <v>0.74951456310679609</v>
      </c>
      <c r="F116" s="149">
        <f t="shared" si="5"/>
        <v>1.6098360655737705</v>
      </c>
    </row>
    <row r="117" spans="1:6">
      <c r="A117" s="149">
        <v>1.53</v>
      </c>
      <c r="B117" s="149">
        <v>0.77</v>
      </c>
      <c r="C117" s="149">
        <v>17.100000000000001</v>
      </c>
      <c r="D117" s="149">
        <f t="shared" si="3"/>
        <v>5.1000000000000005</v>
      </c>
      <c r="E117" s="149">
        <f t="shared" si="4"/>
        <v>0.74757281553398058</v>
      </c>
      <c r="F117" s="149">
        <f t="shared" si="5"/>
        <v>28.032786885245905</v>
      </c>
    </row>
    <row r="118" spans="1:6">
      <c r="A118" s="149">
        <v>0.03</v>
      </c>
      <c r="B118" s="149">
        <v>0.77</v>
      </c>
      <c r="C118" s="149">
        <v>0.42</v>
      </c>
      <c r="D118" s="149">
        <f t="shared" si="3"/>
        <v>0.1</v>
      </c>
      <c r="E118" s="149">
        <f t="shared" si="4"/>
        <v>0.74757281553398058</v>
      </c>
      <c r="F118" s="149">
        <f t="shared" si="5"/>
        <v>0.68852459016393441</v>
      </c>
    </row>
    <row r="119" spans="1:6">
      <c r="A119" s="149">
        <v>0.1</v>
      </c>
      <c r="B119" s="149">
        <v>0.76</v>
      </c>
      <c r="C119" s="149">
        <v>0.32</v>
      </c>
      <c r="D119" s="149">
        <f t="shared" si="3"/>
        <v>0.33333333333333337</v>
      </c>
      <c r="E119" s="149">
        <f t="shared" si="4"/>
        <v>0.73786407766990292</v>
      </c>
      <c r="F119" s="149">
        <f t="shared" si="5"/>
        <v>0.52459016393442626</v>
      </c>
    </row>
    <row r="120" spans="1:6">
      <c r="A120" s="149">
        <v>0.128</v>
      </c>
      <c r="B120" s="149">
        <v>0.75</v>
      </c>
      <c r="C120" s="149">
        <v>0.73</v>
      </c>
      <c r="D120" s="149">
        <f t="shared" si="3"/>
        <v>0.42666666666666669</v>
      </c>
      <c r="E120" s="149">
        <f t="shared" si="4"/>
        <v>0.72815533980582525</v>
      </c>
      <c r="F120" s="149">
        <f t="shared" si="5"/>
        <v>1.1967213114754098</v>
      </c>
    </row>
    <row r="121" spans="1:6">
      <c r="A121" s="149">
        <v>0.03</v>
      </c>
      <c r="B121" s="149">
        <v>0.74</v>
      </c>
      <c r="C121" s="149">
        <v>0.22</v>
      </c>
      <c r="D121" s="149">
        <f t="shared" si="3"/>
        <v>0.1</v>
      </c>
      <c r="E121" s="149">
        <f t="shared" si="4"/>
        <v>0.71844660194174759</v>
      </c>
      <c r="F121" s="149">
        <f t="shared" si="5"/>
        <v>0.36065573770491804</v>
      </c>
    </row>
    <row r="122" spans="1:6">
      <c r="A122" s="149">
        <v>1.0980000000000001</v>
      </c>
      <c r="B122" s="149">
        <v>0.73899999999999999</v>
      </c>
      <c r="C122" s="149">
        <v>7.4269999999999996</v>
      </c>
      <c r="D122" s="149">
        <f t="shared" si="3"/>
        <v>3.6600000000000006</v>
      </c>
      <c r="E122" s="149">
        <f t="shared" si="4"/>
        <v>0.71747572815533978</v>
      </c>
      <c r="F122" s="149">
        <f t="shared" si="5"/>
        <v>12.175409836065574</v>
      </c>
    </row>
    <row r="123" spans="1:6">
      <c r="A123" s="149">
        <v>0.06</v>
      </c>
      <c r="B123" s="149">
        <v>0.73</v>
      </c>
      <c r="C123" s="149">
        <v>0.47</v>
      </c>
      <c r="D123" s="149">
        <f t="shared" si="3"/>
        <v>0.2</v>
      </c>
      <c r="E123" s="149">
        <f t="shared" si="4"/>
        <v>0.70873786407766992</v>
      </c>
      <c r="F123" s="149">
        <f t="shared" si="5"/>
        <v>0.77049180327868849</v>
      </c>
    </row>
    <row r="124" spans="1:6">
      <c r="A124" s="149">
        <v>0.215</v>
      </c>
      <c r="B124" s="149">
        <v>0.72399999999999998</v>
      </c>
      <c r="C124" s="149">
        <v>0.33600000000000002</v>
      </c>
      <c r="D124" s="149">
        <f t="shared" si="3"/>
        <v>0.71666666666666667</v>
      </c>
      <c r="E124" s="149">
        <f t="shared" si="4"/>
        <v>0.70291262135922328</v>
      </c>
      <c r="F124" s="149">
        <f t="shared" si="5"/>
        <v>0.55081967213114758</v>
      </c>
    </row>
    <row r="125" spans="1:6">
      <c r="A125" s="149">
        <v>0.73399999999999999</v>
      </c>
      <c r="B125" s="149">
        <v>0.72199999999999998</v>
      </c>
      <c r="C125" s="149">
        <v>0.49</v>
      </c>
      <c r="D125" s="149">
        <f t="shared" si="3"/>
        <v>2.4466666666666668</v>
      </c>
      <c r="E125" s="149">
        <f t="shared" si="4"/>
        <v>0.70097087378640777</v>
      </c>
      <c r="F125" s="149">
        <f t="shared" si="5"/>
        <v>0.80327868852459017</v>
      </c>
    </row>
    <row r="126" spans="1:6">
      <c r="A126" s="149">
        <v>0.28899999999999998</v>
      </c>
      <c r="B126" s="149">
        <v>0.72</v>
      </c>
      <c r="C126" s="149">
        <v>0.45</v>
      </c>
      <c r="D126" s="149">
        <f t="shared" si="3"/>
        <v>0.96333333333333326</v>
      </c>
      <c r="E126" s="149">
        <f t="shared" si="4"/>
        <v>0.69902912621359214</v>
      </c>
      <c r="F126" s="149">
        <f t="shared" si="5"/>
        <v>0.73770491803278693</v>
      </c>
    </row>
    <row r="127" spans="1:6">
      <c r="A127" s="149">
        <v>0.107</v>
      </c>
      <c r="B127" s="149">
        <v>0.71499999999999997</v>
      </c>
      <c r="C127" s="149">
        <v>0.83299999999999996</v>
      </c>
      <c r="D127" s="149">
        <f t="shared" si="3"/>
        <v>0.35666666666666669</v>
      </c>
      <c r="E127" s="149">
        <f t="shared" si="4"/>
        <v>0.69417475728155331</v>
      </c>
      <c r="F127" s="149">
        <f t="shared" si="5"/>
        <v>1.3655737704918032</v>
      </c>
    </row>
    <row r="128" spans="1:6">
      <c r="A128" s="149">
        <v>7.6999999999999999E-2</v>
      </c>
      <c r="B128" s="149">
        <v>0.71199999999999997</v>
      </c>
      <c r="C128" s="149">
        <v>0.71499999999999997</v>
      </c>
      <c r="D128" s="149">
        <f t="shared" si="3"/>
        <v>0.25666666666666665</v>
      </c>
      <c r="E128" s="149">
        <f t="shared" si="4"/>
        <v>0.6912621359223301</v>
      </c>
      <c r="F128" s="149">
        <f t="shared" si="5"/>
        <v>1.1721311475409837</v>
      </c>
    </row>
    <row r="129" spans="1:6">
      <c r="A129" s="149">
        <v>0.156</v>
      </c>
      <c r="B129" s="149">
        <v>0.70799999999999996</v>
      </c>
      <c r="C129" s="149">
        <v>0.38900000000000001</v>
      </c>
      <c r="D129" s="149">
        <f t="shared" si="3"/>
        <v>0.52</v>
      </c>
      <c r="E129" s="149">
        <f t="shared" si="4"/>
        <v>0.68737864077669897</v>
      </c>
      <c r="F129" s="149">
        <f t="shared" si="5"/>
        <v>0.63770491803278695</v>
      </c>
    </row>
    <row r="130" spans="1:6">
      <c r="A130" s="149">
        <v>0.125</v>
      </c>
      <c r="B130" s="149">
        <v>0.70499999999999996</v>
      </c>
      <c r="C130" s="149">
        <v>0.20499999999999999</v>
      </c>
      <c r="D130" s="149">
        <f t="shared" si="3"/>
        <v>0.41666666666666669</v>
      </c>
      <c r="E130" s="149">
        <f t="shared" si="4"/>
        <v>0.68446601941747565</v>
      </c>
      <c r="F130" s="149">
        <f t="shared" si="5"/>
        <v>0.33606557377049179</v>
      </c>
    </row>
    <row r="131" spans="1:6">
      <c r="A131" s="149">
        <v>0.03</v>
      </c>
      <c r="B131" s="149">
        <v>0.7</v>
      </c>
      <c r="C131" s="149">
        <v>1.03</v>
      </c>
      <c r="D131" s="149">
        <f t="shared" ref="D131:D194" si="6">A131/L$3</f>
        <v>0.1</v>
      </c>
      <c r="E131" s="149">
        <f t="shared" ref="E131:E194" si="7">B131/L$5</f>
        <v>0.67961165048543681</v>
      </c>
      <c r="F131" s="149">
        <f t="shared" ref="F131:F194" si="8">C131/L$7</f>
        <v>1.6885245901639345</v>
      </c>
    </row>
    <row r="132" spans="1:6">
      <c r="A132" s="149">
        <v>0.14699999999999999</v>
      </c>
      <c r="B132" s="149">
        <v>0.69599999999999995</v>
      </c>
      <c r="C132" s="149">
        <v>0.52200000000000002</v>
      </c>
      <c r="D132" s="149">
        <f t="shared" si="6"/>
        <v>0.49</v>
      </c>
      <c r="E132" s="149">
        <f t="shared" si="7"/>
        <v>0.67572815533980579</v>
      </c>
      <c r="F132" s="149">
        <f t="shared" si="8"/>
        <v>0.8557377049180328</v>
      </c>
    </row>
    <row r="133" spans="1:6">
      <c r="A133" s="149">
        <v>0.19600000000000001</v>
      </c>
      <c r="B133" s="149">
        <v>0.69599999999999995</v>
      </c>
      <c r="C133" s="149">
        <v>0.218</v>
      </c>
      <c r="D133" s="149">
        <f t="shared" si="6"/>
        <v>0.65333333333333343</v>
      </c>
      <c r="E133" s="149">
        <f t="shared" si="7"/>
        <v>0.67572815533980579</v>
      </c>
      <c r="F133" s="149">
        <f t="shared" si="8"/>
        <v>0.35737704918032787</v>
      </c>
    </row>
    <row r="134" spans="1:6">
      <c r="A134" s="149">
        <v>0.14679030094891801</v>
      </c>
      <c r="B134" s="149">
        <v>0.691275029039915</v>
      </c>
      <c r="C134" s="149">
        <v>0.29651519895849099</v>
      </c>
      <c r="D134" s="149">
        <f t="shared" si="6"/>
        <v>0.48930100316306008</v>
      </c>
      <c r="E134" s="149">
        <f t="shared" si="7"/>
        <v>0.67114080489312133</v>
      </c>
      <c r="F134" s="149">
        <f t="shared" si="8"/>
        <v>0.4860904900958869</v>
      </c>
    </row>
    <row r="135" spans="1:6">
      <c r="A135" s="149">
        <v>0.11700000000000001</v>
      </c>
      <c r="B135" s="149">
        <v>0.69099999999999995</v>
      </c>
      <c r="C135" s="149">
        <v>0.16</v>
      </c>
      <c r="D135" s="149">
        <f t="shared" si="6"/>
        <v>0.39</v>
      </c>
      <c r="E135" s="149">
        <f t="shared" si="7"/>
        <v>0.67087378640776696</v>
      </c>
      <c r="F135" s="149">
        <f t="shared" si="8"/>
        <v>0.26229508196721313</v>
      </c>
    </row>
    <row r="136" spans="1:6">
      <c r="A136" s="149">
        <v>0.05</v>
      </c>
      <c r="B136" s="149">
        <v>0.69</v>
      </c>
      <c r="C136" s="149">
        <v>0.61</v>
      </c>
      <c r="D136" s="149">
        <f t="shared" si="6"/>
        <v>0.16666666666666669</v>
      </c>
      <c r="E136" s="149">
        <f t="shared" si="7"/>
        <v>0.66990291262135915</v>
      </c>
      <c r="F136" s="149">
        <f t="shared" si="8"/>
        <v>1</v>
      </c>
    </row>
    <row r="137" spans="1:6">
      <c r="A137" s="149">
        <v>0.11</v>
      </c>
      <c r="B137" s="149">
        <v>0.69</v>
      </c>
      <c r="C137" s="149">
        <v>0.44</v>
      </c>
      <c r="D137" s="149">
        <f t="shared" si="6"/>
        <v>0.3666666666666667</v>
      </c>
      <c r="E137" s="149">
        <f t="shared" si="7"/>
        <v>0.66990291262135915</v>
      </c>
      <c r="F137" s="149">
        <f t="shared" si="8"/>
        <v>0.72131147540983609</v>
      </c>
    </row>
    <row r="138" spans="1:6">
      <c r="A138" s="149">
        <v>0.251</v>
      </c>
      <c r="B138" s="149">
        <v>0.68600000000000005</v>
      </c>
      <c r="C138" s="149">
        <v>1.296</v>
      </c>
      <c r="D138" s="149">
        <f t="shared" si="6"/>
        <v>0.83666666666666667</v>
      </c>
      <c r="E138" s="149">
        <f t="shared" si="7"/>
        <v>0.66601941747572824</v>
      </c>
      <c r="F138" s="149">
        <f t="shared" si="8"/>
        <v>2.1245901639344265</v>
      </c>
    </row>
    <row r="139" spans="1:6">
      <c r="A139" s="149">
        <v>0.15201769707399701</v>
      </c>
      <c r="B139" s="149">
        <v>0.68485119816859297</v>
      </c>
      <c r="C139" s="149">
        <v>0.164265727417648</v>
      </c>
      <c r="D139" s="149">
        <f t="shared" si="6"/>
        <v>0.50672565691332339</v>
      </c>
      <c r="E139" s="149">
        <f t="shared" si="7"/>
        <v>0.66490407589183786</v>
      </c>
      <c r="F139" s="149">
        <f t="shared" si="8"/>
        <v>0.26928807773384916</v>
      </c>
    </row>
    <row r="140" spans="1:6">
      <c r="A140" s="149">
        <v>0.13800000000000001</v>
      </c>
      <c r="B140" s="149">
        <v>0.67400000000000004</v>
      </c>
      <c r="C140" s="149">
        <v>0.64300000000000002</v>
      </c>
      <c r="D140" s="149">
        <f t="shared" si="6"/>
        <v>0.46000000000000008</v>
      </c>
      <c r="E140" s="149">
        <f t="shared" si="7"/>
        <v>0.65436893203883495</v>
      </c>
      <c r="F140" s="149">
        <f t="shared" si="8"/>
        <v>1.0540983606557377</v>
      </c>
    </row>
    <row r="141" spans="1:6">
      <c r="A141" s="149">
        <v>0.23599999999999999</v>
      </c>
      <c r="B141" s="149">
        <v>0.67</v>
      </c>
      <c r="C141" s="149">
        <v>0.56000000000000005</v>
      </c>
      <c r="D141" s="149">
        <f t="shared" si="6"/>
        <v>0.78666666666666663</v>
      </c>
      <c r="E141" s="149">
        <f t="shared" si="7"/>
        <v>0.65048543689320393</v>
      </c>
      <c r="F141" s="149">
        <f t="shared" si="8"/>
        <v>0.91803278688524603</v>
      </c>
    </row>
    <row r="142" spans="1:6">
      <c r="A142" s="149">
        <v>8.4000000000000005E-2</v>
      </c>
      <c r="B142" s="149">
        <v>0.66200000000000003</v>
      </c>
      <c r="C142" s="149">
        <v>0.43</v>
      </c>
      <c r="D142" s="149">
        <f t="shared" si="6"/>
        <v>0.28000000000000003</v>
      </c>
      <c r="E142" s="149">
        <f t="shared" si="7"/>
        <v>0.64271844660194177</v>
      </c>
      <c r="F142" s="149">
        <f t="shared" si="8"/>
        <v>0.70491803278688525</v>
      </c>
    </row>
    <row r="143" spans="1:6">
      <c r="A143" s="149">
        <v>0.23</v>
      </c>
      <c r="B143" s="149">
        <v>0.66</v>
      </c>
      <c r="C143" s="149">
        <v>1.66</v>
      </c>
      <c r="D143" s="149">
        <f t="shared" si="6"/>
        <v>0.76666666666666672</v>
      </c>
      <c r="E143" s="149">
        <f t="shared" si="7"/>
        <v>0.64077669902912626</v>
      </c>
      <c r="F143" s="149">
        <f t="shared" si="8"/>
        <v>2.721311475409836</v>
      </c>
    </row>
    <row r="144" spans="1:6">
      <c r="A144" s="149">
        <v>0.27700000000000002</v>
      </c>
      <c r="B144" s="149">
        <v>0.65900000000000003</v>
      </c>
      <c r="C144" s="149">
        <v>0.70299999999999996</v>
      </c>
      <c r="D144" s="149">
        <f t="shared" si="6"/>
        <v>0.92333333333333345</v>
      </c>
      <c r="E144" s="149">
        <f t="shared" si="7"/>
        <v>0.63980582524271845</v>
      </c>
      <c r="F144" s="149">
        <f t="shared" si="8"/>
        <v>1.1524590163934425</v>
      </c>
    </row>
    <row r="145" spans="1:6">
      <c r="A145" s="149">
        <v>0.13</v>
      </c>
      <c r="B145" s="149">
        <v>0.65200000000000002</v>
      </c>
      <c r="C145" s="149">
        <v>0.89</v>
      </c>
      <c r="D145" s="149">
        <f t="shared" si="6"/>
        <v>0.43333333333333335</v>
      </c>
      <c r="E145" s="149">
        <f t="shared" si="7"/>
        <v>0.63300970873786411</v>
      </c>
      <c r="F145" s="149">
        <f t="shared" si="8"/>
        <v>1.459016393442623</v>
      </c>
    </row>
    <row r="146" spans="1:6">
      <c r="A146" s="149">
        <v>0.23699999999999999</v>
      </c>
      <c r="B146" s="149">
        <v>0.64700000000000002</v>
      </c>
      <c r="C146" s="149">
        <v>0.17199999999999999</v>
      </c>
      <c r="D146" s="149">
        <f t="shared" si="6"/>
        <v>0.79</v>
      </c>
      <c r="E146" s="149">
        <f t="shared" si="7"/>
        <v>0.62815533980582527</v>
      </c>
      <c r="F146" s="149">
        <f t="shared" si="8"/>
        <v>0.28196721311475409</v>
      </c>
    </row>
    <row r="147" spans="1:6">
      <c r="A147" s="149">
        <v>0.23400000000000001</v>
      </c>
      <c r="B147" s="149">
        <v>0.64200000000000002</v>
      </c>
      <c r="C147" s="149">
        <v>0.20799999999999999</v>
      </c>
      <c r="D147" s="149">
        <f t="shared" si="6"/>
        <v>0.78</v>
      </c>
      <c r="E147" s="149">
        <f t="shared" si="7"/>
        <v>0.62330097087378644</v>
      </c>
      <c r="F147" s="149">
        <f t="shared" si="8"/>
        <v>0.34098360655737703</v>
      </c>
    </row>
    <row r="148" spans="1:6">
      <c r="A148" s="149">
        <v>0.20399999999999999</v>
      </c>
      <c r="B148" s="149">
        <v>0.63100000000000001</v>
      </c>
      <c r="C148" s="149">
        <v>0.28299999999999997</v>
      </c>
      <c r="D148" s="149">
        <f t="shared" si="6"/>
        <v>0.67999999999999994</v>
      </c>
      <c r="E148" s="149">
        <f t="shared" si="7"/>
        <v>0.61262135922330097</v>
      </c>
      <c r="F148" s="149">
        <f t="shared" si="8"/>
        <v>0.46393442622950815</v>
      </c>
    </row>
    <row r="149" spans="1:6">
      <c r="A149" s="149">
        <v>0.03</v>
      </c>
      <c r="B149" s="149">
        <v>0.63</v>
      </c>
      <c r="C149" s="149">
        <v>0.49</v>
      </c>
      <c r="D149" s="149">
        <f t="shared" si="6"/>
        <v>0.1</v>
      </c>
      <c r="E149" s="149">
        <f t="shared" si="7"/>
        <v>0.61165048543689315</v>
      </c>
      <c r="F149" s="149">
        <f t="shared" si="8"/>
        <v>0.80327868852459017</v>
      </c>
    </row>
    <row r="150" spans="1:6">
      <c r="A150" s="149">
        <v>7.0000000000000007E-2</v>
      </c>
      <c r="B150" s="149">
        <v>0.63</v>
      </c>
      <c r="C150" s="149">
        <v>0.21</v>
      </c>
      <c r="D150" s="149">
        <f t="shared" si="6"/>
        <v>0.23333333333333336</v>
      </c>
      <c r="E150" s="149">
        <f t="shared" si="7"/>
        <v>0.61165048543689315</v>
      </c>
      <c r="F150" s="149">
        <f t="shared" si="8"/>
        <v>0.34426229508196721</v>
      </c>
    </row>
    <row r="151" spans="1:6">
      <c r="A151" s="149">
        <v>0.19500000000000001</v>
      </c>
      <c r="B151" s="149">
        <v>0.628</v>
      </c>
      <c r="C151" s="149">
        <v>0.95099999999999996</v>
      </c>
      <c r="D151" s="149">
        <f t="shared" si="6"/>
        <v>0.65</v>
      </c>
      <c r="E151" s="149">
        <f t="shared" si="7"/>
        <v>0.60970873786407764</v>
      </c>
      <c r="F151" s="149">
        <f t="shared" si="8"/>
        <v>1.5590163934426229</v>
      </c>
    </row>
    <row r="152" spans="1:6">
      <c r="A152" s="149">
        <v>0.1</v>
      </c>
      <c r="B152" s="149">
        <v>0.62</v>
      </c>
      <c r="C152" s="149">
        <v>0.56999999999999995</v>
      </c>
      <c r="D152" s="149">
        <f t="shared" si="6"/>
        <v>0.33333333333333337</v>
      </c>
      <c r="E152" s="149">
        <f t="shared" si="7"/>
        <v>0.60194174757281549</v>
      </c>
      <c r="F152" s="149">
        <f t="shared" si="8"/>
        <v>0.93442622950819665</v>
      </c>
    </row>
    <row r="153" spans="1:6">
      <c r="A153" s="149">
        <v>7.0000000000000007E-2</v>
      </c>
      <c r="B153" s="149">
        <v>0.62</v>
      </c>
      <c r="C153" s="149">
        <v>0.27</v>
      </c>
      <c r="D153" s="149">
        <f t="shared" si="6"/>
        <v>0.23333333333333336</v>
      </c>
      <c r="E153" s="149">
        <f t="shared" si="7"/>
        <v>0.60194174757281549</v>
      </c>
      <c r="F153" s="149">
        <f t="shared" si="8"/>
        <v>0.44262295081967218</v>
      </c>
    </row>
    <row r="154" spans="1:6">
      <c r="A154" s="149">
        <v>0.54</v>
      </c>
      <c r="B154" s="149">
        <v>0.61</v>
      </c>
      <c r="C154" s="149">
        <v>2.0299999999999998</v>
      </c>
      <c r="D154" s="149">
        <f t="shared" si="6"/>
        <v>1.8000000000000003</v>
      </c>
      <c r="E154" s="149">
        <f t="shared" si="7"/>
        <v>0.59223300970873782</v>
      </c>
      <c r="F154" s="149">
        <f t="shared" si="8"/>
        <v>3.3278688524590163</v>
      </c>
    </row>
    <row r="155" spans="1:6">
      <c r="A155" s="149">
        <v>7.0000000000000007E-2</v>
      </c>
      <c r="B155" s="149">
        <v>0.61</v>
      </c>
      <c r="C155" s="149">
        <v>0.51</v>
      </c>
      <c r="D155" s="149">
        <f t="shared" si="6"/>
        <v>0.23333333333333336</v>
      </c>
      <c r="E155" s="149">
        <f t="shared" si="7"/>
        <v>0.59223300970873782</v>
      </c>
      <c r="F155" s="149">
        <f t="shared" si="8"/>
        <v>0.83606557377049184</v>
      </c>
    </row>
    <row r="156" spans="1:6">
      <c r="A156" s="149">
        <v>0.09</v>
      </c>
      <c r="B156" s="149">
        <v>0.61</v>
      </c>
      <c r="C156" s="149">
        <v>0.47</v>
      </c>
      <c r="D156" s="149">
        <f t="shared" si="6"/>
        <v>0.3</v>
      </c>
      <c r="E156" s="149">
        <f t="shared" si="7"/>
        <v>0.59223300970873782</v>
      </c>
      <c r="F156" s="149">
        <f t="shared" si="8"/>
        <v>0.77049180327868849</v>
      </c>
    </row>
    <row r="157" spans="1:6">
      <c r="A157" s="149">
        <v>0.183750195673688</v>
      </c>
      <c r="B157" s="149">
        <v>0.60020792263968903</v>
      </c>
      <c r="C157" s="149">
        <v>0.22089558409811899</v>
      </c>
      <c r="D157" s="149">
        <f t="shared" si="6"/>
        <v>0.61250065224562666</v>
      </c>
      <c r="E157" s="149">
        <f t="shared" si="7"/>
        <v>0.58272613848513499</v>
      </c>
      <c r="F157" s="149">
        <f t="shared" si="8"/>
        <v>0.36212390835757213</v>
      </c>
    </row>
    <row r="158" spans="1:6">
      <c r="A158" s="149">
        <v>0.249</v>
      </c>
      <c r="B158" s="149">
        <v>0.6</v>
      </c>
      <c r="C158" s="149">
        <v>1.28</v>
      </c>
      <c r="D158" s="149">
        <f t="shared" si="6"/>
        <v>0.83000000000000007</v>
      </c>
      <c r="E158" s="149">
        <f t="shared" si="7"/>
        <v>0.58252427184466016</v>
      </c>
      <c r="F158" s="149">
        <f t="shared" si="8"/>
        <v>2.098360655737705</v>
      </c>
    </row>
    <row r="159" spans="1:6">
      <c r="A159" s="149">
        <v>0.05</v>
      </c>
      <c r="B159" s="149">
        <v>0.6</v>
      </c>
      <c r="C159" s="149">
        <v>0.42</v>
      </c>
      <c r="D159" s="149">
        <f t="shared" si="6"/>
        <v>0.16666666666666669</v>
      </c>
      <c r="E159" s="149">
        <f t="shared" si="7"/>
        <v>0.58252427184466016</v>
      </c>
      <c r="F159" s="149">
        <f t="shared" si="8"/>
        <v>0.68852459016393441</v>
      </c>
    </row>
    <row r="160" spans="1:6">
      <c r="A160" s="149">
        <v>0.104</v>
      </c>
      <c r="B160" s="149">
        <v>0.59899999999999998</v>
      </c>
      <c r="C160" s="149">
        <v>0.17599999999999999</v>
      </c>
      <c r="D160" s="149">
        <f t="shared" si="6"/>
        <v>0.34666666666666668</v>
      </c>
      <c r="E160" s="149">
        <f t="shared" si="7"/>
        <v>0.58155339805825235</v>
      </c>
      <c r="F160" s="149">
        <f t="shared" si="8"/>
        <v>0.28852459016393439</v>
      </c>
    </row>
    <row r="161" spans="1:6">
      <c r="A161" s="149">
        <v>0.104</v>
      </c>
      <c r="B161" s="149">
        <v>0.59499999999999997</v>
      </c>
      <c r="C161" s="149">
        <v>0.46100000000000002</v>
      </c>
      <c r="D161" s="149">
        <f t="shared" si="6"/>
        <v>0.34666666666666668</v>
      </c>
      <c r="E161" s="149">
        <f t="shared" si="7"/>
        <v>0.57766990291262132</v>
      </c>
      <c r="F161" s="149">
        <f t="shared" si="8"/>
        <v>0.75573770491803283</v>
      </c>
    </row>
    <row r="162" spans="1:6">
      <c r="A162" s="149">
        <v>0.14717614734914</v>
      </c>
      <c r="B162" s="149">
        <v>0.59437415435176699</v>
      </c>
      <c r="C162" s="149">
        <v>0.172274798457764</v>
      </c>
      <c r="D162" s="149">
        <f t="shared" si="6"/>
        <v>0.49058715783046669</v>
      </c>
      <c r="E162" s="149">
        <f t="shared" si="7"/>
        <v>0.57706228577841456</v>
      </c>
      <c r="F162" s="149">
        <f t="shared" si="8"/>
        <v>0.28241770238977704</v>
      </c>
    </row>
    <row r="163" spans="1:6">
      <c r="A163" s="149">
        <v>0.12</v>
      </c>
      <c r="B163" s="149">
        <v>0.59</v>
      </c>
      <c r="C163" s="149">
        <v>0.57999999999999996</v>
      </c>
      <c r="D163" s="149">
        <f t="shared" si="6"/>
        <v>0.4</v>
      </c>
      <c r="E163" s="149">
        <f t="shared" si="7"/>
        <v>0.57281553398058249</v>
      </c>
      <c r="F163" s="149">
        <f t="shared" si="8"/>
        <v>0.95081967213114749</v>
      </c>
    </row>
    <row r="164" spans="1:6">
      <c r="A164" s="149">
        <v>0.09</v>
      </c>
      <c r="B164" s="149">
        <v>0.59</v>
      </c>
      <c r="C164" s="149">
        <v>0.34</v>
      </c>
      <c r="D164" s="149">
        <f t="shared" si="6"/>
        <v>0.3</v>
      </c>
      <c r="E164" s="149">
        <f t="shared" si="7"/>
        <v>0.57281553398058249</v>
      </c>
      <c r="F164" s="149">
        <f t="shared" si="8"/>
        <v>0.55737704918032793</v>
      </c>
    </row>
    <row r="165" spans="1:6">
      <c r="A165" s="149">
        <v>0.32600000000000001</v>
      </c>
      <c r="B165" s="149">
        <v>0.58699999999999997</v>
      </c>
      <c r="C165" s="149">
        <v>0.45</v>
      </c>
      <c r="D165" s="149">
        <f t="shared" si="6"/>
        <v>1.0866666666666667</v>
      </c>
      <c r="E165" s="149">
        <f t="shared" si="7"/>
        <v>0.56990291262135917</v>
      </c>
      <c r="F165" s="149">
        <f t="shared" si="8"/>
        <v>0.73770491803278693</v>
      </c>
    </row>
    <row r="166" spans="1:6">
      <c r="A166" s="149">
        <v>0.203698242657679</v>
      </c>
      <c r="B166" s="149">
        <v>0.58447254654148595</v>
      </c>
      <c r="C166" s="149">
        <v>0.46276405272026999</v>
      </c>
      <c r="D166" s="149">
        <f t="shared" si="6"/>
        <v>0.67899414219226339</v>
      </c>
      <c r="E166" s="149">
        <f t="shared" si="7"/>
        <v>0.56744907431212221</v>
      </c>
      <c r="F166" s="149">
        <f t="shared" si="8"/>
        <v>0.75862959462339341</v>
      </c>
    </row>
    <row r="167" spans="1:6">
      <c r="A167" s="149">
        <v>0.09</v>
      </c>
      <c r="B167" s="149">
        <v>0.56999999999999995</v>
      </c>
      <c r="C167" s="149">
        <v>0.35</v>
      </c>
      <c r="D167" s="149">
        <f t="shared" si="6"/>
        <v>0.3</v>
      </c>
      <c r="E167" s="149">
        <f t="shared" si="7"/>
        <v>0.55339805825242716</v>
      </c>
      <c r="F167" s="149">
        <f t="shared" si="8"/>
        <v>0.57377049180327866</v>
      </c>
    </row>
    <row r="168" spans="1:6">
      <c r="A168" s="149">
        <v>0.03</v>
      </c>
      <c r="B168" s="149">
        <v>0.56999999999999995</v>
      </c>
      <c r="C168" s="149">
        <v>0.2</v>
      </c>
      <c r="D168" s="149">
        <f t="shared" si="6"/>
        <v>0.1</v>
      </c>
      <c r="E168" s="149">
        <f t="shared" si="7"/>
        <v>0.55339805825242716</v>
      </c>
      <c r="F168" s="149">
        <f t="shared" si="8"/>
        <v>0.32786885245901642</v>
      </c>
    </row>
    <row r="169" spans="1:6">
      <c r="A169" s="149">
        <v>7.2999999999999995E-2</v>
      </c>
      <c r="B169" s="149">
        <v>0.56100000000000005</v>
      </c>
      <c r="C169" s="149">
        <v>0.48199999999999998</v>
      </c>
      <c r="D169" s="149">
        <f t="shared" si="6"/>
        <v>0.24333333333333332</v>
      </c>
      <c r="E169" s="149">
        <f t="shared" si="7"/>
        <v>0.54466019417475731</v>
      </c>
      <c r="F169" s="149">
        <f t="shared" si="8"/>
        <v>0.79016393442622945</v>
      </c>
    </row>
    <row r="170" spans="1:6">
      <c r="A170" s="149">
        <v>0.11</v>
      </c>
      <c r="B170" s="149">
        <v>0.56000000000000005</v>
      </c>
      <c r="C170" s="149">
        <v>0.85</v>
      </c>
      <c r="D170" s="149">
        <f t="shared" si="6"/>
        <v>0.3666666666666667</v>
      </c>
      <c r="E170" s="149">
        <f t="shared" si="7"/>
        <v>0.54368932038834961</v>
      </c>
      <c r="F170" s="149">
        <f t="shared" si="8"/>
        <v>1.3934426229508197</v>
      </c>
    </row>
    <row r="171" spans="1:6">
      <c r="A171" s="149">
        <v>0.05</v>
      </c>
      <c r="B171" s="149">
        <v>0.56000000000000005</v>
      </c>
      <c r="C171" s="149">
        <v>0.59</v>
      </c>
      <c r="D171" s="149">
        <f t="shared" si="6"/>
        <v>0.16666666666666669</v>
      </c>
      <c r="E171" s="149">
        <f t="shared" si="7"/>
        <v>0.54368932038834961</v>
      </c>
      <c r="F171" s="149">
        <f t="shared" si="8"/>
        <v>0.96721311475409832</v>
      </c>
    </row>
    <row r="172" spans="1:6">
      <c r="A172" s="149">
        <v>0.09</v>
      </c>
      <c r="B172" s="149">
        <v>0.56000000000000005</v>
      </c>
      <c r="C172" s="149">
        <v>0.11</v>
      </c>
      <c r="D172" s="149">
        <f t="shared" si="6"/>
        <v>0.3</v>
      </c>
      <c r="E172" s="149">
        <f t="shared" si="7"/>
        <v>0.54368932038834961</v>
      </c>
      <c r="F172" s="149">
        <f t="shared" si="8"/>
        <v>0.18032786885245902</v>
      </c>
    </row>
    <row r="173" spans="1:6">
      <c r="A173" s="149">
        <v>0.11600000000000001</v>
      </c>
      <c r="B173" s="149">
        <v>0.55900000000000005</v>
      </c>
      <c r="C173" s="149">
        <v>0.55000000000000004</v>
      </c>
      <c r="D173" s="149">
        <f t="shared" si="6"/>
        <v>0.38666666666666671</v>
      </c>
      <c r="E173" s="149">
        <f t="shared" si="7"/>
        <v>0.5427184466019418</v>
      </c>
      <c r="F173" s="149">
        <f t="shared" si="8"/>
        <v>0.90163934426229519</v>
      </c>
    </row>
    <row r="174" spans="1:6">
      <c r="A174" s="149">
        <v>6.0999999999999999E-2</v>
      </c>
      <c r="B174" s="149">
        <v>0.55800000000000005</v>
      </c>
      <c r="C174" s="149">
        <v>0.57999999999999996</v>
      </c>
      <c r="D174" s="149">
        <f t="shared" si="6"/>
        <v>0.20333333333333334</v>
      </c>
      <c r="E174" s="149">
        <f t="shared" si="7"/>
        <v>0.54174757281553398</v>
      </c>
      <c r="F174" s="149">
        <f t="shared" si="8"/>
        <v>0.95081967213114749</v>
      </c>
    </row>
    <row r="175" spans="1:6">
      <c r="A175" s="149">
        <v>0.26600000000000001</v>
      </c>
      <c r="B175" s="149">
        <v>0.54300000000000004</v>
      </c>
      <c r="C175" s="149">
        <v>0.25700000000000001</v>
      </c>
      <c r="D175" s="149">
        <f t="shared" si="6"/>
        <v>0.88666666666666671</v>
      </c>
      <c r="E175" s="149">
        <f t="shared" si="7"/>
        <v>0.52718446601941749</v>
      </c>
      <c r="F175" s="149">
        <f t="shared" si="8"/>
        <v>0.4213114754098361</v>
      </c>
    </row>
    <row r="176" spans="1:6">
      <c r="A176" s="149">
        <v>0.13400000000000001</v>
      </c>
      <c r="B176" s="149">
        <v>0.54100000000000004</v>
      </c>
      <c r="C176" s="149">
        <v>0.44500000000000001</v>
      </c>
      <c r="D176" s="149">
        <f t="shared" si="6"/>
        <v>0.44666666666666671</v>
      </c>
      <c r="E176" s="149">
        <f t="shared" si="7"/>
        <v>0.52524271844660197</v>
      </c>
      <c r="F176" s="149">
        <f t="shared" si="8"/>
        <v>0.72950819672131151</v>
      </c>
    </row>
    <row r="177" spans="1:6">
      <c r="A177" s="149">
        <v>0.308</v>
      </c>
      <c r="B177" s="149">
        <v>0.53800000000000003</v>
      </c>
      <c r="C177" s="149">
        <v>0.34499999999999997</v>
      </c>
      <c r="D177" s="149">
        <f t="shared" si="6"/>
        <v>1.0266666666666666</v>
      </c>
      <c r="E177" s="149">
        <f t="shared" si="7"/>
        <v>0.52233009708737865</v>
      </c>
      <c r="F177" s="149">
        <f t="shared" si="8"/>
        <v>0.56557377049180324</v>
      </c>
    </row>
    <row r="178" spans="1:6">
      <c r="A178" s="149">
        <v>0.223</v>
      </c>
      <c r="B178" s="149">
        <v>0.53200000000000003</v>
      </c>
      <c r="C178" s="149">
        <v>0.35099999999999998</v>
      </c>
      <c r="D178" s="149">
        <f t="shared" si="6"/>
        <v>0.7433333333333334</v>
      </c>
      <c r="E178" s="149">
        <f t="shared" si="7"/>
        <v>0.51650485436893201</v>
      </c>
      <c r="F178" s="149">
        <f t="shared" si="8"/>
        <v>0.57540983606557372</v>
      </c>
    </row>
    <row r="179" spans="1:6">
      <c r="A179" s="149">
        <v>0.06</v>
      </c>
      <c r="B179" s="149">
        <v>0.53</v>
      </c>
      <c r="C179" s="149">
        <v>0.18</v>
      </c>
      <c r="D179" s="149">
        <f t="shared" si="6"/>
        <v>0.2</v>
      </c>
      <c r="E179" s="149">
        <f t="shared" si="7"/>
        <v>0.5145631067961165</v>
      </c>
      <c r="F179" s="149">
        <f t="shared" si="8"/>
        <v>0.29508196721311475</v>
      </c>
    </row>
    <row r="180" spans="1:6">
      <c r="A180" s="149">
        <v>0.14299999999999999</v>
      </c>
      <c r="B180" s="149">
        <v>0.52300000000000002</v>
      </c>
      <c r="C180" s="149">
        <v>0.80800000000000005</v>
      </c>
      <c r="D180" s="149">
        <f t="shared" si="6"/>
        <v>0.47666666666666663</v>
      </c>
      <c r="E180" s="149">
        <f t="shared" si="7"/>
        <v>0.50776699029126215</v>
      </c>
      <c r="F180" s="149">
        <f t="shared" si="8"/>
        <v>1.3245901639344264</v>
      </c>
    </row>
    <row r="181" spans="1:6">
      <c r="A181" s="149">
        <v>0.12</v>
      </c>
      <c r="B181" s="149">
        <v>0.51</v>
      </c>
      <c r="C181" s="149">
        <v>0.44</v>
      </c>
      <c r="D181" s="149">
        <f t="shared" si="6"/>
        <v>0.4</v>
      </c>
      <c r="E181" s="149">
        <f t="shared" si="7"/>
        <v>0.49514563106796117</v>
      </c>
      <c r="F181" s="149">
        <f t="shared" si="8"/>
        <v>0.72131147540983609</v>
      </c>
    </row>
    <row r="182" spans="1:6">
      <c r="A182" s="149">
        <v>0.26</v>
      </c>
      <c r="B182" s="149">
        <v>0.5</v>
      </c>
      <c r="C182" s="149">
        <v>2.5</v>
      </c>
      <c r="D182" s="149">
        <f t="shared" si="6"/>
        <v>0.8666666666666667</v>
      </c>
      <c r="E182" s="149">
        <f t="shared" si="7"/>
        <v>0.4854368932038835</v>
      </c>
      <c r="F182" s="149">
        <f t="shared" si="8"/>
        <v>4.0983606557377046</v>
      </c>
    </row>
    <row r="183" spans="1:6">
      <c r="A183" s="149">
        <v>0.18180226263402496</v>
      </c>
      <c r="B183" s="149">
        <v>0.49868873417838905</v>
      </c>
      <c r="C183" s="149">
        <v>0.45016969983068211</v>
      </c>
      <c r="D183" s="149">
        <f t="shared" si="6"/>
        <v>0.60600754211341656</v>
      </c>
      <c r="E183" s="149">
        <f t="shared" si="7"/>
        <v>0.48416381959066895</v>
      </c>
      <c r="F183" s="149">
        <f t="shared" si="8"/>
        <v>0.73798311447652809</v>
      </c>
    </row>
    <row r="184" spans="1:6">
      <c r="A184" s="149">
        <v>0.1</v>
      </c>
      <c r="B184" s="149">
        <v>0.498</v>
      </c>
      <c r="C184" s="149">
        <v>0.23</v>
      </c>
      <c r="D184" s="149">
        <f t="shared" si="6"/>
        <v>0.33333333333333337</v>
      </c>
      <c r="E184" s="149">
        <f t="shared" si="7"/>
        <v>0.48349514563106794</v>
      </c>
      <c r="F184" s="149">
        <f t="shared" si="8"/>
        <v>0.37704918032786888</v>
      </c>
    </row>
    <row r="185" spans="1:6">
      <c r="A185" s="149">
        <v>0.217162880873954</v>
      </c>
      <c r="B185" s="149">
        <v>0.493937492856178</v>
      </c>
      <c r="C185" s="149">
        <v>0.27166656275652801</v>
      </c>
      <c r="D185" s="149">
        <f t="shared" si="6"/>
        <v>0.72387626957984663</v>
      </c>
      <c r="E185" s="149">
        <f t="shared" si="7"/>
        <v>0.47955096393803687</v>
      </c>
      <c r="F185" s="149">
        <f t="shared" si="8"/>
        <v>0.44535502091234103</v>
      </c>
    </row>
    <row r="186" spans="1:6">
      <c r="A186" s="149">
        <v>0.09</v>
      </c>
      <c r="B186" s="149">
        <v>0.49</v>
      </c>
      <c r="C186" s="149">
        <v>0.69</v>
      </c>
      <c r="D186" s="149">
        <f t="shared" si="6"/>
        <v>0.3</v>
      </c>
      <c r="E186" s="149">
        <f t="shared" si="7"/>
        <v>0.47572815533980578</v>
      </c>
      <c r="F186" s="149">
        <f t="shared" si="8"/>
        <v>1.1311475409836065</v>
      </c>
    </row>
    <row r="187" spans="1:6">
      <c r="A187" s="149">
        <v>0.06</v>
      </c>
      <c r="B187" s="149">
        <v>0.49</v>
      </c>
      <c r="C187" s="149">
        <v>0.15</v>
      </c>
      <c r="D187" s="149">
        <f t="shared" si="6"/>
        <v>0.2</v>
      </c>
      <c r="E187" s="149">
        <f t="shared" si="7"/>
        <v>0.47572815533980578</v>
      </c>
      <c r="F187" s="149">
        <f t="shared" si="8"/>
        <v>0.24590163934426229</v>
      </c>
    </row>
    <row r="188" spans="1:6">
      <c r="A188" s="149">
        <v>0.05</v>
      </c>
      <c r="B188" s="149">
        <v>0.48</v>
      </c>
      <c r="C188" s="149">
        <v>0.43</v>
      </c>
      <c r="D188" s="149">
        <f t="shared" si="6"/>
        <v>0.16666666666666669</v>
      </c>
      <c r="E188" s="149">
        <f t="shared" si="7"/>
        <v>0.46601941747572811</v>
      </c>
      <c r="F188" s="149">
        <f t="shared" si="8"/>
        <v>0.70491803278688525</v>
      </c>
    </row>
    <row r="189" spans="1:6">
      <c r="A189" s="149">
        <v>0.24467573928684</v>
      </c>
      <c r="B189" s="149">
        <v>0.45431667175874102</v>
      </c>
      <c r="C189" s="149">
        <v>1.3903583980824901</v>
      </c>
      <c r="D189" s="149">
        <f t="shared" si="6"/>
        <v>0.81558579762280004</v>
      </c>
      <c r="E189" s="149">
        <f t="shared" si="7"/>
        <v>0.44108414733858348</v>
      </c>
      <c r="F189" s="149">
        <f t="shared" si="8"/>
        <v>2.2792760624303114</v>
      </c>
    </row>
    <row r="190" spans="1:6">
      <c r="A190" s="149">
        <v>0.02</v>
      </c>
      <c r="B190" s="149">
        <v>0.44</v>
      </c>
      <c r="C190" s="149">
        <v>0.42</v>
      </c>
      <c r="D190" s="149">
        <f t="shared" si="6"/>
        <v>6.6666666666666666E-2</v>
      </c>
      <c r="E190" s="149">
        <f t="shared" si="7"/>
        <v>0.42718446601941745</v>
      </c>
      <c r="F190" s="149">
        <f t="shared" si="8"/>
        <v>0.68852459016393441</v>
      </c>
    </row>
    <row r="191" spans="1:6">
      <c r="A191" s="149">
        <v>0</v>
      </c>
      <c r="B191" s="149">
        <v>0.44</v>
      </c>
      <c r="C191" s="149">
        <v>0.4</v>
      </c>
      <c r="D191" s="149">
        <f t="shared" si="6"/>
        <v>0</v>
      </c>
      <c r="E191" s="149">
        <f t="shared" si="7"/>
        <v>0.42718446601941745</v>
      </c>
      <c r="F191" s="149">
        <f t="shared" si="8"/>
        <v>0.65573770491803285</v>
      </c>
    </row>
    <row r="192" spans="1:6">
      <c r="A192" s="149">
        <v>0.09</v>
      </c>
      <c r="B192" s="149">
        <v>0.44</v>
      </c>
      <c r="C192" s="149">
        <v>0.3</v>
      </c>
      <c r="D192" s="149">
        <f t="shared" si="6"/>
        <v>0.3</v>
      </c>
      <c r="E192" s="149">
        <f t="shared" si="7"/>
        <v>0.42718446601941745</v>
      </c>
      <c r="F192" s="149">
        <f t="shared" si="8"/>
        <v>0.49180327868852458</v>
      </c>
    </row>
    <row r="193" spans="1:6">
      <c r="A193" s="149">
        <v>1.27427557833717</v>
      </c>
      <c r="B193" s="149">
        <v>0.431260662748711</v>
      </c>
      <c r="C193" s="149">
        <v>0.30491357527610202</v>
      </c>
      <c r="D193" s="149">
        <f t="shared" si="6"/>
        <v>4.2475852611239002</v>
      </c>
      <c r="E193" s="149">
        <f t="shared" si="7"/>
        <v>0.41869967257156404</v>
      </c>
      <c r="F193" s="149">
        <f t="shared" si="8"/>
        <v>0.49985832012475745</v>
      </c>
    </row>
    <row r="194" spans="1:6">
      <c r="A194" s="149">
        <v>0.11</v>
      </c>
      <c r="B194" s="149">
        <v>0.43</v>
      </c>
      <c r="C194" s="149">
        <v>1.38</v>
      </c>
      <c r="D194" s="149">
        <f t="shared" si="6"/>
        <v>0.3666666666666667</v>
      </c>
      <c r="E194" s="149">
        <f t="shared" si="7"/>
        <v>0.41747572815533979</v>
      </c>
      <c r="F194" s="149">
        <f t="shared" si="8"/>
        <v>2.262295081967213</v>
      </c>
    </row>
    <row r="195" spans="1:6">
      <c r="A195" s="149">
        <v>0.04</v>
      </c>
      <c r="B195" s="149">
        <v>0.41</v>
      </c>
      <c r="C195" s="149">
        <v>0.66</v>
      </c>
      <c r="D195" s="149">
        <f t="shared" ref="D195:D216" si="9">A195/L$3</f>
        <v>0.13333333333333333</v>
      </c>
      <c r="E195" s="149">
        <f t="shared" ref="E195:E216" si="10">B195/L$5</f>
        <v>0.39805825242718446</v>
      </c>
      <c r="F195" s="149">
        <f t="shared" ref="F195:F216" si="11">C195/L$7</f>
        <v>1.0819672131147542</v>
      </c>
    </row>
    <row r="196" spans="1:6">
      <c r="A196" s="149">
        <v>0.05</v>
      </c>
      <c r="B196" s="149">
        <v>0.41</v>
      </c>
      <c r="C196" s="149">
        <v>0.08</v>
      </c>
      <c r="D196" s="149">
        <f t="shared" si="9"/>
        <v>0.16666666666666669</v>
      </c>
      <c r="E196" s="149">
        <f t="shared" si="10"/>
        <v>0.39805825242718446</v>
      </c>
      <c r="F196" s="149">
        <f t="shared" si="11"/>
        <v>0.13114754098360656</v>
      </c>
    </row>
    <row r="197" spans="1:6">
      <c r="A197" s="149">
        <v>7.0999999999999994E-2</v>
      </c>
      <c r="B197" s="149">
        <v>0.371</v>
      </c>
      <c r="C197" s="149">
        <v>0.69299999999999995</v>
      </c>
      <c r="D197" s="149">
        <f t="shared" si="9"/>
        <v>0.23666666666666666</v>
      </c>
      <c r="E197" s="149">
        <f t="shared" si="10"/>
        <v>0.36019417475728155</v>
      </c>
      <c r="F197" s="149">
        <f t="shared" si="11"/>
        <v>1.1360655737704917</v>
      </c>
    </row>
    <row r="198" spans="1:6">
      <c r="A198" s="149">
        <v>0.18646641286853899</v>
      </c>
      <c r="B198" s="149">
        <v>0.37033661561577103</v>
      </c>
      <c r="C198" s="149">
        <v>0.199757706540548</v>
      </c>
      <c r="D198" s="149">
        <f t="shared" si="9"/>
        <v>0.6215547095617967</v>
      </c>
      <c r="E198" s="149">
        <f t="shared" si="10"/>
        <v>0.3595501122483214</v>
      </c>
      <c r="F198" s="149">
        <f t="shared" si="11"/>
        <v>0.32747165006647216</v>
      </c>
    </row>
    <row r="199" spans="1:6">
      <c r="A199" s="149">
        <v>0.17</v>
      </c>
      <c r="B199" s="149">
        <v>0.37</v>
      </c>
      <c r="C199" s="149">
        <v>0.23</v>
      </c>
      <c r="D199" s="149">
        <f t="shared" si="9"/>
        <v>0.56666666666666676</v>
      </c>
      <c r="E199" s="149">
        <f t="shared" si="10"/>
        <v>0.35922330097087379</v>
      </c>
      <c r="F199" s="149">
        <f t="shared" si="11"/>
        <v>0.37704918032786888</v>
      </c>
    </row>
    <row r="200" spans="1:6">
      <c r="A200" s="149">
        <v>0.11</v>
      </c>
      <c r="B200" s="149">
        <v>0.36399999999999999</v>
      </c>
      <c r="C200" s="149">
        <v>0.22</v>
      </c>
      <c r="D200" s="149">
        <f t="shared" si="9"/>
        <v>0.3666666666666667</v>
      </c>
      <c r="E200" s="149">
        <f t="shared" si="10"/>
        <v>0.35339805825242715</v>
      </c>
      <c r="F200" s="149">
        <f t="shared" si="11"/>
        <v>0.36065573770491804</v>
      </c>
    </row>
    <row r="201" spans="1:6">
      <c r="A201" s="149">
        <v>0.06</v>
      </c>
      <c r="B201" s="149">
        <v>0.36</v>
      </c>
      <c r="C201" s="149">
        <v>0.33</v>
      </c>
      <c r="D201" s="149">
        <f t="shared" si="9"/>
        <v>0.2</v>
      </c>
      <c r="E201" s="149">
        <f t="shared" si="10"/>
        <v>0.34951456310679607</v>
      </c>
      <c r="F201" s="149">
        <f t="shared" si="11"/>
        <v>0.54098360655737709</v>
      </c>
    </row>
    <row r="202" spans="1:6">
      <c r="A202" s="149">
        <v>0.47</v>
      </c>
      <c r="B202" s="149">
        <v>0.35</v>
      </c>
      <c r="C202" s="149">
        <v>0.28999999999999998</v>
      </c>
      <c r="D202" s="149">
        <f t="shared" si="9"/>
        <v>1.5666666666666667</v>
      </c>
      <c r="E202" s="149">
        <f t="shared" si="10"/>
        <v>0.33980582524271841</v>
      </c>
      <c r="F202" s="149">
        <f t="shared" si="11"/>
        <v>0.47540983606557374</v>
      </c>
    </row>
    <row r="203" spans="1:6">
      <c r="A203" s="149">
        <v>0.12614366761199999</v>
      </c>
      <c r="B203" s="149">
        <v>0.34470709410622402</v>
      </c>
      <c r="C203" s="149">
        <v>0.24678778993328801</v>
      </c>
      <c r="D203" s="149">
        <f t="shared" si="9"/>
        <v>0.42047889204</v>
      </c>
      <c r="E203" s="149">
        <f t="shared" si="10"/>
        <v>0.33466708165652814</v>
      </c>
      <c r="F203" s="149">
        <f t="shared" si="11"/>
        <v>0.40457014743161968</v>
      </c>
    </row>
    <row r="204" spans="1:6">
      <c r="A204" s="149">
        <v>0.11700000000000001</v>
      </c>
      <c r="B204" s="149">
        <v>0.34</v>
      </c>
      <c r="C204" s="149">
        <v>0.64</v>
      </c>
      <c r="D204" s="149">
        <f t="shared" si="9"/>
        <v>0.39</v>
      </c>
      <c r="E204" s="149">
        <f t="shared" si="10"/>
        <v>0.3300970873786408</v>
      </c>
      <c r="F204" s="149">
        <f t="shared" si="11"/>
        <v>1.0491803278688525</v>
      </c>
    </row>
    <row r="205" spans="1:6">
      <c r="A205" s="149">
        <v>0.155</v>
      </c>
      <c r="B205" s="149">
        <v>0.34</v>
      </c>
      <c r="C205" s="149">
        <v>0.42</v>
      </c>
      <c r="D205" s="149">
        <f t="shared" si="9"/>
        <v>0.51666666666666672</v>
      </c>
      <c r="E205" s="149">
        <f t="shared" si="10"/>
        <v>0.3300970873786408</v>
      </c>
      <c r="F205" s="149">
        <f t="shared" si="11"/>
        <v>0.68852459016393441</v>
      </c>
    </row>
    <row r="206" spans="1:6">
      <c r="A206" s="149">
        <v>0.05</v>
      </c>
      <c r="B206" s="149">
        <v>0.34</v>
      </c>
      <c r="C206" s="149">
        <v>0.28000000000000003</v>
      </c>
      <c r="D206" s="149">
        <f t="shared" si="9"/>
        <v>0.16666666666666669</v>
      </c>
      <c r="E206" s="149">
        <f t="shared" si="10"/>
        <v>0.3300970873786408</v>
      </c>
      <c r="F206" s="149">
        <f t="shared" si="11"/>
        <v>0.45901639344262302</v>
      </c>
    </row>
    <row r="207" spans="1:6">
      <c r="A207" s="149">
        <v>0.06</v>
      </c>
      <c r="B207" s="149">
        <v>0.33</v>
      </c>
      <c r="C207" s="149">
        <v>0.18</v>
      </c>
      <c r="D207" s="149">
        <f t="shared" si="9"/>
        <v>0.2</v>
      </c>
      <c r="E207" s="149">
        <f t="shared" si="10"/>
        <v>0.32038834951456313</v>
      </c>
      <c r="F207" s="149">
        <f t="shared" si="11"/>
        <v>0.29508196721311475</v>
      </c>
    </row>
    <row r="208" spans="1:6">
      <c r="A208" s="149">
        <v>0.04</v>
      </c>
      <c r="B208" s="149">
        <v>0.32</v>
      </c>
      <c r="C208" s="149">
        <v>0.23</v>
      </c>
      <c r="D208" s="149">
        <f t="shared" si="9"/>
        <v>0.13333333333333333</v>
      </c>
      <c r="E208" s="149">
        <f t="shared" si="10"/>
        <v>0.31067961165048541</v>
      </c>
      <c r="F208" s="149">
        <f t="shared" si="11"/>
        <v>0.37704918032786888</v>
      </c>
    </row>
    <row r="209" spans="1:6">
      <c r="A209" s="149">
        <v>9.4E-2</v>
      </c>
      <c r="B209" s="149">
        <v>0.30299999999999999</v>
      </c>
      <c r="C209" s="149">
        <v>0.25</v>
      </c>
      <c r="D209" s="149">
        <f t="shared" si="9"/>
        <v>0.31333333333333335</v>
      </c>
      <c r="E209" s="149">
        <f t="shared" si="10"/>
        <v>0.2941747572815534</v>
      </c>
      <c r="F209" s="149">
        <f t="shared" si="11"/>
        <v>0.4098360655737705</v>
      </c>
    </row>
    <row r="210" spans="1:6">
      <c r="A210" s="149">
        <v>9.2999999999999999E-2</v>
      </c>
      <c r="B210" s="149">
        <v>0.29499999999999998</v>
      </c>
      <c r="C210" s="149">
        <v>0.11</v>
      </c>
      <c r="D210" s="149">
        <f t="shared" si="9"/>
        <v>0.31</v>
      </c>
      <c r="E210" s="149">
        <f t="shared" si="10"/>
        <v>0.28640776699029125</v>
      </c>
      <c r="F210" s="149">
        <f t="shared" si="11"/>
        <v>0.18032786885245902</v>
      </c>
    </row>
    <row r="211" spans="1:6">
      <c r="A211" s="149">
        <v>0.02</v>
      </c>
      <c r="B211" s="149">
        <v>0.28000000000000003</v>
      </c>
      <c r="C211" s="149">
        <v>0.17</v>
      </c>
      <c r="D211" s="149">
        <f t="shared" si="9"/>
        <v>6.6666666666666666E-2</v>
      </c>
      <c r="E211" s="149">
        <f t="shared" si="10"/>
        <v>0.2718446601941748</v>
      </c>
      <c r="F211" s="149">
        <f t="shared" si="11"/>
        <v>0.27868852459016397</v>
      </c>
    </row>
    <row r="212" spans="1:6">
      <c r="A212" s="149">
        <v>0.175128579297124</v>
      </c>
      <c r="B212" s="149">
        <v>0.26748285013269202</v>
      </c>
      <c r="C212" s="149">
        <v>0.14398735309055299</v>
      </c>
      <c r="D212" s="149">
        <f t="shared" si="9"/>
        <v>0.5837619309904134</v>
      </c>
      <c r="E212" s="149">
        <f t="shared" si="10"/>
        <v>0.25969208750746797</v>
      </c>
      <c r="F212" s="149">
        <f t="shared" si="11"/>
        <v>0.2360448411320541</v>
      </c>
    </row>
    <row r="213" spans="1:6">
      <c r="A213" s="149">
        <v>0.03</v>
      </c>
      <c r="B213" s="149">
        <v>0.22</v>
      </c>
      <c r="C213" s="149">
        <v>0.05</v>
      </c>
      <c r="D213" s="149">
        <f t="shared" si="9"/>
        <v>0.1</v>
      </c>
      <c r="E213" s="149">
        <f t="shared" si="10"/>
        <v>0.21359223300970873</v>
      </c>
      <c r="F213" s="149">
        <f t="shared" si="11"/>
        <v>8.1967213114754106E-2</v>
      </c>
    </row>
    <row r="214" spans="1:6">
      <c r="A214" s="149">
        <v>0.04</v>
      </c>
      <c r="B214" s="149">
        <v>0.21</v>
      </c>
      <c r="C214" s="149">
        <v>0.28000000000000003</v>
      </c>
      <c r="D214" s="149">
        <f t="shared" si="9"/>
        <v>0.13333333333333333</v>
      </c>
      <c r="E214" s="149">
        <f t="shared" si="10"/>
        <v>0.20388349514563106</v>
      </c>
      <c r="F214" s="149">
        <f t="shared" si="11"/>
        <v>0.45901639344262302</v>
      </c>
    </row>
    <row r="215" spans="1:6">
      <c r="A215" s="149">
        <v>0.12</v>
      </c>
      <c r="B215" s="149">
        <v>0.12</v>
      </c>
      <c r="C215" s="149">
        <v>0.11</v>
      </c>
      <c r="D215" s="149">
        <f t="shared" si="9"/>
        <v>0.4</v>
      </c>
      <c r="E215" s="149">
        <f t="shared" si="10"/>
        <v>0.11650485436893203</v>
      </c>
      <c r="F215" s="149">
        <f t="shared" si="11"/>
        <v>0.18032786885245902</v>
      </c>
    </row>
    <row r="216" spans="1:6">
      <c r="A216" s="149">
        <v>0.08</v>
      </c>
      <c r="B216" s="149">
        <v>0</v>
      </c>
      <c r="C216" s="149">
        <v>0.08</v>
      </c>
      <c r="D216" s="149">
        <f t="shared" si="9"/>
        <v>0.26666666666666666</v>
      </c>
      <c r="E216" s="149">
        <f t="shared" si="10"/>
        <v>0</v>
      </c>
      <c r="F216" s="149">
        <f t="shared" si="11"/>
        <v>0.13114754098360656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Données initiales</vt:lpstr>
      <vt:lpstr>Données gardées</vt:lpstr>
      <vt:lpstr>Coordonnées</vt:lpstr>
      <vt:lpstr>Cd riv</vt:lpstr>
      <vt:lpstr>Ni riv</vt:lpstr>
      <vt:lpstr>Pb riv</vt:lpstr>
      <vt:lpstr>Cd biote</vt:lpstr>
      <vt:lpstr>Ni biote</vt:lpstr>
      <vt:lpstr>Pb biote</vt:lpstr>
      <vt:lpstr>Données initiales (2)</vt:lpstr>
      <vt:lpstr>Feuil1</vt:lpstr>
    </vt:vector>
  </TitlesOfParts>
  <Company>IRSTEA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Alric Benjamin</dc:creator>
  <cp:lastModifiedBy>Guy Blancher</cp:lastModifiedBy>
  <dcterms:created xsi:type="dcterms:W3CDTF">2018-01-16T09:25:50Z</dcterms:created>
  <dcterms:modified xsi:type="dcterms:W3CDTF">2018-03-02T13:57:21Z</dcterms:modified>
</cp:coreProperties>
</file>