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740" windowHeight="7020" tabRatio="718" activeTab="4"/>
  </bookViews>
  <sheets>
    <sheet name="MENU" sheetId="16" r:id="rId1"/>
    <sheet name="Config" sheetId="1" r:id="rId2"/>
    <sheet name="Juin" sheetId="2" r:id="rId3"/>
    <sheet name="Juillet " sheetId="3" r:id="rId4"/>
    <sheet name="Août " sheetId="4" r:id="rId5"/>
    <sheet name="Septembre" sheetId="15" r:id="rId6"/>
    <sheet name="Octobre " sheetId="6" r:id="rId7"/>
    <sheet name="Novembre " sheetId="7" r:id="rId8"/>
    <sheet name="Décembre " sheetId="8" r:id="rId9"/>
    <sheet name="Janvier " sheetId="9" r:id="rId10"/>
    <sheet name="Février" sheetId="10" r:id="rId11"/>
    <sheet name="Mars " sheetId="11" r:id="rId12"/>
    <sheet name="Avril " sheetId="12" r:id="rId13"/>
    <sheet name="Mai " sheetId="13" r:id="rId14"/>
  </sheets>
  <functionGroups builtInGroupCount="18"/>
  <calcPr calcId="162913"/>
</workbook>
</file>

<file path=xl/calcChain.xml><?xml version="1.0" encoding="utf-8"?>
<calcChain xmlns="http://schemas.openxmlformats.org/spreadsheetml/2006/main">
  <c r="AL12" i="3" l="1"/>
  <c r="AL14" i="3"/>
  <c r="AL16" i="3"/>
  <c r="AL18" i="3"/>
  <c r="AL20" i="3"/>
  <c r="AL22" i="3"/>
  <c r="AL24" i="3"/>
  <c r="AL26" i="3"/>
  <c r="AL12" i="4"/>
  <c r="AL14" i="4"/>
  <c r="AL16" i="4"/>
  <c r="AL18" i="4"/>
  <c r="AL20" i="4"/>
  <c r="AL22" i="4"/>
  <c r="AL24" i="4"/>
  <c r="AL26" i="4"/>
  <c r="AL12" i="15"/>
  <c r="AL14" i="15"/>
  <c r="AL16" i="15"/>
  <c r="AL18" i="15"/>
  <c r="AL20" i="15"/>
  <c r="AL22" i="15"/>
  <c r="AL24" i="15"/>
  <c r="AL26" i="15"/>
  <c r="AL12" i="6"/>
  <c r="AL14" i="6"/>
  <c r="AL16" i="6"/>
  <c r="AL18" i="6"/>
  <c r="AL20" i="6"/>
  <c r="AL22" i="6"/>
  <c r="AL24" i="6"/>
  <c r="AL26" i="6"/>
  <c r="AL12" i="7"/>
  <c r="AL14" i="7"/>
  <c r="AL16" i="7"/>
  <c r="AL18" i="7"/>
  <c r="AL20" i="7"/>
  <c r="AL22" i="7"/>
  <c r="AL24" i="7"/>
  <c r="AL26" i="7"/>
  <c r="AL12" i="8"/>
  <c r="AL14" i="8"/>
  <c r="AL16" i="8"/>
  <c r="AL18" i="8"/>
  <c r="AL20" i="8"/>
  <c r="AL22" i="8"/>
  <c r="AL24" i="8"/>
  <c r="AL26" i="8"/>
  <c r="AL12" i="9"/>
  <c r="AL14" i="9"/>
  <c r="AL16" i="9"/>
  <c r="AL18" i="9"/>
  <c r="AL20" i="9"/>
  <c r="AL22" i="9"/>
  <c r="AL24" i="9"/>
  <c r="AL26" i="9"/>
  <c r="AL12" i="10"/>
  <c r="AL14" i="10"/>
  <c r="AL16" i="10"/>
  <c r="AL18" i="10"/>
  <c r="AL20" i="10"/>
  <c r="AL22" i="10"/>
  <c r="AL24" i="10"/>
  <c r="AL26" i="10"/>
  <c r="AL12" i="11"/>
  <c r="AL14" i="11"/>
  <c r="AL16" i="11"/>
  <c r="AL18" i="11"/>
  <c r="AL20" i="11"/>
  <c r="AL22" i="11"/>
  <c r="AL24" i="11"/>
  <c r="AL26" i="11"/>
  <c r="AL12" i="12"/>
  <c r="AL14" i="12"/>
  <c r="AL16" i="12"/>
  <c r="AL18" i="12"/>
  <c r="AL20" i="12"/>
  <c r="AL22" i="12"/>
  <c r="AL24" i="12"/>
  <c r="AL26" i="12"/>
  <c r="AL12" i="13"/>
  <c r="AL14" i="13"/>
  <c r="AL16" i="13"/>
  <c r="AL18" i="13"/>
  <c r="AL20" i="13"/>
  <c r="AL22" i="13"/>
  <c r="AL24" i="13"/>
  <c r="AL26" i="13"/>
  <c r="AL12" i="2"/>
  <c r="AL14" i="2"/>
  <c r="AL16" i="2"/>
  <c r="AL18" i="2"/>
  <c r="AL20" i="2"/>
  <c r="AL22" i="2"/>
  <c r="AL24" i="2"/>
  <c r="AL26" i="2"/>
  <c r="AL13" i="3"/>
  <c r="AL15" i="3"/>
  <c r="AL17" i="3"/>
  <c r="AL19" i="3"/>
  <c r="AL21" i="3"/>
  <c r="AL23" i="3"/>
  <c r="AL25" i="3"/>
  <c r="AL27" i="3"/>
  <c r="AL13" i="4"/>
  <c r="AL15" i="4"/>
  <c r="AL17" i="4"/>
  <c r="AL19" i="4"/>
  <c r="AL21" i="4"/>
  <c r="AL23" i="4"/>
  <c r="AL25" i="4"/>
  <c r="AL27" i="4"/>
  <c r="AL13" i="15"/>
  <c r="AL15" i="15"/>
  <c r="AL17" i="15"/>
  <c r="AL19" i="15"/>
  <c r="AL21" i="15"/>
  <c r="AL23" i="15"/>
  <c r="AL25" i="15"/>
  <c r="AL27" i="15"/>
  <c r="AL13" i="6"/>
  <c r="AL15" i="6"/>
  <c r="AL17" i="6"/>
  <c r="AL19" i="6"/>
  <c r="AL21" i="6"/>
  <c r="AL23" i="6"/>
  <c r="AL25" i="6"/>
  <c r="AL27" i="6"/>
  <c r="AL13" i="7"/>
  <c r="AL15" i="7"/>
  <c r="AL17" i="7"/>
  <c r="AL19" i="7"/>
  <c r="AL21" i="7"/>
  <c r="AL23" i="7"/>
  <c r="AL25" i="7"/>
  <c r="AL27" i="7"/>
  <c r="AL13" i="8"/>
  <c r="AL15" i="8"/>
  <c r="AL17" i="8"/>
  <c r="AL19" i="8"/>
  <c r="AL21" i="8"/>
  <c r="AL23" i="8"/>
  <c r="AL25" i="8"/>
  <c r="AL27" i="8"/>
  <c r="AL13" i="9"/>
  <c r="AL15" i="9"/>
  <c r="AL17" i="9"/>
  <c r="AL19" i="9"/>
  <c r="AL21" i="9"/>
  <c r="AL23" i="9"/>
  <c r="AL25" i="9"/>
  <c r="AL27" i="9"/>
  <c r="AL13" i="10"/>
  <c r="AL15" i="10"/>
  <c r="AL17" i="10"/>
  <c r="AL19" i="10"/>
  <c r="AL21" i="10"/>
  <c r="AL23" i="10"/>
  <c r="AL25" i="10"/>
  <c r="AL27" i="10"/>
  <c r="AL13" i="11"/>
  <c r="AL15" i="11"/>
  <c r="AL17" i="11"/>
  <c r="AL19" i="11"/>
  <c r="AL21" i="11"/>
  <c r="AL23" i="11"/>
  <c r="AL25" i="11"/>
  <c r="AL27" i="11"/>
  <c r="AL13" i="12"/>
  <c r="AL15" i="12"/>
  <c r="AL17" i="12"/>
  <c r="AL19" i="12"/>
  <c r="AL21" i="12"/>
  <c r="AL23" i="12"/>
  <c r="AL25" i="12"/>
  <c r="AL27" i="12"/>
  <c r="AL13" i="13"/>
  <c r="AL15" i="13"/>
  <c r="AL17" i="13"/>
  <c r="AL19" i="13"/>
  <c r="AL21" i="13"/>
  <c r="AL23" i="13"/>
  <c r="AL25" i="13"/>
  <c r="AL27" i="13"/>
  <c r="AL13" i="2"/>
  <c r="AL15" i="2"/>
  <c r="AL17" i="2"/>
  <c r="AL19" i="2"/>
  <c r="AL21" i="2"/>
  <c r="AL23" i="2"/>
  <c r="AL25" i="2"/>
  <c r="AL27" i="2"/>
  <c r="AL11" i="3"/>
  <c r="AL11" i="15"/>
  <c r="AL11" i="7"/>
  <c r="AL11" i="9"/>
  <c r="AL11" i="11"/>
  <c r="AL11" i="13"/>
  <c r="AL11" i="4"/>
  <c r="AL11" i="6"/>
  <c r="AL11" i="8"/>
  <c r="AL11" i="10"/>
  <c r="AL11" i="12"/>
  <c r="AL11" i="2"/>
  <c r="X6" i="1" l="1"/>
  <c r="X13" i="1"/>
  <c r="X17" i="1"/>
  <c r="X18" i="1"/>
  <c r="U4" i="1" l="1"/>
  <c r="R11" i="1"/>
  <c r="AK25" i="13"/>
  <c r="AK20" i="11"/>
  <c r="AK24" i="9"/>
  <c r="AK23" i="8"/>
  <c r="AK13" i="7"/>
  <c r="AK27" i="6"/>
  <c r="AK22" i="4"/>
  <c r="AK21" i="3"/>
  <c r="AK24" i="2"/>
  <c r="AK20" i="13"/>
  <c r="AK24" i="11"/>
  <c r="AK23" i="10"/>
  <c r="AK13" i="9"/>
  <c r="AK20" i="7"/>
  <c r="AK22" i="6"/>
  <c r="AK24" i="15"/>
  <c r="AK26" i="4"/>
  <c r="AK25" i="3"/>
  <c r="AK21" i="12"/>
  <c r="AK26" i="15"/>
  <c r="AK21" i="13"/>
  <c r="AK26" i="12"/>
  <c r="AK13" i="11"/>
  <c r="AK27" i="10"/>
  <c r="AK24" i="7"/>
  <c r="AK23" i="6"/>
  <c r="AK26" i="13"/>
  <c r="AK25" i="12"/>
  <c r="AK20" i="10"/>
  <c r="AK21" i="8"/>
  <c r="AK27" i="15"/>
  <c r="AK20" i="12"/>
  <c r="AK24" i="10"/>
  <c r="AK23" i="9"/>
  <c r="AK13" i="8"/>
  <c r="AK27" i="7"/>
  <c r="AK22" i="15"/>
  <c r="AK21" i="4"/>
  <c r="AK26" i="3"/>
  <c r="AK23" i="2"/>
  <c r="AK13" i="3"/>
  <c r="AK23" i="11"/>
  <c r="AK24" i="6"/>
  <c r="AK23" i="15"/>
  <c r="AK25" i="4"/>
  <c r="AK24" i="13"/>
  <c r="AK25" i="11"/>
  <c r="AK20" i="9"/>
  <c r="AK26" i="6"/>
  <c r="AK25" i="15"/>
  <c r="AK27" i="4"/>
  <c r="AK20" i="2"/>
  <c r="AK23" i="13"/>
  <c r="AK24" i="8"/>
  <c r="AK23" i="7"/>
  <c r="AK25" i="6"/>
  <c r="AK13" i="13"/>
  <c r="AK27" i="12"/>
  <c r="AK22" i="10"/>
  <c r="AK21" i="9"/>
  <c r="AK26" i="8"/>
  <c r="AK25" i="7"/>
  <c r="AK20" i="15"/>
  <c r="AK24" i="3"/>
  <c r="AK21" i="2"/>
  <c r="AK22" i="12"/>
  <c r="AK21" i="11"/>
  <c r="AK26" i="10"/>
  <c r="AK25" i="9"/>
  <c r="AK27" i="8"/>
  <c r="AK22" i="13"/>
  <c r="AK26" i="11"/>
  <c r="AK27" i="9"/>
  <c r="AK21" i="6"/>
  <c r="AK27" i="3"/>
  <c r="AK13" i="15"/>
  <c r="AK27" i="13"/>
  <c r="AK22" i="11"/>
  <c r="AK21" i="10"/>
  <c r="AK24" i="4"/>
  <c r="AK23" i="3"/>
  <c r="AK23" i="4"/>
  <c r="AK20" i="8"/>
  <c r="AK22" i="8"/>
  <c r="AK13" i="12"/>
  <c r="AK22" i="9"/>
  <c r="AK13" i="6"/>
  <c r="AK22" i="3"/>
  <c r="AK21" i="15"/>
  <c r="AK13" i="2"/>
  <c r="AK24" i="12"/>
  <c r="AK25" i="10"/>
  <c r="AK22" i="7"/>
  <c r="AK13" i="4"/>
  <c r="AK23" i="12"/>
  <c r="AK20" i="3"/>
  <c r="AK26" i="7"/>
  <c r="AK20" i="4"/>
  <c r="AK26" i="9"/>
  <c r="AK25" i="8"/>
  <c r="AK20" i="6"/>
  <c r="AK26" i="2"/>
  <c r="AK13" i="10"/>
  <c r="AK27" i="2"/>
  <c r="AK21" i="7"/>
  <c r="AK27" i="11"/>
  <c r="AK22" i="2"/>
  <c r="W5" i="1" l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4" i="1"/>
  <c r="R5" i="1"/>
  <c r="R6" i="1"/>
  <c r="R7" i="1"/>
  <c r="R8" i="1"/>
  <c r="R9" i="1"/>
  <c r="R10" i="1"/>
  <c r="R12" i="1"/>
  <c r="R13" i="1"/>
  <c r="R14" i="1"/>
  <c r="R15" i="1"/>
  <c r="R16" i="1"/>
  <c r="R17" i="1"/>
  <c r="R18" i="1"/>
  <c r="R19" i="1"/>
  <c r="R20" i="1"/>
  <c r="R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4" i="1"/>
  <c r="P5" i="1"/>
  <c r="P6" i="1"/>
  <c r="P7" i="1"/>
  <c r="P8" i="1"/>
  <c r="P9" i="1"/>
  <c r="P11" i="1"/>
  <c r="P12" i="1"/>
  <c r="P13" i="1"/>
  <c r="P14" i="1"/>
  <c r="P15" i="1"/>
  <c r="P16" i="1"/>
  <c r="P17" i="1"/>
  <c r="P18" i="1"/>
  <c r="P19" i="1"/>
  <c r="P20" i="1"/>
  <c r="P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4" i="1"/>
  <c r="K20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4" i="1"/>
  <c r="B27" i="15"/>
  <c r="E27" i="15" s="1"/>
  <c r="B26" i="15"/>
  <c r="C26" i="15" s="1"/>
  <c r="B25" i="15"/>
  <c r="D25" i="15" s="1"/>
  <c r="B24" i="15"/>
  <c r="D24" i="15" s="1"/>
  <c r="B23" i="15"/>
  <c r="C23" i="15" s="1"/>
  <c r="B22" i="15"/>
  <c r="C22" i="15" s="1"/>
  <c r="B21" i="15"/>
  <c r="D21" i="15" s="1"/>
  <c r="B20" i="15"/>
  <c r="D20" i="15" s="1"/>
  <c r="B19" i="15"/>
  <c r="C19" i="15" s="1"/>
  <c r="B18" i="15"/>
  <c r="E18" i="15" s="1"/>
  <c r="B17" i="15"/>
  <c r="D17" i="15" s="1"/>
  <c r="B16" i="15"/>
  <c r="D16" i="15" s="1"/>
  <c r="B15" i="15"/>
  <c r="C15" i="15" s="1"/>
  <c r="B14" i="15"/>
  <c r="C14" i="15" s="1"/>
  <c r="B13" i="15"/>
  <c r="B12" i="15"/>
  <c r="D12" i="15" s="1"/>
  <c r="B11" i="15"/>
  <c r="C11" i="15" s="1"/>
  <c r="D15" i="15" l="1"/>
  <c r="D11" i="15"/>
  <c r="X19" i="1"/>
  <c r="X15" i="1"/>
  <c r="X20" i="1"/>
  <c r="X16" i="1"/>
  <c r="X14" i="1"/>
  <c r="C20" i="15"/>
  <c r="E14" i="15"/>
  <c r="E20" i="15"/>
  <c r="D23" i="15"/>
  <c r="E15" i="15"/>
  <c r="C16" i="15"/>
  <c r="E16" i="15"/>
  <c r="D19" i="15"/>
  <c r="E23" i="15"/>
  <c r="C24" i="15"/>
  <c r="E24" i="15"/>
  <c r="E19" i="15"/>
  <c r="E12" i="15"/>
  <c r="C12" i="15"/>
  <c r="E11" i="15"/>
  <c r="C25" i="15"/>
  <c r="D13" i="15"/>
  <c r="C13" i="15"/>
  <c r="E13" i="15"/>
  <c r="C18" i="15"/>
  <c r="D14" i="15"/>
  <c r="E17" i="15"/>
  <c r="D18" i="15"/>
  <c r="E21" i="15"/>
  <c r="D22" i="15"/>
  <c r="E25" i="15"/>
  <c r="D26" i="15"/>
  <c r="C27" i="15"/>
  <c r="E22" i="15"/>
  <c r="E26" i="15"/>
  <c r="D27" i="15"/>
  <c r="C17" i="15"/>
  <c r="C21" i="15"/>
  <c r="L24" i="1"/>
  <c r="B27" i="13" l="1"/>
  <c r="D27" i="13" s="1"/>
  <c r="B26" i="13"/>
  <c r="D26" i="13" s="1"/>
  <c r="B25" i="13"/>
  <c r="D25" i="13" s="1"/>
  <c r="B24" i="13"/>
  <c r="D24" i="13" s="1"/>
  <c r="B23" i="13"/>
  <c r="D23" i="13" s="1"/>
  <c r="B22" i="13"/>
  <c r="D22" i="13" s="1"/>
  <c r="B21" i="13"/>
  <c r="D21" i="13" s="1"/>
  <c r="B20" i="13"/>
  <c r="D20" i="13" s="1"/>
  <c r="B19" i="13"/>
  <c r="D19" i="13" s="1"/>
  <c r="B18" i="13"/>
  <c r="D18" i="13" s="1"/>
  <c r="B17" i="13"/>
  <c r="D17" i="13" s="1"/>
  <c r="B16" i="13"/>
  <c r="D16" i="13" s="1"/>
  <c r="B15" i="13"/>
  <c r="D15" i="13" s="1"/>
  <c r="B14" i="13"/>
  <c r="D14" i="13" s="1"/>
  <c r="B13" i="13"/>
  <c r="D13" i="13" s="1"/>
  <c r="B12" i="13"/>
  <c r="D12" i="13" s="1"/>
  <c r="B11" i="13"/>
  <c r="D11" i="13" s="1"/>
  <c r="B27" i="12"/>
  <c r="D27" i="12" s="1"/>
  <c r="B26" i="12"/>
  <c r="D26" i="12" s="1"/>
  <c r="B25" i="12"/>
  <c r="D25" i="12" s="1"/>
  <c r="B24" i="12"/>
  <c r="D24" i="12" s="1"/>
  <c r="B23" i="12"/>
  <c r="D23" i="12" s="1"/>
  <c r="B22" i="12"/>
  <c r="D22" i="12" s="1"/>
  <c r="B21" i="12"/>
  <c r="D21" i="12" s="1"/>
  <c r="B20" i="12"/>
  <c r="D20" i="12" s="1"/>
  <c r="B19" i="12"/>
  <c r="D19" i="12" s="1"/>
  <c r="B18" i="12"/>
  <c r="D18" i="12" s="1"/>
  <c r="B17" i="12"/>
  <c r="D17" i="12" s="1"/>
  <c r="B16" i="12"/>
  <c r="D16" i="12" s="1"/>
  <c r="B15" i="12"/>
  <c r="D15" i="12" s="1"/>
  <c r="B14" i="12"/>
  <c r="D14" i="12" s="1"/>
  <c r="B13" i="12"/>
  <c r="D13" i="12" s="1"/>
  <c r="B12" i="12"/>
  <c r="D12" i="12" s="1"/>
  <c r="B11" i="12"/>
  <c r="D11" i="12" s="1"/>
  <c r="B27" i="11"/>
  <c r="D27" i="11" s="1"/>
  <c r="B26" i="11"/>
  <c r="D26" i="11" s="1"/>
  <c r="B25" i="11"/>
  <c r="D25" i="11" s="1"/>
  <c r="B24" i="11"/>
  <c r="D24" i="11" s="1"/>
  <c r="B23" i="11"/>
  <c r="D23" i="11" s="1"/>
  <c r="B22" i="11"/>
  <c r="D22" i="11" s="1"/>
  <c r="B21" i="11"/>
  <c r="D21" i="11" s="1"/>
  <c r="B20" i="11"/>
  <c r="D20" i="11" s="1"/>
  <c r="B19" i="11"/>
  <c r="D19" i="11" s="1"/>
  <c r="B18" i="11"/>
  <c r="D18" i="11" s="1"/>
  <c r="B17" i="11"/>
  <c r="D17" i="11" s="1"/>
  <c r="B16" i="11"/>
  <c r="D16" i="11" s="1"/>
  <c r="B15" i="11"/>
  <c r="D15" i="11" s="1"/>
  <c r="B14" i="11"/>
  <c r="D14" i="11" s="1"/>
  <c r="B13" i="11"/>
  <c r="D13" i="11" s="1"/>
  <c r="B12" i="11"/>
  <c r="D12" i="11" s="1"/>
  <c r="B11" i="11"/>
  <c r="D11" i="11" s="1"/>
  <c r="B27" i="10"/>
  <c r="D27" i="10" s="1"/>
  <c r="B26" i="10"/>
  <c r="D26" i="10" s="1"/>
  <c r="B25" i="10"/>
  <c r="D25" i="10" s="1"/>
  <c r="B24" i="10"/>
  <c r="D24" i="10" s="1"/>
  <c r="B23" i="10"/>
  <c r="D23" i="10" s="1"/>
  <c r="B22" i="10"/>
  <c r="D22" i="10" s="1"/>
  <c r="B21" i="10"/>
  <c r="D21" i="10" s="1"/>
  <c r="B20" i="10"/>
  <c r="D20" i="10" s="1"/>
  <c r="B19" i="10"/>
  <c r="D19" i="10" s="1"/>
  <c r="B18" i="10"/>
  <c r="D18" i="10" s="1"/>
  <c r="B17" i="10"/>
  <c r="D17" i="10" s="1"/>
  <c r="B16" i="10"/>
  <c r="D16" i="10" s="1"/>
  <c r="B15" i="10"/>
  <c r="D15" i="10" s="1"/>
  <c r="B14" i="10"/>
  <c r="D14" i="10" s="1"/>
  <c r="B13" i="10"/>
  <c r="D13" i="10" s="1"/>
  <c r="B12" i="10"/>
  <c r="E12" i="10" s="1"/>
  <c r="B11" i="10"/>
  <c r="D11" i="10" s="1"/>
  <c r="B27" i="9"/>
  <c r="D27" i="9" s="1"/>
  <c r="B26" i="9"/>
  <c r="E26" i="9" s="1"/>
  <c r="B25" i="9"/>
  <c r="D25" i="9" s="1"/>
  <c r="B24" i="9"/>
  <c r="E24" i="9" s="1"/>
  <c r="B23" i="9"/>
  <c r="D23" i="9" s="1"/>
  <c r="B22" i="9"/>
  <c r="E22" i="9" s="1"/>
  <c r="B21" i="9"/>
  <c r="D21" i="9" s="1"/>
  <c r="B20" i="9"/>
  <c r="D20" i="9" s="1"/>
  <c r="B19" i="9"/>
  <c r="D19" i="9" s="1"/>
  <c r="B18" i="9"/>
  <c r="E18" i="9" s="1"/>
  <c r="B17" i="9"/>
  <c r="D17" i="9" s="1"/>
  <c r="B16" i="9"/>
  <c r="D16" i="9" s="1"/>
  <c r="B15" i="9"/>
  <c r="D15" i="9" s="1"/>
  <c r="B14" i="9"/>
  <c r="E14" i="9" s="1"/>
  <c r="B13" i="9"/>
  <c r="D13" i="9" s="1"/>
  <c r="B12" i="9"/>
  <c r="D12" i="9" s="1"/>
  <c r="B11" i="9"/>
  <c r="D11" i="9" s="1"/>
  <c r="B27" i="8"/>
  <c r="D27" i="8" s="1"/>
  <c r="B26" i="8"/>
  <c r="D26" i="8" s="1"/>
  <c r="B25" i="8"/>
  <c r="D25" i="8" s="1"/>
  <c r="B24" i="8"/>
  <c r="D24" i="8" s="1"/>
  <c r="B23" i="8"/>
  <c r="D23" i="8" s="1"/>
  <c r="B22" i="8"/>
  <c r="E22" i="8" s="1"/>
  <c r="B21" i="8"/>
  <c r="D21" i="8" s="1"/>
  <c r="B20" i="8"/>
  <c r="D20" i="8" s="1"/>
  <c r="B19" i="8"/>
  <c r="D19" i="8" s="1"/>
  <c r="B18" i="8"/>
  <c r="E18" i="8" s="1"/>
  <c r="B17" i="8"/>
  <c r="D17" i="8" s="1"/>
  <c r="B16" i="8"/>
  <c r="D16" i="8" s="1"/>
  <c r="B15" i="8"/>
  <c r="D15" i="8" s="1"/>
  <c r="B14" i="8"/>
  <c r="E14" i="8" s="1"/>
  <c r="B13" i="8"/>
  <c r="D13" i="8" s="1"/>
  <c r="B12" i="8"/>
  <c r="D12" i="8" s="1"/>
  <c r="B11" i="8"/>
  <c r="D11" i="8" s="1"/>
  <c r="B27" i="7"/>
  <c r="D27" i="7" s="1"/>
  <c r="B26" i="7"/>
  <c r="D26" i="7" s="1"/>
  <c r="B25" i="7"/>
  <c r="D25" i="7" s="1"/>
  <c r="B24" i="7"/>
  <c r="D24" i="7" s="1"/>
  <c r="B23" i="7"/>
  <c r="D23" i="7" s="1"/>
  <c r="B22" i="7"/>
  <c r="D22" i="7" s="1"/>
  <c r="B21" i="7"/>
  <c r="D21" i="7" s="1"/>
  <c r="B20" i="7"/>
  <c r="D20" i="7" s="1"/>
  <c r="B19" i="7"/>
  <c r="D19" i="7" s="1"/>
  <c r="B18" i="7"/>
  <c r="D18" i="7" s="1"/>
  <c r="B17" i="7"/>
  <c r="D17" i="7" s="1"/>
  <c r="B16" i="7"/>
  <c r="E16" i="7" s="1"/>
  <c r="B15" i="7"/>
  <c r="D15" i="7" s="1"/>
  <c r="B14" i="7"/>
  <c r="D14" i="7" s="1"/>
  <c r="B13" i="7"/>
  <c r="D13" i="7" s="1"/>
  <c r="B12" i="7"/>
  <c r="E12" i="7" s="1"/>
  <c r="B11" i="7"/>
  <c r="D11" i="7" s="1"/>
  <c r="B27" i="6"/>
  <c r="D27" i="6" s="1"/>
  <c r="B26" i="6"/>
  <c r="E26" i="6" s="1"/>
  <c r="B25" i="6"/>
  <c r="D25" i="6" s="1"/>
  <c r="B24" i="6"/>
  <c r="E24" i="6" s="1"/>
  <c r="B23" i="6"/>
  <c r="D23" i="6" s="1"/>
  <c r="B22" i="6"/>
  <c r="E22" i="6" s="1"/>
  <c r="B21" i="6"/>
  <c r="D21" i="6" s="1"/>
  <c r="B20" i="6"/>
  <c r="C20" i="6" s="1"/>
  <c r="B19" i="6"/>
  <c r="D19" i="6" s="1"/>
  <c r="B18" i="6"/>
  <c r="D18" i="6" s="1"/>
  <c r="B17" i="6"/>
  <c r="D17" i="6" s="1"/>
  <c r="B16" i="6"/>
  <c r="D16" i="6" s="1"/>
  <c r="B15" i="6"/>
  <c r="D15" i="6" s="1"/>
  <c r="B14" i="6"/>
  <c r="D14" i="6" s="1"/>
  <c r="B13" i="6"/>
  <c r="D13" i="6" s="1"/>
  <c r="B12" i="6"/>
  <c r="D12" i="6" s="1"/>
  <c r="B11" i="6"/>
  <c r="D11" i="6" s="1"/>
  <c r="B27" i="4"/>
  <c r="D27" i="4" s="1"/>
  <c r="B26" i="4"/>
  <c r="D26" i="4" s="1"/>
  <c r="B25" i="4"/>
  <c r="D25" i="4" s="1"/>
  <c r="B24" i="4"/>
  <c r="D24" i="4" s="1"/>
  <c r="B23" i="4"/>
  <c r="D23" i="4" s="1"/>
  <c r="B22" i="4"/>
  <c r="D22" i="4" s="1"/>
  <c r="B21" i="4"/>
  <c r="D21" i="4" s="1"/>
  <c r="B20" i="4"/>
  <c r="D20" i="4" s="1"/>
  <c r="B19" i="4"/>
  <c r="D19" i="4" s="1"/>
  <c r="B18" i="4"/>
  <c r="D18" i="4" s="1"/>
  <c r="B17" i="4"/>
  <c r="D17" i="4" s="1"/>
  <c r="B16" i="4"/>
  <c r="D16" i="4" s="1"/>
  <c r="B15" i="4"/>
  <c r="D15" i="4" s="1"/>
  <c r="B14" i="4"/>
  <c r="D14" i="4" s="1"/>
  <c r="B13" i="4"/>
  <c r="D13" i="4" s="1"/>
  <c r="B12" i="4"/>
  <c r="D12" i="4" s="1"/>
  <c r="B11" i="4"/>
  <c r="D11" i="4" s="1"/>
  <c r="B27" i="3"/>
  <c r="D27" i="3" s="1"/>
  <c r="B26" i="3"/>
  <c r="D26" i="3" s="1"/>
  <c r="B25" i="3"/>
  <c r="D25" i="3" s="1"/>
  <c r="B24" i="3"/>
  <c r="D24" i="3" s="1"/>
  <c r="B23" i="3"/>
  <c r="D23" i="3" s="1"/>
  <c r="B22" i="3"/>
  <c r="D22" i="3" s="1"/>
  <c r="B21" i="3"/>
  <c r="D21" i="3" s="1"/>
  <c r="B20" i="3"/>
  <c r="D20" i="3" s="1"/>
  <c r="B19" i="3"/>
  <c r="D19" i="3" s="1"/>
  <c r="B18" i="3"/>
  <c r="D18" i="3" s="1"/>
  <c r="B17" i="3"/>
  <c r="D17" i="3" s="1"/>
  <c r="B16" i="3"/>
  <c r="D16" i="3" s="1"/>
  <c r="B15" i="3"/>
  <c r="D15" i="3" s="1"/>
  <c r="B14" i="3"/>
  <c r="D14" i="3" s="1"/>
  <c r="B13" i="3"/>
  <c r="D13" i="3" s="1"/>
  <c r="B12" i="3"/>
  <c r="D12" i="3" s="1"/>
  <c r="B11" i="3"/>
  <c r="D11" i="3" s="1"/>
  <c r="C14" i="12" l="1"/>
  <c r="C18" i="12"/>
  <c r="C22" i="12"/>
  <c r="C16" i="6"/>
  <c r="C12" i="6"/>
  <c r="C12" i="8"/>
  <c r="C20" i="7"/>
  <c r="C14" i="3"/>
  <c r="C18" i="3"/>
  <c r="C22" i="3"/>
  <c r="C12" i="4"/>
  <c r="C16" i="4"/>
  <c r="C20" i="4"/>
  <c r="C24" i="4"/>
  <c r="C14" i="7"/>
  <c r="C24" i="7"/>
  <c r="C24" i="8"/>
  <c r="C16" i="9"/>
  <c r="C20" i="9"/>
  <c r="C12" i="13"/>
  <c r="C16" i="13"/>
  <c r="C20" i="13"/>
  <c r="C24" i="13"/>
  <c r="C18" i="7"/>
  <c r="C22" i="7"/>
  <c r="C26" i="7"/>
  <c r="C16" i="8"/>
  <c r="C20" i="8"/>
  <c r="C26" i="8"/>
  <c r="C12" i="9"/>
  <c r="C14" i="10"/>
  <c r="C14" i="11"/>
  <c r="C18" i="11"/>
  <c r="C22" i="11"/>
  <c r="C26" i="13"/>
  <c r="E12" i="6"/>
  <c r="C14" i="6"/>
  <c r="E16" i="6"/>
  <c r="C18" i="6"/>
  <c r="D20" i="6"/>
  <c r="E20" i="6"/>
  <c r="D24" i="6"/>
  <c r="C24" i="6"/>
  <c r="D16" i="7"/>
  <c r="C16" i="7"/>
  <c r="D14" i="8"/>
  <c r="C14" i="8"/>
  <c r="D22" i="8"/>
  <c r="C22" i="8"/>
  <c r="D14" i="9"/>
  <c r="C14" i="9"/>
  <c r="D22" i="9"/>
  <c r="C22" i="9"/>
  <c r="D26" i="9"/>
  <c r="C26" i="9"/>
  <c r="E14" i="6"/>
  <c r="E18" i="6"/>
  <c r="D22" i="6"/>
  <c r="C22" i="6"/>
  <c r="D26" i="6"/>
  <c r="C26" i="6"/>
  <c r="D12" i="7"/>
  <c r="C12" i="7"/>
  <c r="D18" i="8"/>
  <c r="C18" i="8"/>
  <c r="D18" i="9"/>
  <c r="C18" i="9"/>
  <c r="D24" i="9"/>
  <c r="C24" i="9"/>
  <c r="D12" i="10"/>
  <c r="C12" i="10"/>
  <c r="E14" i="7"/>
  <c r="E18" i="7"/>
  <c r="E20" i="7"/>
  <c r="E22" i="7"/>
  <c r="E24" i="7"/>
  <c r="E26" i="7"/>
  <c r="E12" i="8"/>
  <c r="E16" i="8"/>
  <c r="E20" i="8"/>
  <c r="E24" i="8"/>
  <c r="E26" i="8"/>
  <c r="E12" i="9"/>
  <c r="E16" i="9"/>
  <c r="E20" i="9"/>
  <c r="E14" i="10"/>
  <c r="C16" i="10"/>
  <c r="C18" i="10"/>
  <c r="C20" i="10"/>
  <c r="C22" i="10"/>
  <c r="C24" i="10"/>
  <c r="C26" i="10"/>
  <c r="C12" i="11"/>
  <c r="E14" i="11"/>
  <c r="C16" i="11"/>
  <c r="E18" i="11"/>
  <c r="C20" i="11"/>
  <c r="E22" i="11"/>
  <c r="C24" i="11"/>
  <c r="C26" i="11"/>
  <c r="C12" i="12"/>
  <c r="E14" i="12"/>
  <c r="C16" i="12"/>
  <c r="E18" i="12"/>
  <c r="C20" i="12"/>
  <c r="E22" i="12"/>
  <c r="C24" i="12"/>
  <c r="C26" i="12"/>
  <c r="E12" i="13"/>
  <c r="C14" i="13"/>
  <c r="E16" i="13"/>
  <c r="C18" i="13"/>
  <c r="E20" i="13"/>
  <c r="C22" i="13"/>
  <c r="E24" i="13"/>
  <c r="E26" i="13"/>
  <c r="E16" i="10"/>
  <c r="E18" i="10"/>
  <c r="E20" i="10"/>
  <c r="E22" i="10"/>
  <c r="E24" i="10"/>
  <c r="E26" i="10"/>
  <c r="E12" i="11"/>
  <c r="E16" i="11"/>
  <c r="E20" i="11"/>
  <c r="E24" i="11"/>
  <c r="E26" i="11"/>
  <c r="E12" i="12"/>
  <c r="E16" i="12"/>
  <c r="E20" i="12"/>
  <c r="E24" i="12"/>
  <c r="E26" i="12"/>
  <c r="E14" i="13"/>
  <c r="E18" i="13"/>
  <c r="E22" i="13"/>
  <c r="E11" i="13"/>
  <c r="C11" i="13"/>
  <c r="E13" i="13"/>
  <c r="C13" i="13"/>
  <c r="E15" i="13"/>
  <c r="C15" i="13"/>
  <c r="E17" i="13"/>
  <c r="C17" i="13"/>
  <c r="E19" i="13"/>
  <c r="C19" i="13"/>
  <c r="E21" i="13"/>
  <c r="C21" i="13"/>
  <c r="E23" i="13"/>
  <c r="C23" i="13"/>
  <c r="C25" i="13"/>
  <c r="E25" i="13"/>
  <c r="C27" i="13"/>
  <c r="E27" i="13"/>
  <c r="E11" i="12"/>
  <c r="C11" i="12"/>
  <c r="E13" i="12"/>
  <c r="C13" i="12"/>
  <c r="E15" i="12"/>
  <c r="C15" i="12"/>
  <c r="E17" i="12"/>
  <c r="C17" i="12"/>
  <c r="E19" i="12"/>
  <c r="C19" i="12"/>
  <c r="E21" i="12"/>
  <c r="C21" i="12"/>
  <c r="E23" i="12"/>
  <c r="C23" i="12"/>
  <c r="C25" i="12"/>
  <c r="E25" i="12"/>
  <c r="C27" i="12"/>
  <c r="E27" i="12"/>
  <c r="E11" i="11"/>
  <c r="C11" i="11"/>
  <c r="E13" i="11"/>
  <c r="C13" i="11"/>
  <c r="E15" i="11"/>
  <c r="C15" i="11"/>
  <c r="E17" i="11"/>
  <c r="C17" i="11"/>
  <c r="E19" i="11"/>
  <c r="C19" i="11"/>
  <c r="E21" i="11"/>
  <c r="C21" i="11"/>
  <c r="E23" i="11"/>
  <c r="C23" i="11"/>
  <c r="C25" i="11"/>
  <c r="E25" i="11"/>
  <c r="C27" i="11"/>
  <c r="E27" i="11"/>
  <c r="E11" i="10"/>
  <c r="C11" i="10"/>
  <c r="E13" i="10"/>
  <c r="C13" i="10"/>
  <c r="E15" i="10"/>
  <c r="C15" i="10"/>
  <c r="E17" i="10"/>
  <c r="C17" i="10"/>
  <c r="E19" i="10"/>
  <c r="C19" i="10"/>
  <c r="E21" i="10"/>
  <c r="C21" i="10"/>
  <c r="C23" i="10"/>
  <c r="E23" i="10"/>
  <c r="C25" i="10"/>
  <c r="E25" i="10"/>
  <c r="C27" i="10"/>
  <c r="E27" i="10"/>
  <c r="E11" i="9"/>
  <c r="C11" i="9"/>
  <c r="E13" i="9"/>
  <c r="C13" i="9"/>
  <c r="E15" i="9"/>
  <c r="C15" i="9"/>
  <c r="E17" i="9"/>
  <c r="C17" i="9"/>
  <c r="E19" i="9"/>
  <c r="C19" i="9"/>
  <c r="E21" i="9"/>
  <c r="C21" i="9"/>
  <c r="C23" i="9"/>
  <c r="E23" i="9"/>
  <c r="C25" i="9"/>
  <c r="E25" i="9"/>
  <c r="C27" i="9"/>
  <c r="E27" i="9"/>
  <c r="E11" i="8"/>
  <c r="C11" i="8"/>
  <c r="E13" i="8"/>
  <c r="C13" i="8"/>
  <c r="E15" i="8"/>
  <c r="C15" i="8"/>
  <c r="E17" i="8"/>
  <c r="C17" i="8"/>
  <c r="E19" i="8"/>
  <c r="C19" i="8"/>
  <c r="E21" i="8"/>
  <c r="C21" i="8"/>
  <c r="E23" i="8"/>
  <c r="C23" i="8"/>
  <c r="C25" i="8"/>
  <c r="E25" i="8"/>
  <c r="C27" i="8"/>
  <c r="E27" i="8"/>
  <c r="E11" i="7"/>
  <c r="C11" i="7"/>
  <c r="E13" i="7"/>
  <c r="C13" i="7"/>
  <c r="E15" i="7"/>
  <c r="C15" i="7"/>
  <c r="E17" i="7"/>
  <c r="C17" i="7"/>
  <c r="E19" i="7"/>
  <c r="C19" i="7"/>
  <c r="E21" i="7"/>
  <c r="C21" i="7"/>
  <c r="C23" i="7"/>
  <c r="E23" i="7"/>
  <c r="C25" i="7"/>
  <c r="E25" i="7"/>
  <c r="C27" i="7"/>
  <c r="E27" i="7"/>
  <c r="E11" i="6"/>
  <c r="C11" i="6"/>
  <c r="E13" i="6"/>
  <c r="C13" i="6"/>
  <c r="E15" i="6"/>
  <c r="C15" i="6"/>
  <c r="E17" i="6"/>
  <c r="C17" i="6"/>
  <c r="E19" i="6"/>
  <c r="C19" i="6"/>
  <c r="E21" i="6"/>
  <c r="C21" i="6"/>
  <c r="C23" i="6"/>
  <c r="E23" i="6"/>
  <c r="C25" i="6"/>
  <c r="E25" i="6"/>
  <c r="C27" i="6"/>
  <c r="E27" i="6"/>
  <c r="C26" i="4"/>
  <c r="E12" i="3"/>
  <c r="E16" i="3"/>
  <c r="E20" i="3"/>
  <c r="E24" i="3"/>
  <c r="E26" i="3"/>
  <c r="E14" i="4"/>
  <c r="C12" i="3"/>
  <c r="E14" i="3"/>
  <c r="C16" i="3"/>
  <c r="E18" i="3"/>
  <c r="C20" i="3"/>
  <c r="E22" i="3"/>
  <c r="C24" i="3"/>
  <c r="C26" i="3"/>
  <c r="E12" i="4"/>
  <c r="C14" i="4"/>
  <c r="E16" i="4"/>
  <c r="C18" i="4"/>
  <c r="E20" i="4"/>
  <c r="C22" i="4"/>
  <c r="E24" i="4"/>
  <c r="E26" i="4"/>
  <c r="E18" i="4"/>
  <c r="E22" i="4"/>
  <c r="E11" i="4"/>
  <c r="C11" i="4"/>
  <c r="E13" i="4"/>
  <c r="C13" i="4"/>
  <c r="E15" i="4"/>
  <c r="C15" i="4"/>
  <c r="E17" i="4"/>
  <c r="C17" i="4"/>
  <c r="E19" i="4"/>
  <c r="C19" i="4"/>
  <c r="E21" i="4"/>
  <c r="C21" i="4"/>
  <c r="E23" i="4"/>
  <c r="C23" i="4"/>
  <c r="C25" i="4"/>
  <c r="E25" i="4"/>
  <c r="C27" i="4"/>
  <c r="E27" i="4"/>
  <c r="E11" i="3"/>
  <c r="C11" i="3"/>
  <c r="E13" i="3"/>
  <c r="C13" i="3"/>
  <c r="E15" i="3"/>
  <c r="C15" i="3"/>
  <c r="E17" i="3"/>
  <c r="C17" i="3"/>
  <c r="E19" i="3"/>
  <c r="C19" i="3"/>
  <c r="E21" i="3"/>
  <c r="C21" i="3"/>
  <c r="E23" i="3"/>
  <c r="C23" i="3"/>
  <c r="E25" i="3"/>
  <c r="C25" i="3"/>
  <c r="C27" i="3"/>
  <c r="E27" i="3"/>
  <c r="B14" i="2" l="1"/>
  <c r="D14" i="2" s="1"/>
  <c r="I7" i="1" s="1"/>
  <c r="C14" i="2" l="1"/>
  <c r="H7" i="1" s="1"/>
  <c r="E14" i="2"/>
  <c r="J7" i="1" s="1"/>
  <c r="B11" i="2"/>
  <c r="B26" i="2"/>
  <c r="B27" i="2"/>
  <c r="B23" i="2"/>
  <c r="B24" i="2"/>
  <c r="B25" i="2"/>
  <c r="B22" i="2"/>
  <c r="B19" i="2"/>
  <c r="B20" i="2"/>
  <c r="B21" i="2"/>
  <c r="B17" i="2"/>
  <c r="B18" i="2"/>
  <c r="B12" i="2"/>
  <c r="B13" i="2"/>
  <c r="B15" i="2"/>
  <c r="B16" i="2"/>
  <c r="A1" i="2"/>
  <c r="B4" i="2" s="1"/>
  <c r="E7" i="1"/>
  <c r="A1" i="3" s="1"/>
  <c r="F6" i="1"/>
  <c r="A2" i="2" s="1"/>
  <c r="F3" i="3" l="1"/>
  <c r="B4" i="3"/>
  <c r="F7" i="1"/>
  <c r="A2" i="3" s="1"/>
  <c r="F3" i="2"/>
  <c r="F9" i="2" s="1"/>
  <c r="D16" i="2"/>
  <c r="I9" i="1" s="1"/>
  <c r="E16" i="2"/>
  <c r="J9" i="1" s="1"/>
  <c r="C16" i="2"/>
  <c r="H9" i="1" s="1"/>
  <c r="D18" i="2"/>
  <c r="I11" i="1" s="1"/>
  <c r="E18" i="2"/>
  <c r="J11" i="1" s="1"/>
  <c r="C18" i="2"/>
  <c r="H11" i="1" s="1"/>
  <c r="E19" i="2"/>
  <c r="J12" i="1" s="1"/>
  <c r="C19" i="2"/>
  <c r="H12" i="1" s="1"/>
  <c r="D19" i="2"/>
  <c r="I12" i="1" s="1"/>
  <c r="E25" i="2"/>
  <c r="J18" i="1" s="1"/>
  <c r="D25" i="2"/>
  <c r="I18" i="1" s="1"/>
  <c r="C25" i="2"/>
  <c r="H18" i="1" s="1"/>
  <c r="E23" i="2"/>
  <c r="J16" i="1" s="1"/>
  <c r="D23" i="2"/>
  <c r="I16" i="1" s="1"/>
  <c r="C23" i="2"/>
  <c r="H16" i="1" s="1"/>
  <c r="D26" i="2"/>
  <c r="I19" i="1" s="1"/>
  <c r="C26" i="2"/>
  <c r="H19" i="1" s="1"/>
  <c r="E26" i="2"/>
  <c r="J19" i="1" s="1"/>
  <c r="E13" i="2"/>
  <c r="J6" i="1" s="1"/>
  <c r="C13" i="2"/>
  <c r="H6" i="1" s="1"/>
  <c r="D13" i="2"/>
  <c r="I6" i="1" s="1"/>
  <c r="E21" i="2"/>
  <c r="J14" i="1" s="1"/>
  <c r="D21" i="2"/>
  <c r="I14" i="1" s="1"/>
  <c r="C21" i="2"/>
  <c r="H14" i="1" s="1"/>
  <c r="E15" i="2"/>
  <c r="J8" i="1" s="1"/>
  <c r="C15" i="2"/>
  <c r="H8" i="1" s="1"/>
  <c r="D15" i="2"/>
  <c r="I8" i="1" s="1"/>
  <c r="D12" i="2"/>
  <c r="I5" i="1" s="1"/>
  <c r="E12" i="2"/>
  <c r="J5" i="1" s="1"/>
  <c r="C12" i="2"/>
  <c r="H5" i="1" s="1"/>
  <c r="E17" i="2"/>
  <c r="J10" i="1" s="1"/>
  <c r="C17" i="2"/>
  <c r="H10" i="1" s="1"/>
  <c r="D17" i="2"/>
  <c r="I10" i="1" s="1"/>
  <c r="D20" i="2"/>
  <c r="I13" i="1" s="1"/>
  <c r="E20" i="2"/>
  <c r="J13" i="1" s="1"/>
  <c r="C20" i="2"/>
  <c r="H13" i="1" s="1"/>
  <c r="D22" i="2"/>
  <c r="I15" i="1" s="1"/>
  <c r="C22" i="2"/>
  <c r="H15" i="1" s="1"/>
  <c r="E22" i="2"/>
  <c r="J15" i="1" s="1"/>
  <c r="D24" i="2"/>
  <c r="I17" i="1" s="1"/>
  <c r="C24" i="2"/>
  <c r="H17" i="1" s="1"/>
  <c r="E24" i="2"/>
  <c r="J17" i="1" s="1"/>
  <c r="E27" i="2"/>
  <c r="J20" i="1" s="1"/>
  <c r="D27" i="2"/>
  <c r="I20" i="1" s="1"/>
  <c r="C27" i="2"/>
  <c r="H20" i="1" s="1"/>
  <c r="D11" i="2"/>
  <c r="I4" i="1" s="1"/>
  <c r="C11" i="2"/>
  <c r="H4" i="1" s="1"/>
  <c r="E11" i="2"/>
  <c r="J4" i="1" s="1"/>
  <c r="E8" i="1"/>
  <c r="A1" i="4" s="1"/>
  <c r="F3" i="4" l="1"/>
  <c r="B4" i="4"/>
  <c r="G3" i="3"/>
  <c r="F2" i="3"/>
  <c r="F10" i="3"/>
  <c r="F9" i="3"/>
  <c r="G3" i="2"/>
  <c r="F2" i="2"/>
  <c r="F10" i="2"/>
  <c r="E9" i="1"/>
  <c r="A1" i="15" s="1"/>
  <c r="F8" i="1"/>
  <c r="A2" i="4" s="1"/>
  <c r="B4" i="15" l="1"/>
  <c r="F3" i="15"/>
  <c r="G9" i="3"/>
  <c r="H3" i="3"/>
  <c r="G2" i="3"/>
  <c r="G10" i="3"/>
  <c r="G3" i="4"/>
  <c r="F2" i="4"/>
  <c r="F10" i="4"/>
  <c r="F9" i="4"/>
  <c r="H3" i="2"/>
  <c r="G2" i="2"/>
  <c r="G10" i="2"/>
  <c r="G9" i="2"/>
  <c r="E10" i="1"/>
  <c r="A1" i="6" s="1"/>
  <c r="F9" i="1"/>
  <c r="A2" i="15" s="1"/>
  <c r="B4" i="6" l="1"/>
  <c r="F3" i="6"/>
  <c r="G9" i="4"/>
  <c r="H3" i="4"/>
  <c r="G2" i="4"/>
  <c r="G10" i="4"/>
  <c r="H10" i="3"/>
  <c r="H9" i="3"/>
  <c r="I3" i="3"/>
  <c r="H2" i="3"/>
  <c r="F2" i="15"/>
  <c r="F10" i="15"/>
  <c r="G3" i="15"/>
  <c r="F9" i="15"/>
  <c r="I3" i="2"/>
  <c r="H2" i="2"/>
  <c r="H9" i="2"/>
  <c r="H10" i="2"/>
  <c r="E11" i="1"/>
  <c r="A1" i="7" s="1"/>
  <c r="F10" i="1"/>
  <c r="A2" i="6" s="1"/>
  <c r="F3" i="7" l="1"/>
  <c r="B4" i="7"/>
  <c r="G9" i="15"/>
  <c r="H3" i="15"/>
  <c r="G2" i="15"/>
  <c r="G10" i="15"/>
  <c r="I9" i="3"/>
  <c r="J3" i="3"/>
  <c r="I10" i="3"/>
  <c r="I2" i="3"/>
  <c r="H10" i="4"/>
  <c r="H9" i="4"/>
  <c r="I3" i="4"/>
  <c r="H2" i="4"/>
  <c r="F10" i="6"/>
  <c r="F9" i="6"/>
  <c r="G3" i="6"/>
  <c r="F2" i="6"/>
  <c r="J3" i="2"/>
  <c r="I2" i="2"/>
  <c r="I10" i="2"/>
  <c r="I9" i="2"/>
  <c r="E12" i="1"/>
  <c r="A1" i="8" s="1"/>
  <c r="F11" i="1"/>
  <c r="A2" i="7" s="1"/>
  <c r="J10" i="3" l="1"/>
  <c r="J2" i="3"/>
  <c r="K3" i="3"/>
  <c r="J9" i="3"/>
  <c r="I3" i="15"/>
  <c r="H10" i="15"/>
  <c r="H9" i="15"/>
  <c r="H2" i="15"/>
  <c r="F3" i="8"/>
  <c r="B4" i="8"/>
  <c r="G9" i="6"/>
  <c r="G10" i="6"/>
  <c r="H3" i="6"/>
  <c r="G2" i="6"/>
  <c r="I9" i="4"/>
  <c r="J3" i="4"/>
  <c r="I10" i="4"/>
  <c r="I2" i="4"/>
  <c r="F10" i="7"/>
  <c r="F9" i="7"/>
  <c r="G3" i="7"/>
  <c r="F2" i="7"/>
  <c r="K3" i="2"/>
  <c r="J2" i="2"/>
  <c r="J9" i="2"/>
  <c r="J10" i="2"/>
  <c r="E13" i="1"/>
  <c r="A1" i="9" s="1"/>
  <c r="F12" i="1"/>
  <c r="A2" i="8" s="1"/>
  <c r="J10" i="4" l="1"/>
  <c r="J2" i="4"/>
  <c r="K3" i="4"/>
  <c r="J9" i="4"/>
  <c r="B4" i="9"/>
  <c r="F3" i="9"/>
  <c r="G9" i="7"/>
  <c r="G10" i="7"/>
  <c r="H3" i="7"/>
  <c r="G2" i="7"/>
  <c r="H10" i="6"/>
  <c r="H9" i="6"/>
  <c r="I3" i="6"/>
  <c r="H2" i="6"/>
  <c r="F10" i="8"/>
  <c r="F9" i="8"/>
  <c r="G3" i="8"/>
  <c r="F2" i="8"/>
  <c r="I9" i="15"/>
  <c r="I2" i="15"/>
  <c r="I10" i="15"/>
  <c r="J3" i="15"/>
  <c r="K9" i="3"/>
  <c r="K10" i="3"/>
  <c r="K2" i="3"/>
  <c r="L3" i="3"/>
  <c r="L3" i="2"/>
  <c r="K2" i="2"/>
  <c r="K10" i="2"/>
  <c r="K9" i="2"/>
  <c r="E14" i="1"/>
  <c r="A1" i="10" s="1"/>
  <c r="F13" i="1"/>
  <c r="A2" i="9" s="1"/>
  <c r="F3" i="10" l="1"/>
  <c r="B4" i="10"/>
  <c r="G9" i="8"/>
  <c r="G10" i="8"/>
  <c r="H3" i="8"/>
  <c r="G2" i="8"/>
  <c r="I9" i="6"/>
  <c r="J3" i="6"/>
  <c r="I10" i="6"/>
  <c r="I2" i="6"/>
  <c r="H10" i="7"/>
  <c r="H9" i="7"/>
  <c r="I3" i="7"/>
  <c r="H2" i="7"/>
  <c r="M3" i="3"/>
  <c r="L2" i="3"/>
  <c r="L10" i="3"/>
  <c r="L9" i="3"/>
  <c r="J10" i="15"/>
  <c r="J9" i="15"/>
  <c r="J2" i="15"/>
  <c r="K3" i="15"/>
  <c r="G3" i="9"/>
  <c r="F2" i="9"/>
  <c r="F10" i="9"/>
  <c r="F9" i="9"/>
  <c r="K9" i="4"/>
  <c r="K10" i="4"/>
  <c r="L3" i="4"/>
  <c r="K2" i="4"/>
  <c r="M3" i="2"/>
  <c r="L2" i="2"/>
  <c r="L10" i="2"/>
  <c r="L9" i="2"/>
  <c r="E15" i="1"/>
  <c r="A1" i="11" s="1"/>
  <c r="F14" i="1"/>
  <c r="A2" i="10" s="1"/>
  <c r="L3" i="15" l="1"/>
  <c r="K9" i="15"/>
  <c r="K2" i="15"/>
  <c r="K10" i="15"/>
  <c r="J10" i="6"/>
  <c r="J2" i="6"/>
  <c r="K3" i="6"/>
  <c r="J9" i="6"/>
  <c r="F3" i="11"/>
  <c r="B4" i="11"/>
  <c r="M3" i="4"/>
  <c r="L2" i="4"/>
  <c r="L10" i="4"/>
  <c r="L9" i="4"/>
  <c r="G9" i="9"/>
  <c r="G10" i="9"/>
  <c r="H3" i="9"/>
  <c r="G2" i="9"/>
  <c r="N3" i="3"/>
  <c r="M10" i="3"/>
  <c r="M2" i="3"/>
  <c r="M9" i="3"/>
  <c r="I9" i="7"/>
  <c r="J3" i="7"/>
  <c r="I10" i="7"/>
  <c r="I2" i="7"/>
  <c r="H10" i="8"/>
  <c r="H9" i="8"/>
  <c r="I3" i="8"/>
  <c r="H2" i="8"/>
  <c r="G3" i="10"/>
  <c r="F2" i="10"/>
  <c r="F10" i="10"/>
  <c r="F9" i="10"/>
  <c r="N3" i="2"/>
  <c r="M2" i="2"/>
  <c r="M9" i="2"/>
  <c r="M10" i="2"/>
  <c r="E16" i="1"/>
  <c r="A1" i="12" s="1"/>
  <c r="F15" i="1"/>
  <c r="A2" i="11" s="1"/>
  <c r="J10" i="7" l="1"/>
  <c r="J2" i="7"/>
  <c r="K3" i="7"/>
  <c r="J9" i="7"/>
  <c r="F3" i="12"/>
  <c r="B4" i="12"/>
  <c r="G9" i="10"/>
  <c r="G10" i="10"/>
  <c r="H3" i="10"/>
  <c r="G2" i="10"/>
  <c r="I9" i="8"/>
  <c r="J3" i="8"/>
  <c r="I10" i="8"/>
  <c r="I2" i="8"/>
  <c r="N10" i="3"/>
  <c r="N2" i="3"/>
  <c r="N9" i="3"/>
  <c r="O3" i="3"/>
  <c r="H10" i="9"/>
  <c r="H9" i="9"/>
  <c r="I3" i="9"/>
  <c r="H2" i="9"/>
  <c r="N3" i="4"/>
  <c r="M10" i="4"/>
  <c r="M2" i="4"/>
  <c r="M9" i="4"/>
  <c r="G3" i="11"/>
  <c r="F2" i="11"/>
  <c r="F10" i="11"/>
  <c r="F9" i="11"/>
  <c r="K9" i="6"/>
  <c r="K10" i="6"/>
  <c r="L3" i="6"/>
  <c r="K2" i="6"/>
  <c r="M3" i="15"/>
  <c r="L10" i="15"/>
  <c r="L9" i="15"/>
  <c r="L2" i="15"/>
  <c r="O3" i="2"/>
  <c r="N2" i="2"/>
  <c r="N9" i="2"/>
  <c r="N10" i="2"/>
  <c r="E17" i="1"/>
  <c r="A1" i="13" s="1"/>
  <c r="F16" i="1"/>
  <c r="A2" i="12" s="1"/>
  <c r="O9" i="3" l="1"/>
  <c r="O10" i="3"/>
  <c r="P3" i="3"/>
  <c r="O2" i="3"/>
  <c r="J10" i="8"/>
  <c r="J2" i="8"/>
  <c r="K3" i="8"/>
  <c r="J9" i="8"/>
  <c r="F3" i="13"/>
  <c r="B4" i="13"/>
  <c r="M10" i="15"/>
  <c r="N3" i="15"/>
  <c r="M9" i="15"/>
  <c r="M2" i="15"/>
  <c r="M3" i="6"/>
  <c r="L2" i="6"/>
  <c r="L10" i="6"/>
  <c r="L9" i="6"/>
  <c r="G9" i="11"/>
  <c r="G10" i="11"/>
  <c r="H3" i="11"/>
  <c r="G2" i="11"/>
  <c r="N10" i="4"/>
  <c r="N2" i="4"/>
  <c r="O3" i="4"/>
  <c r="N9" i="4"/>
  <c r="I9" i="9"/>
  <c r="J3" i="9"/>
  <c r="I10" i="9"/>
  <c r="I2" i="9"/>
  <c r="H10" i="10"/>
  <c r="H9" i="10"/>
  <c r="I3" i="10"/>
  <c r="H2" i="10"/>
  <c r="G3" i="12"/>
  <c r="F2" i="12"/>
  <c r="F10" i="12"/>
  <c r="F9" i="12"/>
  <c r="K9" i="7"/>
  <c r="K10" i="7"/>
  <c r="L3" i="7"/>
  <c r="K2" i="7"/>
  <c r="P3" i="2"/>
  <c r="O2" i="2"/>
  <c r="O9" i="2"/>
  <c r="O10" i="2"/>
  <c r="F17" i="1"/>
  <c r="A2" i="13" s="1"/>
  <c r="J10" i="9" l="1"/>
  <c r="J2" i="9"/>
  <c r="K3" i="9"/>
  <c r="J9" i="9"/>
  <c r="N2" i="15"/>
  <c r="O3" i="15"/>
  <c r="N9" i="15"/>
  <c r="N10" i="15"/>
  <c r="M3" i="7"/>
  <c r="L2" i="7"/>
  <c r="L10" i="7"/>
  <c r="L9" i="7"/>
  <c r="G9" i="12"/>
  <c r="G10" i="12"/>
  <c r="H3" i="12"/>
  <c r="G2" i="12"/>
  <c r="I9" i="10"/>
  <c r="J3" i="10"/>
  <c r="I10" i="10"/>
  <c r="I2" i="10"/>
  <c r="O9" i="4"/>
  <c r="O10" i="4"/>
  <c r="P3" i="4"/>
  <c r="O2" i="4"/>
  <c r="H10" i="11"/>
  <c r="H9" i="11"/>
  <c r="I3" i="11"/>
  <c r="H2" i="11"/>
  <c r="M9" i="6"/>
  <c r="M10" i="6"/>
  <c r="M2" i="6"/>
  <c r="N3" i="6"/>
  <c r="F10" i="13"/>
  <c r="F9" i="13"/>
  <c r="G3" i="13"/>
  <c r="F2" i="13"/>
  <c r="K9" i="8"/>
  <c r="K10" i="8"/>
  <c r="K2" i="8"/>
  <c r="L3" i="8"/>
  <c r="P9" i="3"/>
  <c r="Q3" i="3"/>
  <c r="P2" i="3"/>
  <c r="P10" i="3"/>
  <c r="Q3" i="2"/>
  <c r="P2" i="2"/>
  <c r="P10" i="2"/>
  <c r="P9" i="2"/>
  <c r="Q9" i="3" l="1"/>
  <c r="R3" i="3"/>
  <c r="Q10" i="3"/>
  <c r="Q2" i="3"/>
  <c r="M3" i="8"/>
  <c r="L2" i="8"/>
  <c r="L10" i="8"/>
  <c r="L9" i="8"/>
  <c r="N10" i="6"/>
  <c r="N2" i="6"/>
  <c r="O3" i="6"/>
  <c r="N9" i="6"/>
  <c r="J10" i="10"/>
  <c r="J2" i="10"/>
  <c r="K3" i="10"/>
  <c r="J9" i="10"/>
  <c r="O2" i="15"/>
  <c r="O10" i="15"/>
  <c r="O9" i="15"/>
  <c r="P3" i="15"/>
  <c r="G9" i="13"/>
  <c r="G10" i="13"/>
  <c r="H3" i="13"/>
  <c r="G2" i="13"/>
  <c r="I9" i="11"/>
  <c r="J3" i="11"/>
  <c r="I10" i="11"/>
  <c r="I2" i="11"/>
  <c r="P9" i="4"/>
  <c r="Q3" i="4"/>
  <c r="P2" i="4"/>
  <c r="P10" i="4"/>
  <c r="H10" i="12"/>
  <c r="H9" i="12"/>
  <c r="I3" i="12"/>
  <c r="H2" i="12"/>
  <c r="M10" i="7"/>
  <c r="M2" i="7"/>
  <c r="M9" i="7"/>
  <c r="N3" i="7"/>
  <c r="K9" i="9"/>
  <c r="K10" i="9"/>
  <c r="L3" i="9"/>
  <c r="K2" i="9"/>
  <c r="R3" i="2"/>
  <c r="Q2" i="2"/>
  <c r="Q9" i="2"/>
  <c r="Q10" i="2"/>
  <c r="N10" i="7" l="1"/>
  <c r="N2" i="7"/>
  <c r="O3" i="7"/>
  <c r="N9" i="7"/>
  <c r="Q9" i="4"/>
  <c r="R3" i="4"/>
  <c r="Q10" i="4"/>
  <c r="Q2" i="4"/>
  <c r="J10" i="11"/>
  <c r="J2" i="11"/>
  <c r="K3" i="11"/>
  <c r="J9" i="11"/>
  <c r="Q3" i="15"/>
  <c r="P2" i="15"/>
  <c r="P9" i="15"/>
  <c r="P10" i="15"/>
  <c r="R10" i="3"/>
  <c r="R2" i="3"/>
  <c r="S3" i="3"/>
  <c r="R9" i="3"/>
  <c r="M3" i="9"/>
  <c r="L2" i="9"/>
  <c r="L10" i="9"/>
  <c r="L9" i="9"/>
  <c r="I9" i="12"/>
  <c r="J3" i="12"/>
  <c r="I10" i="12"/>
  <c r="I2" i="12"/>
  <c r="H10" i="13"/>
  <c r="H9" i="13"/>
  <c r="I3" i="13"/>
  <c r="H2" i="13"/>
  <c r="K9" i="10"/>
  <c r="K10" i="10"/>
  <c r="L3" i="10"/>
  <c r="K2" i="10"/>
  <c r="O9" i="6"/>
  <c r="O10" i="6"/>
  <c r="P3" i="6"/>
  <c r="O2" i="6"/>
  <c r="M10" i="8"/>
  <c r="M2" i="8"/>
  <c r="M9" i="8"/>
  <c r="N3" i="8"/>
  <c r="S3" i="2"/>
  <c r="R2" i="2"/>
  <c r="R9" i="2"/>
  <c r="R10" i="2"/>
  <c r="N10" i="8" l="1"/>
  <c r="N2" i="8"/>
  <c r="N9" i="8"/>
  <c r="O3" i="8"/>
  <c r="J10" i="12"/>
  <c r="J2" i="12"/>
  <c r="K3" i="12"/>
  <c r="J9" i="12"/>
  <c r="R10" i="4"/>
  <c r="R2" i="4"/>
  <c r="R9" i="4"/>
  <c r="S3" i="4"/>
  <c r="P10" i="6"/>
  <c r="Q3" i="6"/>
  <c r="P2" i="6"/>
  <c r="P9" i="6"/>
  <c r="M3" i="10"/>
  <c r="L2" i="10"/>
  <c r="L10" i="10"/>
  <c r="L9" i="10"/>
  <c r="I9" i="13"/>
  <c r="J3" i="13"/>
  <c r="I10" i="13"/>
  <c r="I2" i="13"/>
  <c r="M9" i="9"/>
  <c r="M10" i="9"/>
  <c r="M2" i="9"/>
  <c r="N3" i="9"/>
  <c r="S9" i="3"/>
  <c r="S10" i="3"/>
  <c r="T3" i="3"/>
  <c r="S2" i="3"/>
  <c r="Q9" i="15"/>
  <c r="Q2" i="15"/>
  <c r="Q10" i="15"/>
  <c r="R3" i="15"/>
  <c r="K9" i="11"/>
  <c r="K10" i="11"/>
  <c r="L3" i="11"/>
  <c r="K2" i="11"/>
  <c r="O9" i="7"/>
  <c r="O10" i="7"/>
  <c r="P3" i="7"/>
  <c r="O2" i="7"/>
  <c r="T3" i="2"/>
  <c r="S2" i="2"/>
  <c r="S10" i="2"/>
  <c r="S9" i="2"/>
  <c r="R10" i="15" l="1"/>
  <c r="S3" i="15"/>
  <c r="R2" i="15"/>
  <c r="R9" i="15"/>
  <c r="N10" i="9"/>
  <c r="N2" i="9"/>
  <c r="O3" i="9"/>
  <c r="N9" i="9"/>
  <c r="J10" i="13"/>
  <c r="J2" i="13"/>
  <c r="K3" i="13"/>
  <c r="J9" i="13"/>
  <c r="Q9" i="6"/>
  <c r="R3" i="6"/>
  <c r="Q10" i="6"/>
  <c r="Q2" i="6"/>
  <c r="S9" i="4"/>
  <c r="S10" i="4"/>
  <c r="T3" i="4"/>
  <c r="S2" i="4"/>
  <c r="O9" i="8"/>
  <c r="O10" i="8"/>
  <c r="P3" i="8"/>
  <c r="O2" i="8"/>
  <c r="Q3" i="7"/>
  <c r="P2" i="7"/>
  <c r="P10" i="7"/>
  <c r="P9" i="7"/>
  <c r="M3" i="11"/>
  <c r="L2" i="11"/>
  <c r="L10" i="11"/>
  <c r="L9" i="11"/>
  <c r="T10" i="3"/>
  <c r="T9" i="3"/>
  <c r="U3" i="3"/>
  <c r="T2" i="3"/>
  <c r="M10" i="10"/>
  <c r="M2" i="10"/>
  <c r="M9" i="10"/>
  <c r="N3" i="10"/>
  <c r="K9" i="12"/>
  <c r="K10" i="12"/>
  <c r="K2" i="12"/>
  <c r="L3" i="12"/>
  <c r="U3" i="2"/>
  <c r="T2" i="2"/>
  <c r="T10" i="2"/>
  <c r="T9" i="2"/>
  <c r="M3" i="12" l="1"/>
  <c r="L2" i="12"/>
  <c r="L10" i="12"/>
  <c r="L9" i="12"/>
  <c r="N10" i="10"/>
  <c r="N2" i="10"/>
  <c r="O3" i="10"/>
  <c r="N9" i="10"/>
  <c r="R10" i="6"/>
  <c r="R2" i="6"/>
  <c r="S3" i="6"/>
  <c r="R9" i="6"/>
  <c r="S2" i="15"/>
  <c r="S9" i="15"/>
  <c r="T3" i="15"/>
  <c r="S10" i="15"/>
  <c r="U9" i="3"/>
  <c r="V3" i="3"/>
  <c r="U10" i="3"/>
  <c r="U2" i="3"/>
  <c r="M10" i="11"/>
  <c r="M2" i="11"/>
  <c r="M9" i="11"/>
  <c r="N3" i="11"/>
  <c r="Q9" i="7"/>
  <c r="R3" i="7"/>
  <c r="Q2" i="7"/>
  <c r="Q10" i="7"/>
  <c r="P9" i="8"/>
  <c r="Q3" i="8"/>
  <c r="P2" i="8"/>
  <c r="P10" i="8"/>
  <c r="T10" i="4"/>
  <c r="T9" i="4"/>
  <c r="U3" i="4"/>
  <c r="T2" i="4"/>
  <c r="K9" i="13"/>
  <c r="K10" i="13"/>
  <c r="K2" i="13"/>
  <c r="L3" i="13"/>
  <c r="O9" i="9"/>
  <c r="O10" i="9"/>
  <c r="P3" i="9"/>
  <c r="O2" i="9"/>
  <c r="V3" i="2"/>
  <c r="V10" i="2" s="1"/>
  <c r="U2" i="2"/>
  <c r="U10" i="2"/>
  <c r="U9" i="2"/>
  <c r="M3" i="13" l="1"/>
  <c r="L2" i="13"/>
  <c r="L10" i="13"/>
  <c r="L9" i="13"/>
  <c r="Q9" i="8"/>
  <c r="R3" i="8"/>
  <c r="Q2" i="8"/>
  <c r="Q10" i="8"/>
  <c r="R10" i="7"/>
  <c r="R2" i="7"/>
  <c r="S3" i="7"/>
  <c r="R9" i="7"/>
  <c r="N10" i="11"/>
  <c r="N2" i="11"/>
  <c r="O3" i="11"/>
  <c r="N9" i="11"/>
  <c r="V10" i="3"/>
  <c r="V2" i="3"/>
  <c r="W3" i="3"/>
  <c r="V9" i="3"/>
  <c r="P10" i="9"/>
  <c r="Q3" i="9"/>
  <c r="P2" i="9"/>
  <c r="P9" i="9"/>
  <c r="U9" i="4"/>
  <c r="V3" i="4"/>
  <c r="U10" i="4"/>
  <c r="U2" i="4"/>
  <c r="U3" i="15"/>
  <c r="T10" i="15"/>
  <c r="T9" i="15"/>
  <c r="T2" i="15"/>
  <c r="S9" i="6"/>
  <c r="S10" i="6"/>
  <c r="T3" i="6"/>
  <c r="S2" i="6"/>
  <c r="O9" i="10"/>
  <c r="O10" i="10"/>
  <c r="P3" i="10"/>
  <c r="O2" i="10"/>
  <c r="M10" i="12"/>
  <c r="M2" i="12"/>
  <c r="M9" i="12"/>
  <c r="N3" i="12"/>
  <c r="W3" i="2"/>
  <c r="V2" i="2"/>
  <c r="V9" i="2"/>
  <c r="N10" i="12" l="1"/>
  <c r="N2" i="12"/>
  <c r="O3" i="12"/>
  <c r="N9" i="12"/>
  <c r="V10" i="4"/>
  <c r="V2" i="4"/>
  <c r="W3" i="4"/>
  <c r="V9" i="4"/>
  <c r="Q9" i="9"/>
  <c r="R3" i="9"/>
  <c r="Q2" i="9"/>
  <c r="Q10" i="9"/>
  <c r="R10" i="8"/>
  <c r="R2" i="8"/>
  <c r="S3" i="8"/>
  <c r="R9" i="8"/>
  <c r="P10" i="10"/>
  <c r="Q3" i="10"/>
  <c r="P2" i="10"/>
  <c r="P9" i="10"/>
  <c r="T10" i="6"/>
  <c r="T9" i="6"/>
  <c r="T2" i="6"/>
  <c r="U3" i="6"/>
  <c r="U9" i="15"/>
  <c r="U2" i="15"/>
  <c r="V3" i="15"/>
  <c r="U10" i="15"/>
  <c r="W9" i="3"/>
  <c r="X3" i="3"/>
  <c r="W2" i="3"/>
  <c r="W10" i="3"/>
  <c r="O9" i="11"/>
  <c r="O10" i="11"/>
  <c r="P3" i="11"/>
  <c r="O2" i="11"/>
  <c r="S9" i="7"/>
  <c r="S10" i="7"/>
  <c r="S2" i="7"/>
  <c r="T3" i="7"/>
  <c r="M10" i="13"/>
  <c r="M2" i="13"/>
  <c r="M9" i="13"/>
  <c r="N3" i="13"/>
  <c r="X3" i="2"/>
  <c r="W2" i="2"/>
  <c r="W9" i="2"/>
  <c r="W10" i="2"/>
  <c r="N10" i="13" l="1"/>
  <c r="N2" i="13"/>
  <c r="O3" i="13"/>
  <c r="N9" i="13"/>
  <c r="T10" i="7"/>
  <c r="T9" i="7"/>
  <c r="T2" i="7"/>
  <c r="U3" i="7"/>
  <c r="X10" i="3"/>
  <c r="Y3" i="3"/>
  <c r="X2" i="3"/>
  <c r="X9" i="3"/>
  <c r="U9" i="6"/>
  <c r="V3" i="6"/>
  <c r="U10" i="6"/>
  <c r="U2" i="6"/>
  <c r="Q9" i="10"/>
  <c r="R3" i="10"/>
  <c r="Q10" i="10"/>
  <c r="Q2" i="10"/>
  <c r="R10" i="9"/>
  <c r="R2" i="9"/>
  <c r="R9" i="9"/>
  <c r="S3" i="9"/>
  <c r="Q3" i="11"/>
  <c r="P2" i="11"/>
  <c r="P10" i="11"/>
  <c r="P9" i="11"/>
  <c r="V10" i="15"/>
  <c r="V9" i="15"/>
  <c r="V2" i="15"/>
  <c r="W3" i="15"/>
  <c r="S9" i="8"/>
  <c r="S10" i="8"/>
  <c r="S2" i="8"/>
  <c r="T3" i="8"/>
  <c r="W9" i="4"/>
  <c r="X3" i="4"/>
  <c r="W2" i="4"/>
  <c r="W10" i="4"/>
  <c r="O9" i="12"/>
  <c r="O10" i="12"/>
  <c r="P3" i="12"/>
  <c r="O2" i="12"/>
  <c r="Y3" i="2"/>
  <c r="X2" i="2"/>
  <c r="X10" i="2"/>
  <c r="X9" i="2"/>
  <c r="AK16" i="15"/>
  <c r="AK11" i="15"/>
  <c r="AK17" i="8"/>
  <c r="AK15" i="8"/>
  <c r="X10" i="4" l="1"/>
  <c r="Y3" i="4"/>
  <c r="X2" i="4"/>
  <c r="X9" i="4"/>
  <c r="T10" i="8"/>
  <c r="T9" i="8"/>
  <c r="T2" i="8"/>
  <c r="U3" i="8"/>
  <c r="X3" i="15"/>
  <c r="W9" i="15"/>
  <c r="W10" i="15"/>
  <c r="W2" i="15"/>
  <c r="S9" i="9"/>
  <c r="S10" i="9"/>
  <c r="S2" i="9"/>
  <c r="T3" i="9"/>
  <c r="R10" i="10"/>
  <c r="R2" i="10"/>
  <c r="S3" i="10"/>
  <c r="R9" i="10"/>
  <c r="V10" i="6"/>
  <c r="V2" i="6"/>
  <c r="W3" i="6"/>
  <c r="V9" i="6"/>
  <c r="Y9" i="3"/>
  <c r="Y10" i="3"/>
  <c r="Y2" i="3"/>
  <c r="Z3" i="3"/>
  <c r="U9" i="7"/>
  <c r="V3" i="7"/>
  <c r="U10" i="7"/>
  <c r="U2" i="7"/>
  <c r="P9" i="12"/>
  <c r="Q3" i="12"/>
  <c r="P2" i="12"/>
  <c r="P10" i="12"/>
  <c r="Q9" i="11"/>
  <c r="R3" i="11"/>
  <c r="Q10" i="11"/>
  <c r="Q2" i="11"/>
  <c r="O9" i="13"/>
  <c r="O10" i="13"/>
  <c r="P3" i="13"/>
  <c r="O2" i="13"/>
  <c r="Z3" i="2"/>
  <c r="Y2" i="2"/>
  <c r="Y9" i="2"/>
  <c r="Y10" i="2"/>
  <c r="AK11" i="10"/>
  <c r="AK16" i="11"/>
  <c r="AK14" i="11"/>
  <c r="AK18" i="10"/>
  <c r="AK12" i="2"/>
  <c r="AK15" i="2"/>
  <c r="R10" i="11" l="1"/>
  <c r="R2" i="11"/>
  <c r="S3" i="11"/>
  <c r="R9" i="11"/>
  <c r="Q9" i="12"/>
  <c r="R3" i="12"/>
  <c r="Q2" i="12"/>
  <c r="Q10" i="12"/>
  <c r="V10" i="7"/>
  <c r="V2" i="7"/>
  <c r="W3" i="7"/>
  <c r="V9" i="7"/>
  <c r="Z10" i="3"/>
  <c r="Z2" i="3"/>
  <c r="AA3" i="3"/>
  <c r="Z9" i="3"/>
  <c r="T10" i="9"/>
  <c r="T9" i="9"/>
  <c r="T2" i="9"/>
  <c r="U3" i="9"/>
  <c r="U9" i="8"/>
  <c r="V3" i="8"/>
  <c r="U10" i="8"/>
  <c r="U2" i="8"/>
  <c r="Y9" i="4"/>
  <c r="Y10" i="4"/>
  <c r="Y2" i="4"/>
  <c r="Z3" i="4"/>
  <c r="P9" i="13"/>
  <c r="Q3" i="13"/>
  <c r="P2" i="13"/>
  <c r="P10" i="13"/>
  <c r="W9" i="6"/>
  <c r="X3" i="6"/>
  <c r="W2" i="6"/>
  <c r="W10" i="6"/>
  <c r="S9" i="10"/>
  <c r="S10" i="10"/>
  <c r="T3" i="10"/>
  <c r="S2" i="10"/>
  <c r="Y3" i="15"/>
  <c r="X10" i="15"/>
  <c r="X9" i="15"/>
  <c r="X2" i="15"/>
  <c r="AA3" i="2"/>
  <c r="Z2" i="2"/>
  <c r="Z10" i="2"/>
  <c r="Z9" i="2"/>
  <c r="AK19" i="7"/>
  <c r="AK12" i="7"/>
  <c r="X10" i="6" l="1"/>
  <c r="X9" i="6"/>
  <c r="Y3" i="6"/>
  <c r="X2" i="6"/>
  <c r="Q9" i="13"/>
  <c r="R3" i="13"/>
  <c r="Q10" i="13"/>
  <c r="Q2" i="13"/>
  <c r="Z10" i="4"/>
  <c r="Z2" i="4"/>
  <c r="AA3" i="4"/>
  <c r="Z9" i="4"/>
  <c r="V10" i="8"/>
  <c r="V2" i="8"/>
  <c r="W3" i="8"/>
  <c r="V9" i="8"/>
  <c r="U9" i="9"/>
  <c r="V3" i="9"/>
  <c r="U10" i="9"/>
  <c r="U2" i="9"/>
  <c r="R10" i="12"/>
  <c r="R2" i="12"/>
  <c r="S3" i="12"/>
  <c r="R9" i="12"/>
  <c r="Y9" i="15"/>
  <c r="Y2" i="15"/>
  <c r="Y10" i="15"/>
  <c r="Z3" i="15"/>
  <c r="T10" i="10"/>
  <c r="T9" i="10"/>
  <c r="U3" i="10"/>
  <c r="T2" i="10"/>
  <c r="AA9" i="3"/>
  <c r="AB3" i="3"/>
  <c r="AA10" i="3"/>
  <c r="AA2" i="3"/>
  <c r="W9" i="7"/>
  <c r="X3" i="7"/>
  <c r="W2" i="7"/>
  <c r="W10" i="7"/>
  <c r="S9" i="11"/>
  <c r="S10" i="11"/>
  <c r="T3" i="11"/>
  <c r="S2" i="11"/>
  <c r="AB3" i="2"/>
  <c r="AA2" i="2"/>
  <c r="AA9" i="2"/>
  <c r="AA10" i="2"/>
  <c r="AK12" i="13"/>
  <c r="AK14" i="4"/>
  <c r="AK15" i="13"/>
  <c r="AK18" i="4"/>
  <c r="X10" i="7" l="1"/>
  <c r="X9" i="7"/>
  <c r="Y3" i="7"/>
  <c r="X2" i="7"/>
  <c r="AB10" i="3"/>
  <c r="AC3" i="3"/>
  <c r="AB2" i="3"/>
  <c r="AB9" i="3"/>
  <c r="Z2" i="15"/>
  <c r="Z9" i="15"/>
  <c r="Z10" i="15"/>
  <c r="AA3" i="15"/>
  <c r="V10" i="9"/>
  <c r="V2" i="9"/>
  <c r="W3" i="9"/>
  <c r="V9" i="9"/>
  <c r="R10" i="13"/>
  <c r="R2" i="13"/>
  <c r="R9" i="13"/>
  <c r="S3" i="13"/>
  <c r="T10" i="11"/>
  <c r="T9" i="11"/>
  <c r="U3" i="11"/>
  <c r="T2" i="11"/>
  <c r="U9" i="10"/>
  <c r="V3" i="10"/>
  <c r="U10" i="10"/>
  <c r="U2" i="10"/>
  <c r="S9" i="12"/>
  <c r="S10" i="12"/>
  <c r="T3" i="12"/>
  <c r="S2" i="12"/>
  <c r="W9" i="8"/>
  <c r="X3" i="8"/>
  <c r="W2" i="8"/>
  <c r="W10" i="8"/>
  <c r="AA9" i="4"/>
  <c r="AB3" i="4"/>
  <c r="AA2" i="4"/>
  <c r="AA10" i="4"/>
  <c r="Y9" i="6"/>
  <c r="Y10" i="6"/>
  <c r="Y2" i="6"/>
  <c r="Z3" i="6"/>
  <c r="AC3" i="2"/>
  <c r="AB2" i="2"/>
  <c r="AB9" i="2"/>
  <c r="AB10" i="2"/>
  <c r="AK16" i="9"/>
  <c r="AK14" i="9"/>
  <c r="Z10" i="6" l="1"/>
  <c r="Z2" i="6"/>
  <c r="AA3" i="6"/>
  <c r="Z9" i="6"/>
  <c r="AB10" i="4"/>
  <c r="AC3" i="4"/>
  <c r="AB2" i="4"/>
  <c r="AB9" i="4"/>
  <c r="X10" i="8"/>
  <c r="X9" i="8"/>
  <c r="Y3" i="8"/>
  <c r="X2" i="8"/>
  <c r="V10" i="10"/>
  <c r="V2" i="10"/>
  <c r="W3" i="10"/>
  <c r="V9" i="10"/>
  <c r="S9" i="13"/>
  <c r="S10" i="13"/>
  <c r="T3" i="13"/>
  <c r="S2" i="13"/>
  <c r="AA2" i="15"/>
  <c r="AA9" i="15"/>
  <c r="AB3" i="15"/>
  <c r="AA10" i="15"/>
  <c r="AC9" i="3"/>
  <c r="AC10" i="3"/>
  <c r="AC2" i="3"/>
  <c r="AD3" i="3"/>
  <c r="T10" i="12"/>
  <c r="T9" i="12"/>
  <c r="U3" i="12"/>
  <c r="T2" i="12"/>
  <c r="U9" i="11"/>
  <c r="V3" i="11"/>
  <c r="U10" i="11"/>
  <c r="U2" i="11"/>
  <c r="W9" i="9"/>
  <c r="X3" i="9"/>
  <c r="W2" i="9"/>
  <c r="W10" i="9"/>
  <c r="Y9" i="7"/>
  <c r="Y10" i="7"/>
  <c r="Y2" i="7"/>
  <c r="Z3" i="7"/>
  <c r="AD3" i="2"/>
  <c r="AC2" i="2"/>
  <c r="AC10" i="2"/>
  <c r="AC9" i="2"/>
  <c r="AK17" i="12"/>
  <c r="AK15" i="6"/>
  <c r="AK17" i="6"/>
  <c r="AK19" i="12"/>
  <c r="Z10" i="7" l="1"/>
  <c r="Z2" i="7"/>
  <c r="AA3" i="7"/>
  <c r="Z9" i="7"/>
  <c r="X10" i="9"/>
  <c r="X9" i="9"/>
  <c r="Y3" i="9"/>
  <c r="X2" i="9"/>
  <c r="V10" i="11"/>
  <c r="V2" i="11"/>
  <c r="W3" i="11"/>
  <c r="V9" i="11"/>
  <c r="AE3" i="3"/>
  <c r="AD9" i="3"/>
  <c r="AD10" i="3"/>
  <c r="AD2" i="3"/>
  <c r="AC9" i="4"/>
  <c r="AC10" i="4"/>
  <c r="AC2" i="4"/>
  <c r="AD3" i="4"/>
  <c r="U9" i="12"/>
  <c r="V3" i="12"/>
  <c r="U10" i="12"/>
  <c r="U2" i="12"/>
  <c r="AC3" i="15"/>
  <c r="AB10" i="15"/>
  <c r="AB9" i="15"/>
  <c r="AB2" i="15"/>
  <c r="T10" i="13"/>
  <c r="T9" i="13"/>
  <c r="U3" i="13"/>
  <c r="T2" i="13"/>
  <c r="W9" i="10"/>
  <c r="X3" i="10"/>
  <c r="W2" i="10"/>
  <c r="W10" i="10"/>
  <c r="Y9" i="8"/>
  <c r="Y10" i="8"/>
  <c r="Y2" i="8"/>
  <c r="Z3" i="8"/>
  <c r="AA9" i="6"/>
  <c r="AB3" i="6"/>
  <c r="AA2" i="6"/>
  <c r="AA10" i="6"/>
  <c r="AE3" i="2"/>
  <c r="AD2" i="2"/>
  <c r="AD9" i="2"/>
  <c r="AD10" i="2"/>
  <c r="AK16" i="3"/>
  <c r="AK11" i="3"/>
  <c r="AB10" i="6" l="1"/>
  <c r="AC3" i="6"/>
  <c r="AB2" i="6"/>
  <c r="AB9" i="6"/>
  <c r="Z10" i="8"/>
  <c r="Z2" i="8"/>
  <c r="AA3" i="8"/>
  <c r="Z9" i="8"/>
  <c r="X10" i="10"/>
  <c r="X9" i="10"/>
  <c r="Y3" i="10"/>
  <c r="X2" i="10"/>
  <c r="V10" i="12"/>
  <c r="V2" i="12"/>
  <c r="W3" i="12"/>
  <c r="V9" i="12"/>
  <c r="AD2" i="4"/>
  <c r="AE3" i="4"/>
  <c r="AD9" i="4"/>
  <c r="AD10" i="4"/>
  <c r="U9" i="13"/>
  <c r="V3" i="13"/>
  <c r="U10" i="13"/>
  <c r="U2" i="13"/>
  <c r="AC9" i="15"/>
  <c r="AD3" i="15"/>
  <c r="AC10" i="15"/>
  <c r="AC2" i="15"/>
  <c r="AF3" i="3"/>
  <c r="AE2" i="3"/>
  <c r="AE10" i="3"/>
  <c r="AE9" i="3"/>
  <c r="W9" i="11"/>
  <c r="X3" i="11"/>
  <c r="W2" i="11"/>
  <c r="W10" i="11"/>
  <c r="Y9" i="9"/>
  <c r="Y10" i="9"/>
  <c r="Y2" i="9"/>
  <c r="Z3" i="9"/>
  <c r="AA9" i="7"/>
  <c r="AB3" i="7"/>
  <c r="AA2" i="7"/>
  <c r="AA10" i="7"/>
  <c r="AF3" i="2"/>
  <c r="AE2" i="2"/>
  <c r="AE10" i="2"/>
  <c r="AE9" i="2"/>
  <c r="AK12" i="15"/>
  <c r="AK19" i="15"/>
  <c r="AK18" i="8"/>
  <c r="AK19" i="6"/>
  <c r="AK11" i="8"/>
  <c r="AK12" i="12"/>
  <c r="AK12" i="6"/>
  <c r="AK15" i="12"/>
  <c r="AB10" i="7" l="1"/>
  <c r="AB9" i="7"/>
  <c r="AC3" i="7"/>
  <c r="AB2" i="7"/>
  <c r="Z10" i="9"/>
  <c r="Z2" i="9"/>
  <c r="AA3" i="9"/>
  <c r="Z9" i="9"/>
  <c r="X10" i="11"/>
  <c r="X9" i="11"/>
  <c r="Y3" i="11"/>
  <c r="X2" i="11"/>
  <c r="AD10" i="15"/>
  <c r="AD9" i="15"/>
  <c r="AD2" i="15"/>
  <c r="AE3" i="15"/>
  <c r="V10" i="13"/>
  <c r="V2" i="13"/>
  <c r="W3" i="13"/>
  <c r="V9" i="13"/>
  <c r="AF3" i="4"/>
  <c r="AE2" i="4"/>
  <c r="AE10" i="4"/>
  <c r="AE9" i="4"/>
  <c r="AC9" i="6"/>
  <c r="AC10" i="6"/>
  <c r="AC2" i="6"/>
  <c r="AD3" i="6"/>
  <c r="AF10" i="3"/>
  <c r="AF9" i="3"/>
  <c r="AG3" i="3"/>
  <c r="AF2" i="3"/>
  <c r="W9" i="12"/>
  <c r="X3" i="12"/>
  <c r="W2" i="12"/>
  <c r="W10" i="12"/>
  <c r="Y9" i="10"/>
  <c r="Y10" i="10"/>
  <c r="Y2" i="10"/>
  <c r="Z3" i="10"/>
  <c r="AA9" i="8"/>
  <c r="AB3" i="8"/>
  <c r="AA2" i="8"/>
  <c r="AA10" i="8"/>
  <c r="AG3" i="2"/>
  <c r="AF2" i="2"/>
  <c r="AF9" i="2"/>
  <c r="AF10" i="2"/>
  <c r="AK14" i="3"/>
  <c r="AK15" i="11"/>
  <c r="AK12" i="11"/>
  <c r="AK17" i="10"/>
  <c r="AK18" i="2"/>
  <c r="AK14" i="2"/>
  <c r="AK18" i="3"/>
  <c r="AK19" i="10"/>
  <c r="AB10" i="8" l="1"/>
  <c r="AB9" i="8"/>
  <c r="AC3" i="8"/>
  <c r="AB2" i="8"/>
  <c r="Z10" i="10"/>
  <c r="Z2" i="10"/>
  <c r="AA3" i="10"/>
  <c r="Z9" i="10"/>
  <c r="X10" i="12"/>
  <c r="X9" i="12"/>
  <c r="Y3" i="12"/>
  <c r="X2" i="12"/>
  <c r="AD2" i="6"/>
  <c r="AE3" i="6"/>
  <c r="AD9" i="6"/>
  <c r="AD10" i="6"/>
  <c r="AF3" i="15"/>
  <c r="AE9" i="15"/>
  <c r="AE2" i="15"/>
  <c r="AE10" i="15"/>
  <c r="AG9" i="3"/>
  <c r="AG10" i="3"/>
  <c r="AG2" i="3"/>
  <c r="AH3" i="3"/>
  <c r="AF10" i="4"/>
  <c r="AF9" i="4"/>
  <c r="AG3" i="4"/>
  <c r="AF2" i="4"/>
  <c r="W9" i="13"/>
  <c r="X3" i="13"/>
  <c r="W2" i="13"/>
  <c r="W10" i="13"/>
  <c r="Y9" i="11"/>
  <c r="Y10" i="11"/>
  <c r="Y2" i="11"/>
  <c r="Z3" i="11"/>
  <c r="AA9" i="9"/>
  <c r="AB3" i="9"/>
  <c r="AA2" i="9"/>
  <c r="AA10" i="9"/>
  <c r="AC9" i="7"/>
  <c r="AC10" i="7"/>
  <c r="AC2" i="7"/>
  <c r="AD3" i="7"/>
  <c r="AH3" i="2"/>
  <c r="AG2" i="2"/>
  <c r="AG9" i="2"/>
  <c r="AG10" i="2"/>
  <c r="AK15" i="15"/>
  <c r="AK14" i="7"/>
  <c r="AK15" i="10"/>
  <c r="AK12" i="10"/>
  <c r="AK14" i="15"/>
  <c r="AK16" i="8"/>
  <c r="AK18" i="15"/>
  <c r="AK12" i="8"/>
  <c r="AK19" i="8"/>
  <c r="AK16" i="7"/>
  <c r="AK16" i="10"/>
  <c r="AK14" i="10"/>
  <c r="AK17" i="15"/>
  <c r="AK14" i="8"/>
  <c r="AB10" i="9" l="1"/>
  <c r="AB9" i="9"/>
  <c r="AC3" i="9"/>
  <c r="AB2" i="9"/>
  <c r="Z10" i="11"/>
  <c r="Z2" i="11"/>
  <c r="AA3" i="11"/>
  <c r="Z9" i="11"/>
  <c r="X10" i="13"/>
  <c r="X9" i="13"/>
  <c r="Y3" i="13"/>
  <c r="X2" i="13"/>
  <c r="AH10" i="3"/>
  <c r="AH2" i="3"/>
  <c r="AI3" i="3"/>
  <c r="AH9" i="3"/>
  <c r="AE9" i="6"/>
  <c r="AF3" i="6"/>
  <c r="AE2" i="6"/>
  <c r="AE10" i="6"/>
  <c r="AD10" i="7"/>
  <c r="AD2" i="7"/>
  <c r="AE3" i="7"/>
  <c r="AD9" i="7"/>
  <c r="AG9" i="4"/>
  <c r="AG10" i="4"/>
  <c r="AG2" i="4"/>
  <c r="AH3" i="4"/>
  <c r="AF9" i="15"/>
  <c r="AF10" i="15"/>
  <c r="AG3" i="15"/>
  <c r="AF2" i="15"/>
  <c r="Y9" i="12"/>
  <c r="Y10" i="12"/>
  <c r="Y2" i="12"/>
  <c r="Z3" i="12"/>
  <c r="AA9" i="10"/>
  <c r="AB3" i="10"/>
  <c r="AA2" i="10"/>
  <c r="AA10" i="10"/>
  <c r="AC9" i="8"/>
  <c r="AC10" i="8"/>
  <c r="AC2" i="8"/>
  <c r="AD3" i="8"/>
  <c r="AH2" i="2"/>
  <c r="AH10" i="2"/>
  <c r="AH9" i="2"/>
  <c r="AI3" i="2"/>
  <c r="AK14" i="13"/>
  <c r="AK15" i="4"/>
  <c r="AK16" i="2"/>
  <c r="AK18" i="13"/>
  <c r="AK17" i="9"/>
  <c r="AK11" i="2"/>
  <c r="AK17" i="2"/>
  <c r="AK17" i="11"/>
  <c r="AK17" i="4"/>
  <c r="AK18" i="11"/>
  <c r="AK19" i="11"/>
  <c r="AK19" i="2"/>
  <c r="AK19" i="9"/>
  <c r="AK25" i="2"/>
  <c r="AK11" i="11"/>
  <c r="AD10" i="8" l="1"/>
  <c r="AD2" i="8"/>
  <c r="AE3" i="8"/>
  <c r="AD9" i="8"/>
  <c r="AB10" i="10"/>
  <c r="AB9" i="10"/>
  <c r="AC3" i="10"/>
  <c r="AB2" i="10"/>
  <c r="Z10" i="12"/>
  <c r="Z2" i="12"/>
  <c r="AA3" i="12"/>
  <c r="Z9" i="12"/>
  <c r="AH10" i="4"/>
  <c r="AH2" i="4"/>
  <c r="AI3" i="4"/>
  <c r="AH9" i="4"/>
  <c r="AF10" i="6"/>
  <c r="AF9" i="6"/>
  <c r="AG3" i="6"/>
  <c r="AF2" i="6"/>
  <c r="AG9" i="15"/>
  <c r="AG2" i="15"/>
  <c r="AG10" i="15"/>
  <c r="AH3" i="15"/>
  <c r="AE9" i="7"/>
  <c r="AF3" i="7"/>
  <c r="AE2" i="7"/>
  <c r="AE10" i="7"/>
  <c r="AI9" i="3"/>
  <c r="AJ3" i="3"/>
  <c r="AI2" i="3"/>
  <c r="AI10" i="3"/>
  <c r="Y9" i="13"/>
  <c r="Y10" i="13"/>
  <c r="Y2" i="13"/>
  <c r="Z3" i="13"/>
  <c r="AA9" i="11"/>
  <c r="AB3" i="11"/>
  <c r="AA2" i="11"/>
  <c r="AA10" i="11"/>
  <c r="AC9" i="9"/>
  <c r="AC10" i="9"/>
  <c r="AC2" i="9"/>
  <c r="AD3" i="9"/>
  <c r="AI2" i="2"/>
  <c r="AI10" i="2"/>
  <c r="AI9" i="2"/>
  <c r="AJ3" i="2"/>
  <c r="AK16" i="4"/>
  <c r="AK16" i="12"/>
  <c r="AK14" i="6"/>
  <c r="AK17" i="3"/>
  <c r="AK15" i="3"/>
  <c r="AK11" i="6"/>
  <c r="AK15" i="7"/>
  <c r="AK14" i="12"/>
  <c r="AK17" i="7"/>
  <c r="AK17" i="13"/>
  <c r="AK19" i="4"/>
  <c r="AK12" i="9"/>
  <c r="AK18" i="12"/>
  <c r="AK19" i="3"/>
  <c r="AK15" i="9"/>
  <c r="AK11" i="7"/>
  <c r="AK12" i="4"/>
  <c r="AK18" i="7"/>
  <c r="AK11" i="12"/>
  <c r="AK11" i="4"/>
  <c r="AK16" i="6"/>
  <c r="AK11" i="9"/>
  <c r="AK18" i="9"/>
  <c r="AK19" i="13"/>
  <c r="AK11" i="13"/>
  <c r="AK12" i="3"/>
  <c r="AK18" i="6"/>
  <c r="AK16" i="13"/>
  <c r="X11" i="1" l="1"/>
  <c r="X4" i="1"/>
  <c r="X12" i="1"/>
  <c r="X8" i="1"/>
  <c r="X10" i="1"/>
  <c r="X7" i="1"/>
  <c r="X9" i="1"/>
  <c r="X5" i="1"/>
  <c r="AD10" i="9"/>
  <c r="AD2" i="9"/>
  <c r="AE3" i="9"/>
  <c r="AD9" i="9"/>
  <c r="AB10" i="11"/>
  <c r="AB9" i="11"/>
  <c r="AC3" i="11"/>
  <c r="AB2" i="11"/>
  <c r="Z10" i="13"/>
  <c r="Z2" i="13"/>
  <c r="AA3" i="13"/>
  <c r="Z9" i="13"/>
  <c r="AJ9" i="3"/>
  <c r="AJ10" i="3"/>
  <c r="AF10" i="7"/>
  <c r="AF9" i="7"/>
  <c r="AG3" i="7"/>
  <c r="AF2" i="7"/>
  <c r="AH2" i="15"/>
  <c r="AI3" i="15"/>
  <c r="AH10" i="15"/>
  <c r="AH9" i="15"/>
  <c r="AG9" i="6"/>
  <c r="AG10" i="6"/>
  <c r="AG2" i="6"/>
  <c r="AH3" i="6"/>
  <c r="AI9" i="4"/>
  <c r="AJ3" i="4"/>
  <c r="AI2" i="4"/>
  <c r="AI10" i="4"/>
  <c r="AA9" i="12"/>
  <c r="AB3" i="12"/>
  <c r="AA2" i="12"/>
  <c r="AA10" i="12"/>
  <c r="AC9" i="10"/>
  <c r="AC10" i="10"/>
  <c r="AC2" i="10"/>
  <c r="AD3" i="10"/>
  <c r="AE9" i="8"/>
  <c r="AF3" i="8"/>
  <c r="AE2" i="8"/>
  <c r="AE10" i="8"/>
  <c r="AJ9" i="2"/>
  <c r="AJ10" i="2"/>
  <c r="AF10" i="8" l="1"/>
  <c r="AF9" i="8"/>
  <c r="AG3" i="8"/>
  <c r="AF2" i="8"/>
  <c r="AD10" i="10"/>
  <c r="AD2" i="10"/>
  <c r="AE3" i="10"/>
  <c r="AD9" i="10"/>
  <c r="AB10" i="12"/>
  <c r="AB9" i="12"/>
  <c r="AC3" i="12"/>
  <c r="AB2" i="12"/>
  <c r="AJ10" i="4"/>
  <c r="AJ9" i="4"/>
  <c r="AH10" i="6"/>
  <c r="AH2" i="6"/>
  <c r="AI3" i="6"/>
  <c r="AH9" i="6"/>
  <c r="AI2" i="15"/>
  <c r="AI9" i="15"/>
  <c r="AJ3" i="15"/>
  <c r="AI10" i="15"/>
  <c r="AG9" i="7"/>
  <c r="AG10" i="7"/>
  <c r="AG2" i="7"/>
  <c r="AH3" i="7"/>
  <c r="AA9" i="13"/>
  <c r="AB3" i="13"/>
  <c r="AA2" i="13"/>
  <c r="AA10" i="13"/>
  <c r="AC9" i="11"/>
  <c r="AC10" i="11"/>
  <c r="AC2" i="11"/>
  <c r="AD3" i="11"/>
  <c r="AE9" i="9"/>
  <c r="AF3" i="9"/>
  <c r="AE2" i="9"/>
  <c r="AE10" i="9"/>
  <c r="AF10" i="9" l="1"/>
  <c r="AF9" i="9"/>
  <c r="AG3" i="9"/>
  <c r="AF2" i="9"/>
  <c r="AD10" i="11"/>
  <c r="AD2" i="11"/>
  <c r="AE3" i="11"/>
  <c r="AD9" i="11"/>
  <c r="AB10" i="13"/>
  <c r="AB9" i="13"/>
  <c r="AC3" i="13"/>
  <c r="AB2" i="13"/>
  <c r="AH10" i="7"/>
  <c r="AH2" i="7"/>
  <c r="AI3" i="7"/>
  <c r="AH9" i="7"/>
  <c r="AJ9" i="15"/>
  <c r="AJ10" i="15"/>
  <c r="AI9" i="6"/>
  <c r="AJ3" i="6"/>
  <c r="AI2" i="6"/>
  <c r="AI10" i="6"/>
  <c r="AC9" i="12"/>
  <c r="AC10" i="12"/>
  <c r="AC2" i="12"/>
  <c r="AD3" i="12"/>
  <c r="AE9" i="10"/>
  <c r="AF3" i="10"/>
  <c r="AE2" i="10"/>
  <c r="AE10" i="10"/>
  <c r="AG9" i="8"/>
  <c r="AG10" i="8"/>
  <c r="AG2" i="8"/>
  <c r="AH3" i="8"/>
  <c r="AF10" i="10" l="1"/>
  <c r="AF9" i="10"/>
  <c r="AG3" i="10"/>
  <c r="AF2" i="10"/>
  <c r="AD10" i="12"/>
  <c r="AD2" i="12"/>
  <c r="AE3" i="12"/>
  <c r="AD9" i="12"/>
  <c r="AJ9" i="6"/>
  <c r="AJ10" i="6"/>
  <c r="AH10" i="8"/>
  <c r="AH2" i="8"/>
  <c r="AI3" i="8"/>
  <c r="AH9" i="8"/>
  <c r="AI9" i="7"/>
  <c r="AJ3" i="7"/>
  <c r="AI2" i="7"/>
  <c r="AI10" i="7"/>
  <c r="AC9" i="13"/>
  <c r="AC10" i="13"/>
  <c r="AC2" i="13"/>
  <c r="AD3" i="13"/>
  <c r="AE9" i="11"/>
  <c r="AF3" i="11"/>
  <c r="AE2" i="11"/>
  <c r="AE10" i="11"/>
  <c r="AG9" i="9"/>
  <c r="AG10" i="9"/>
  <c r="AG2" i="9"/>
  <c r="AH3" i="9"/>
  <c r="AH10" i="9" l="1"/>
  <c r="AH2" i="9"/>
  <c r="AI3" i="9"/>
  <c r="AH9" i="9"/>
  <c r="AF10" i="11"/>
  <c r="AF9" i="11"/>
  <c r="AG3" i="11"/>
  <c r="AF2" i="11"/>
  <c r="AD10" i="13"/>
  <c r="AD2" i="13"/>
  <c r="AE3" i="13"/>
  <c r="AD9" i="13"/>
  <c r="AJ10" i="7"/>
  <c r="AJ9" i="7"/>
  <c r="AI9" i="8"/>
  <c r="AJ3" i="8"/>
  <c r="AI2" i="8"/>
  <c r="AI10" i="8"/>
  <c r="AE9" i="12"/>
  <c r="AF3" i="12"/>
  <c r="AE2" i="12"/>
  <c r="AE10" i="12"/>
  <c r="AG9" i="10"/>
  <c r="AG10" i="10"/>
  <c r="AG2" i="10"/>
  <c r="AH3" i="10"/>
  <c r="AH10" i="10" l="1"/>
  <c r="AH2" i="10"/>
  <c r="AI3" i="10"/>
  <c r="AH9" i="10"/>
  <c r="AF10" i="12"/>
  <c r="AF9" i="12"/>
  <c r="AG3" i="12"/>
  <c r="AF2" i="12"/>
  <c r="AJ9" i="8"/>
  <c r="AJ10" i="8"/>
  <c r="AE9" i="13"/>
  <c r="AF3" i="13"/>
  <c r="AE2" i="13"/>
  <c r="AE10" i="13"/>
  <c r="AG9" i="11"/>
  <c r="AG10" i="11"/>
  <c r="AG2" i="11"/>
  <c r="AH3" i="11"/>
  <c r="AI9" i="9"/>
  <c r="AJ3" i="9"/>
  <c r="AI2" i="9"/>
  <c r="AI10" i="9"/>
  <c r="AJ10" i="9" l="1"/>
  <c r="AJ9" i="9"/>
  <c r="AH10" i="11"/>
  <c r="AH2" i="11"/>
  <c r="AI3" i="11"/>
  <c r="AH9" i="11"/>
  <c r="AF10" i="13"/>
  <c r="AF9" i="13"/>
  <c r="AG3" i="13"/>
  <c r="AF2" i="13"/>
  <c r="AG9" i="12"/>
  <c r="AG10" i="12"/>
  <c r="AG2" i="12"/>
  <c r="AH3" i="12"/>
  <c r="AI9" i="10"/>
  <c r="AJ3" i="10"/>
  <c r="AI2" i="10"/>
  <c r="AI10" i="10"/>
  <c r="AJ10" i="10" l="1"/>
  <c r="AJ9" i="10"/>
  <c r="AH10" i="12"/>
  <c r="AH2" i="12"/>
  <c r="AI3" i="12"/>
  <c r="AH9" i="12"/>
  <c r="AG9" i="13"/>
  <c r="AG10" i="13"/>
  <c r="AG2" i="13"/>
  <c r="AH3" i="13"/>
  <c r="AI9" i="11"/>
  <c r="AJ3" i="11"/>
  <c r="AI2" i="11"/>
  <c r="AI10" i="11"/>
  <c r="AJ10" i="11" l="1"/>
  <c r="AJ9" i="11"/>
  <c r="AH10" i="13"/>
  <c r="AH2" i="13"/>
  <c r="AI3" i="13"/>
  <c r="AH9" i="13"/>
  <c r="AI9" i="12"/>
  <c r="AJ3" i="12"/>
  <c r="AI2" i="12"/>
  <c r="AI10" i="12"/>
  <c r="AJ10" i="12" l="1"/>
  <c r="AJ9" i="12"/>
  <c r="AI9" i="13"/>
  <c r="AJ3" i="13"/>
  <c r="AI2" i="13"/>
  <c r="AI10" i="13"/>
  <c r="AJ10" i="13" l="1"/>
  <c r="AJ9" i="13"/>
</calcChain>
</file>

<file path=xl/sharedStrings.xml><?xml version="1.0" encoding="utf-8"?>
<sst xmlns="http://schemas.openxmlformats.org/spreadsheetml/2006/main" count="5069" uniqueCount="99">
  <si>
    <t>EFFECTIF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</si>
  <si>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</si>
  <si>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</si>
  <si>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</si>
  <si>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</si>
  <si>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</si>
  <si>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</si>
  <si>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</si>
  <si>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</si>
  <si>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</si>
  <si>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</si>
  <si>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</si>
  <si>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</si>
  <si>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Début d'année :</t>
  </si>
  <si>
    <t>Début de mois</t>
  </si>
  <si>
    <t>Fin de mois</t>
  </si>
  <si>
    <t>Mois</t>
  </si>
  <si>
    <t>Maladie</t>
  </si>
  <si>
    <t>Récupération</t>
  </si>
  <si>
    <t>Vacances</t>
  </si>
  <si>
    <t>RC</t>
  </si>
  <si>
    <t>CP</t>
  </si>
  <si>
    <t>MA</t>
  </si>
  <si>
    <t>CPA</t>
  </si>
  <si>
    <t>Congés Paternité</t>
  </si>
  <si>
    <t>Demande de Repos</t>
  </si>
  <si>
    <t>DR</t>
  </si>
  <si>
    <t>ND</t>
  </si>
  <si>
    <t>Jour non décompté</t>
  </si>
  <si>
    <t>Date</t>
  </si>
  <si>
    <t>Ascension</t>
  </si>
  <si>
    <t>Assomption</t>
  </si>
  <si>
    <t>Vendredi Saint</t>
  </si>
  <si>
    <t>Fête du Travail</t>
  </si>
  <si>
    <t>Victoire 1945</t>
  </si>
  <si>
    <t>Jours Fériés</t>
  </si>
  <si>
    <t>Nouvel an</t>
  </si>
  <si>
    <t>Saint Valentin</t>
  </si>
  <si>
    <t>Lundi Pâques</t>
  </si>
  <si>
    <t>Jour de Noel</t>
  </si>
  <si>
    <t>2ème Jour de Noel</t>
  </si>
  <si>
    <t>La Toussaint</t>
  </si>
  <si>
    <t>GA</t>
  </si>
  <si>
    <t>F</t>
  </si>
  <si>
    <t>Formation</t>
  </si>
  <si>
    <t>Total heure</t>
  </si>
  <si>
    <t>Mensuel</t>
  </si>
  <si>
    <t>Week - end</t>
  </si>
  <si>
    <t>AM</t>
  </si>
  <si>
    <t>Non Décompté</t>
  </si>
  <si>
    <t>PM</t>
  </si>
  <si>
    <t>GP</t>
  </si>
  <si>
    <t>5h - 14h</t>
  </si>
  <si>
    <t>13h - 22h</t>
  </si>
  <si>
    <t>PJ</t>
  </si>
  <si>
    <t>6h - 18h</t>
  </si>
  <si>
    <t>18h - 6h</t>
  </si>
  <si>
    <t>PN</t>
  </si>
  <si>
    <t>J</t>
  </si>
  <si>
    <t>8h - 18h</t>
  </si>
  <si>
    <t>G</t>
  </si>
  <si>
    <t>Q</t>
  </si>
  <si>
    <t>8h - 16h30</t>
  </si>
  <si>
    <t>8h - 17h</t>
  </si>
  <si>
    <t>Fête Nationale</t>
  </si>
  <si>
    <t>Armistice</t>
  </si>
  <si>
    <t>Total Mensuel</t>
  </si>
  <si>
    <t>Durée : 9h , Lundi 8h</t>
  </si>
  <si>
    <t>Durée : 9h</t>
  </si>
  <si>
    <t>Durée : 7h30</t>
  </si>
  <si>
    <t>Durée : 12h</t>
  </si>
  <si>
    <t>Durée : 10h</t>
  </si>
  <si>
    <t>N</t>
  </si>
  <si>
    <t>21h - 5h</t>
  </si>
  <si>
    <t>Durée 8h , Vendredi 9h</t>
  </si>
  <si>
    <t>TOTAL DES JOURS ANNUEL (1er Juin au 31 Mai)</t>
  </si>
  <si>
    <t>R</t>
  </si>
  <si>
    <t>A</t>
  </si>
  <si>
    <t>D</t>
  </si>
  <si>
    <t>P</t>
  </si>
  <si>
    <t>Permanence</t>
  </si>
  <si>
    <t>Déléguation</t>
  </si>
  <si>
    <t>Si poste manquant cellule en rouge</t>
  </si>
  <si>
    <t>Administratif</t>
  </si>
  <si>
    <t>EMPLOYE 1</t>
  </si>
  <si>
    <t>EMPLOYE 2</t>
  </si>
  <si>
    <t>EMPLOYE 3</t>
  </si>
  <si>
    <t>EMPLOYE 4</t>
  </si>
  <si>
    <t>EMPLOYE 5</t>
  </si>
  <si>
    <t>EMPLOYE 6</t>
  </si>
  <si>
    <t>EMPLOYE 7</t>
  </si>
  <si>
    <t>EMPLOYE 8</t>
  </si>
  <si>
    <t>EMPLOYE 9</t>
  </si>
  <si>
    <t>EMPLOYE 10</t>
  </si>
  <si>
    <t>EMPLOYE 11</t>
  </si>
  <si>
    <t>EMPLOYE 12</t>
  </si>
  <si>
    <t>EMPLOYE 13</t>
  </si>
  <si>
    <t xml:space="preserve">Frais </t>
  </si>
  <si>
    <t>Mensuels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</si>
</sst>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d"/>
    <numFmt numFmtId="165" formatCode="[h]:mm"/>
  </numFmts>
  <fonts count="1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36"/>
      <color theme="1"/>
      <name val="Arial Black"/>
      <family val="2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orbel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0"/>
      <color theme="1"/>
      <name val="Agency FB"/>
      <family val="2"/>
    </font>
    <font>
      <b/>
      <sz val="10"/>
      <color rgb="FF333333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-0.249977111117893"/>
        <bgColor indexed="64"/>
      </patternFill>
    </fill>
  </fills>
  <borders count="1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6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4" xfId="0" applyBorder="1"/>
    <xf numFmtId="0" fontId="0" fillId="0" borderId="0" xfId="0" applyBorder="1"/>
    <xf numFmtId="14" fontId="0" fillId="0" borderId="0" xfId="0" applyNumberFormat="1" applyAlignment="1">
      <alignment textRotation="90"/>
    </xf>
    <xf numFmtId="164" fontId="0" fillId="0" borderId="25" xfId="0" applyNumberFormat="1" applyBorder="1" applyAlignment="1">
      <alignment horizontal="center"/>
    </xf>
    <xf numFmtId="0" fontId="0" fillId="0" borderId="28" xfId="0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4" fontId="6" fillId="14" borderId="31" xfId="0" applyNumberFormat="1" applyFont="1" applyFill="1" applyBorder="1"/>
    <xf numFmtId="14" fontId="6" fillId="14" borderId="36" xfId="0" applyNumberFormat="1" applyFont="1" applyFill="1" applyBorder="1"/>
    <xf numFmtId="0" fontId="7" fillId="0" borderId="21" xfId="0" applyFont="1" applyBorder="1"/>
    <xf numFmtId="0" fontId="7" fillId="0" borderId="4" xfId="0" applyFont="1" applyBorder="1"/>
    <xf numFmtId="0" fontId="7" fillId="0" borderId="12" xfId="0" applyFont="1" applyBorder="1"/>
    <xf numFmtId="14" fontId="5" fillId="0" borderId="19" xfId="0" applyNumberFormat="1" applyFont="1" applyBorder="1" applyAlignment="1">
      <alignment horizontal="center"/>
    </xf>
    <xf numFmtId="14" fontId="5" fillId="0" borderId="18" xfId="0" applyNumberFormat="1" applyFont="1" applyBorder="1" applyAlignment="1">
      <alignment horizontal="center"/>
    </xf>
    <xf numFmtId="14" fontId="5" fillId="0" borderId="14" xfId="0" applyNumberFormat="1" applyFont="1" applyBorder="1" applyAlignment="1">
      <alignment horizontal="center"/>
    </xf>
    <xf numFmtId="14" fontId="5" fillId="0" borderId="16" xfId="0" applyNumberFormat="1" applyFont="1" applyBorder="1" applyAlignment="1">
      <alignment horizontal="center"/>
    </xf>
    <xf numFmtId="14" fontId="5" fillId="0" borderId="15" xfId="0" applyNumberFormat="1" applyFont="1" applyBorder="1" applyAlignment="1">
      <alignment horizontal="center"/>
    </xf>
    <xf numFmtId="14" fontId="5" fillId="0" borderId="23" xfId="0" applyNumberFormat="1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0" fillId="0" borderId="6" xfId="0" applyBorder="1"/>
    <xf numFmtId="0" fontId="9" fillId="6" borderId="13" xfId="0" applyFont="1" applyFill="1" applyBorder="1" applyAlignment="1">
      <alignment horizontal="center"/>
    </xf>
    <xf numFmtId="0" fontId="6" fillId="8" borderId="27" xfId="0" applyFont="1" applyFill="1" applyBorder="1" applyAlignment="1">
      <alignment horizontal="center"/>
    </xf>
    <xf numFmtId="0" fontId="9" fillId="12" borderId="27" xfId="0" applyFont="1" applyFill="1" applyBorder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5" borderId="4" xfId="0" applyFill="1" applyBorder="1"/>
    <xf numFmtId="0" fontId="0" fillId="5" borderId="6" xfId="0" applyFill="1" applyBorder="1"/>
    <xf numFmtId="0" fontId="0" fillId="5" borderId="6" xfId="0" applyFill="1" applyBorder="1" applyAlignment="1">
      <alignment horizontal="center"/>
    </xf>
    <xf numFmtId="0" fontId="0" fillId="5" borderId="9" xfId="0" applyFill="1" applyBorder="1"/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7" fillId="9" borderId="22" xfId="0" applyFont="1" applyFill="1" applyBorder="1"/>
    <xf numFmtId="14" fontId="5" fillId="9" borderId="2" xfId="0" applyNumberFormat="1" applyFont="1" applyFill="1" applyBorder="1" applyAlignment="1">
      <alignment horizontal="center"/>
    </xf>
    <xf numFmtId="14" fontId="5" fillId="9" borderId="17" xfId="0" applyNumberFormat="1" applyFont="1" applyFill="1" applyBorder="1" applyAlignment="1">
      <alignment horizontal="center"/>
    </xf>
    <xf numFmtId="0" fontId="7" fillId="9" borderId="21" xfId="0" applyFont="1" applyFill="1" applyBorder="1"/>
    <xf numFmtId="14" fontId="5" fillId="9" borderId="19" xfId="0" applyNumberFormat="1" applyFont="1" applyFill="1" applyBorder="1" applyAlignment="1">
      <alignment horizontal="center"/>
    </xf>
    <xf numFmtId="14" fontId="5" fillId="9" borderId="18" xfId="0" applyNumberFormat="1" applyFont="1" applyFill="1" applyBorder="1" applyAlignment="1">
      <alignment horizontal="center"/>
    </xf>
    <xf numFmtId="0" fontId="7" fillId="9" borderId="10" xfId="0" applyFont="1" applyFill="1" applyBorder="1"/>
    <xf numFmtId="14" fontId="5" fillId="9" borderId="14" xfId="0" applyNumberFormat="1" applyFont="1" applyFill="1" applyBorder="1" applyAlignment="1">
      <alignment horizontal="center"/>
    </xf>
    <xf numFmtId="14" fontId="5" fillId="9" borderId="8" xfId="0" applyNumberFormat="1" applyFont="1" applyFill="1" applyBorder="1" applyAlignment="1">
      <alignment horizontal="center"/>
    </xf>
    <xf numFmtId="0" fontId="2" fillId="13" borderId="3" xfId="0" applyFont="1" applyFill="1" applyBorder="1" applyAlignment="1">
      <alignment horizontal="center"/>
    </xf>
    <xf numFmtId="0" fontId="2" fillId="13" borderId="13" xfId="0" applyFont="1" applyFill="1" applyBorder="1" applyAlignment="1">
      <alignment horizontal="center"/>
    </xf>
    <xf numFmtId="0" fontId="2" fillId="13" borderId="7" xfId="0" applyFont="1" applyFill="1" applyBorder="1" applyAlignment="1">
      <alignment horizontal="center"/>
    </xf>
    <xf numFmtId="14" fontId="2" fillId="13" borderId="3" xfId="0" applyNumberFormat="1" applyFont="1" applyFill="1" applyBorder="1" applyAlignment="1">
      <alignment horizontal="center"/>
    </xf>
    <xf numFmtId="0" fontId="2" fillId="14" borderId="3" xfId="0" applyFont="1" applyFill="1" applyBorder="1"/>
    <xf numFmtId="0" fontId="6" fillId="0" borderId="33" xfId="0" applyFont="1" applyBorder="1" applyAlignment="1" applyProtection="1">
      <alignment horizontal="center"/>
      <protection locked="0"/>
    </xf>
    <xf numFmtId="0" fontId="6" fillId="0" borderId="35" xfId="0" applyFont="1" applyBorder="1" applyAlignment="1" applyProtection="1">
      <alignment horizontal="center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6" fillId="0" borderId="20" xfId="0" applyFont="1" applyBorder="1" applyAlignment="1" applyProtection="1">
      <alignment horizontal="center"/>
      <protection locked="0"/>
    </xf>
    <xf numFmtId="0" fontId="6" fillId="0" borderId="28" xfId="0" applyFont="1" applyBorder="1" applyAlignment="1" applyProtection="1">
      <alignment horizontal="center"/>
      <protection locked="0"/>
    </xf>
    <xf numFmtId="0" fontId="6" fillId="0" borderId="26" xfId="0" applyFont="1" applyBorder="1" applyAlignment="1" applyProtection="1">
      <alignment horizontal="center"/>
      <protection locked="0"/>
    </xf>
    <xf numFmtId="0" fontId="0" fillId="13" borderId="3" xfId="0" applyFill="1" applyBorder="1" applyAlignment="1">
      <alignment horizontal="center"/>
    </xf>
    <xf numFmtId="0" fontId="0" fillId="13" borderId="24" xfId="0" applyFill="1" applyBorder="1" applyAlignment="1">
      <alignment horizontal="center"/>
    </xf>
    <xf numFmtId="0" fontId="12" fillId="14" borderId="27" xfId="0" applyFont="1" applyFill="1" applyBorder="1" applyAlignment="1">
      <alignment horizontal="center"/>
    </xf>
    <xf numFmtId="0" fontId="7" fillId="0" borderId="0" xfId="0" applyFont="1" applyFill="1" applyBorder="1" applyAlignment="1"/>
    <xf numFmtId="0" fontId="0" fillId="0" borderId="0" xfId="0" applyFill="1"/>
    <xf numFmtId="0" fontId="2" fillId="8" borderId="1" xfId="0" applyFont="1" applyFill="1" applyBorder="1" applyAlignment="1">
      <alignment horizontal="center"/>
    </xf>
    <xf numFmtId="0" fontId="0" fillId="0" borderId="43" xfId="0" applyBorder="1"/>
    <xf numFmtId="0" fontId="2" fillId="7" borderId="1" xfId="0" applyFont="1" applyFill="1" applyBorder="1" applyAlignment="1">
      <alignment horizontal="center"/>
    </xf>
    <xf numFmtId="0" fontId="2" fillId="17" borderId="1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2" fillId="16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6" fillId="21" borderId="27" xfId="0" applyFont="1" applyFill="1" applyBorder="1" applyAlignment="1">
      <alignment horizontal="center"/>
    </xf>
    <xf numFmtId="0" fontId="2" fillId="5" borderId="47" xfId="0" applyFont="1" applyFill="1" applyBorder="1" applyAlignment="1">
      <alignment horizontal="center"/>
    </xf>
    <xf numFmtId="0" fontId="0" fillId="0" borderId="48" xfId="0" applyBorder="1"/>
    <xf numFmtId="0" fontId="6" fillId="0" borderId="50" xfId="0" applyFont="1" applyBorder="1" applyAlignment="1">
      <alignment horizontal="center"/>
    </xf>
    <xf numFmtId="164" fontId="0" fillId="0" borderId="49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0" fontId="6" fillId="0" borderId="54" xfId="0" applyFont="1" applyBorder="1" applyAlignment="1">
      <alignment horizontal="center"/>
    </xf>
    <xf numFmtId="0" fontId="6" fillId="0" borderId="55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6" fillId="0" borderId="58" xfId="0" applyFont="1" applyBorder="1" applyAlignment="1">
      <alignment horizontal="center"/>
    </xf>
    <xf numFmtId="0" fontId="6" fillId="0" borderId="59" xfId="0" applyFont="1" applyBorder="1" applyAlignment="1">
      <alignment horizontal="center"/>
    </xf>
    <xf numFmtId="0" fontId="12" fillId="14" borderId="63" xfId="0" applyFont="1" applyFill="1" applyBorder="1" applyAlignment="1">
      <alignment horizontal="center"/>
    </xf>
    <xf numFmtId="0" fontId="6" fillId="0" borderId="62" xfId="0" applyFont="1" applyBorder="1" applyAlignment="1">
      <alignment horizontal="center"/>
    </xf>
    <xf numFmtId="0" fontId="6" fillId="0" borderId="64" xfId="0" applyFont="1" applyBorder="1" applyAlignment="1">
      <alignment horizontal="center"/>
    </xf>
    <xf numFmtId="0" fontId="2" fillId="15" borderId="53" xfId="0" applyFont="1" applyFill="1" applyBorder="1" applyAlignment="1">
      <alignment horizontal="center"/>
    </xf>
    <xf numFmtId="0" fontId="12" fillId="14" borderId="65" xfId="0" applyFont="1" applyFill="1" applyBorder="1" applyAlignment="1">
      <alignment horizontal="center"/>
    </xf>
    <xf numFmtId="0" fontId="0" fillId="0" borderId="63" xfId="0" applyBorder="1" applyAlignment="1">
      <alignment horizontal="center"/>
    </xf>
    <xf numFmtId="164" fontId="0" fillId="0" borderId="63" xfId="0" applyNumberFormat="1" applyBorder="1" applyAlignment="1">
      <alignment horizontal="center"/>
    </xf>
    <xf numFmtId="0" fontId="6" fillId="0" borderId="62" xfId="0" applyFont="1" applyBorder="1" applyAlignment="1" applyProtection="1">
      <alignment horizontal="center"/>
      <protection locked="0"/>
    </xf>
    <xf numFmtId="0" fontId="6" fillId="0" borderId="67" xfId="0" applyFont="1" applyBorder="1" applyAlignment="1" applyProtection="1">
      <alignment horizontal="center"/>
      <protection locked="0"/>
    </xf>
    <xf numFmtId="0" fontId="6" fillId="0" borderId="68" xfId="0" applyFont="1" applyBorder="1" applyAlignment="1" applyProtection="1">
      <alignment horizontal="center"/>
      <protection locked="0"/>
    </xf>
    <xf numFmtId="0" fontId="13" fillId="20" borderId="51" xfId="0" applyFont="1" applyFill="1" applyBorder="1" applyAlignment="1">
      <alignment horizontal="center"/>
    </xf>
    <xf numFmtId="0" fontId="13" fillId="20" borderId="52" xfId="0" applyFont="1" applyFill="1" applyBorder="1" applyAlignment="1">
      <alignment horizontal="center"/>
    </xf>
    <xf numFmtId="0" fontId="13" fillId="20" borderId="66" xfId="0" applyFont="1" applyFill="1" applyBorder="1" applyAlignment="1">
      <alignment horizontal="center"/>
    </xf>
    <xf numFmtId="0" fontId="2" fillId="26" borderId="70" xfId="0" applyFont="1" applyFill="1" applyBorder="1"/>
    <xf numFmtId="0" fontId="11" fillId="0" borderId="0" xfId="0" applyFont="1" applyFill="1" applyBorder="1" applyAlignment="1"/>
    <xf numFmtId="0" fontId="11" fillId="0" borderId="43" xfId="0" applyFont="1" applyFill="1" applyBorder="1" applyAlignment="1"/>
    <xf numFmtId="0" fontId="2" fillId="27" borderId="70" xfId="0" applyFont="1" applyFill="1" applyBorder="1" applyAlignment="1">
      <alignment horizontal="center"/>
    </xf>
    <xf numFmtId="0" fontId="11" fillId="27" borderId="38" xfId="0" applyFont="1" applyFill="1" applyBorder="1" applyAlignment="1">
      <alignment horizontal="center"/>
    </xf>
    <xf numFmtId="0" fontId="2" fillId="19" borderId="1" xfId="0" applyFont="1" applyFill="1" applyBorder="1" applyAlignment="1">
      <alignment horizontal="center"/>
    </xf>
    <xf numFmtId="0" fontId="11" fillId="19" borderId="1" xfId="0" applyFont="1" applyFill="1" applyBorder="1" applyAlignment="1">
      <alignment horizontal="center"/>
    </xf>
    <xf numFmtId="0" fontId="2" fillId="24" borderId="70" xfId="0" applyFont="1" applyFill="1" applyBorder="1" applyAlignment="1">
      <alignment horizontal="center"/>
    </xf>
    <xf numFmtId="0" fontId="11" fillId="9" borderId="38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3" borderId="70" xfId="0" applyFont="1" applyFill="1" applyBorder="1" applyAlignment="1">
      <alignment horizontal="center"/>
    </xf>
    <xf numFmtId="0" fontId="2" fillId="22" borderId="1" xfId="0" applyFont="1" applyFill="1" applyBorder="1" applyAlignment="1">
      <alignment horizontal="center"/>
    </xf>
    <xf numFmtId="0" fontId="2" fillId="25" borderId="1" xfId="0" applyFont="1" applyFill="1" applyBorder="1" applyAlignment="1">
      <alignment horizontal="center"/>
    </xf>
    <xf numFmtId="0" fontId="2" fillId="23" borderId="1" xfId="0" applyFont="1" applyFill="1" applyBorder="1" applyAlignment="1">
      <alignment horizontal="center"/>
    </xf>
    <xf numFmtId="0" fontId="0" fillId="0" borderId="0" xfId="0" applyFill="1" applyBorder="1"/>
    <xf numFmtId="0" fontId="0" fillId="28" borderId="0" xfId="0" applyFill="1" applyBorder="1"/>
    <xf numFmtId="0" fontId="0" fillId="28" borderId="0" xfId="0" applyFill="1"/>
    <xf numFmtId="0" fontId="0" fillId="28" borderId="39" xfId="0" applyFill="1" applyBorder="1"/>
    <xf numFmtId="0" fontId="0" fillId="28" borderId="40" xfId="0" applyFill="1" applyBorder="1"/>
    <xf numFmtId="0" fontId="8" fillId="28" borderId="43" xfId="0" applyFont="1" applyFill="1" applyBorder="1" applyAlignment="1"/>
    <xf numFmtId="0" fontId="0" fillId="28" borderId="0" xfId="0" applyFill="1" applyAlignment="1">
      <alignment horizontal="center"/>
    </xf>
    <xf numFmtId="0" fontId="7" fillId="28" borderId="0" xfId="0" applyFont="1" applyFill="1" applyBorder="1" applyAlignment="1">
      <alignment horizontal="center"/>
    </xf>
    <xf numFmtId="0" fontId="7" fillId="28" borderId="43" xfId="0" applyFont="1" applyFill="1" applyBorder="1" applyAlignment="1">
      <alignment horizontal="center"/>
    </xf>
    <xf numFmtId="0" fontId="2" fillId="28" borderId="0" xfId="0" applyFont="1" applyFill="1" applyAlignment="1">
      <alignment horizontal="center"/>
    </xf>
    <xf numFmtId="0" fontId="1" fillId="28" borderId="0" xfId="0" applyFont="1" applyFill="1" applyAlignment="1">
      <alignment horizontal="center"/>
    </xf>
    <xf numFmtId="14" fontId="14" fillId="4" borderId="37" xfId="0" applyNumberFormat="1" applyFont="1" applyFill="1" applyBorder="1" applyAlignment="1">
      <alignment horizontal="center"/>
    </xf>
    <xf numFmtId="14" fontId="14" fillId="0" borderId="37" xfId="0" applyNumberFormat="1" applyFont="1" applyBorder="1" applyAlignment="1">
      <alignment horizontal="center"/>
    </xf>
    <xf numFmtId="14" fontId="15" fillId="0" borderId="11" xfId="0" applyNumberFormat="1" applyFont="1" applyBorder="1" applyAlignment="1">
      <alignment horizontal="center"/>
    </xf>
    <xf numFmtId="14" fontId="15" fillId="4" borderId="11" xfId="0" applyNumberFormat="1" applyFont="1" applyFill="1" applyBorder="1" applyAlignment="1">
      <alignment horizontal="center"/>
    </xf>
    <xf numFmtId="14" fontId="14" fillId="23" borderId="37" xfId="0" applyNumberFormat="1" applyFont="1" applyFill="1" applyBorder="1" applyAlignment="1">
      <alignment horizontal="center"/>
    </xf>
    <xf numFmtId="14" fontId="15" fillId="23" borderId="11" xfId="0" applyNumberFormat="1" applyFont="1" applyFill="1" applyBorder="1" applyAlignment="1">
      <alignment horizontal="center"/>
    </xf>
    <xf numFmtId="14" fontId="14" fillId="0" borderId="5" xfId="0" applyNumberFormat="1" applyFont="1" applyBorder="1" applyAlignment="1">
      <alignment horizontal="center"/>
    </xf>
    <xf numFmtId="14" fontId="15" fillId="0" borderId="12" xfId="0" applyNumberFormat="1" applyFont="1" applyBorder="1" applyAlignment="1">
      <alignment horizontal="center"/>
    </xf>
    <xf numFmtId="0" fontId="2" fillId="5" borderId="72" xfId="0" applyFont="1" applyFill="1" applyBorder="1" applyAlignment="1">
      <alignment horizontal="center"/>
    </xf>
    <xf numFmtId="0" fontId="2" fillId="5" borderId="73" xfId="0" applyFont="1" applyFill="1" applyBorder="1" applyAlignment="1">
      <alignment horizontal="center"/>
    </xf>
    <xf numFmtId="0" fontId="2" fillId="5" borderId="74" xfId="0" applyFont="1" applyFill="1" applyBorder="1" applyAlignment="1">
      <alignment horizontal="center"/>
    </xf>
    <xf numFmtId="0" fontId="2" fillId="5" borderId="75" xfId="0" applyFont="1" applyFill="1" applyBorder="1" applyAlignment="1">
      <alignment horizontal="center"/>
    </xf>
    <xf numFmtId="0" fontId="2" fillId="5" borderId="76" xfId="0" applyFont="1" applyFill="1" applyBorder="1" applyAlignment="1">
      <alignment horizontal="center"/>
    </xf>
    <xf numFmtId="0" fontId="2" fillId="5" borderId="77" xfId="0" applyFont="1" applyFill="1" applyBorder="1" applyAlignment="1">
      <alignment horizontal="center"/>
    </xf>
    <xf numFmtId="0" fontId="2" fillId="5" borderId="78" xfId="0" applyFont="1" applyFill="1" applyBorder="1" applyAlignment="1">
      <alignment horizontal="center"/>
    </xf>
    <xf numFmtId="0" fontId="2" fillId="5" borderId="79" xfId="0" applyFont="1" applyFill="1" applyBorder="1" applyAlignment="1">
      <alignment horizontal="center"/>
    </xf>
    <xf numFmtId="0" fontId="2" fillId="5" borderId="80" xfId="0" applyFont="1" applyFill="1" applyBorder="1" applyAlignment="1">
      <alignment horizontal="center"/>
    </xf>
    <xf numFmtId="0" fontId="6" fillId="10" borderId="25" xfId="0" applyFont="1" applyFill="1" applyBorder="1" applyAlignment="1">
      <alignment horizontal="center"/>
    </xf>
    <xf numFmtId="0" fontId="6" fillId="7" borderId="27" xfId="0" applyFont="1" applyFill="1" applyBorder="1" applyAlignment="1">
      <alignment horizontal="center"/>
    </xf>
    <xf numFmtId="0" fontId="6" fillId="29" borderId="49" xfId="0" applyFont="1" applyFill="1" applyBorder="1" applyAlignment="1">
      <alignment horizontal="center"/>
    </xf>
    <xf numFmtId="0" fontId="6" fillId="3" borderId="46" xfId="0" applyFont="1" applyFill="1" applyBorder="1" applyAlignment="1">
      <alignment horizontal="center"/>
    </xf>
    <xf numFmtId="0" fontId="6" fillId="23" borderId="27" xfId="0" applyFont="1" applyFill="1" applyBorder="1" applyAlignment="1">
      <alignment horizontal="center"/>
    </xf>
    <xf numFmtId="0" fontId="6" fillId="9" borderId="27" xfId="0" applyFont="1" applyFill="1" applyBorder="1" applyAlignment="1">
      <alignment horizontal="center"/>
    </xf>
    <xf numFmtId="0" fontId="6" fillId="27" borderId="27" xfId="0" applyFont="1" applyFill="1" applyBorder="1" applyAlignment="1">
      <alignment horizontal="center"/>
    </xf>
    <xf numFmtId="0" fontId="6" fillId="19" borderId="27" xfId="0" applyFont="1" applyFill="1" applyBorder="1" applyAlignment="1">
      <alignment horizontal="center"/>
    </xf>
    <xf numFmtId="0" fontId="6" fillId="25" borderId="46" xfId="0" applyFont="1" applyFill="1" applyBorder="1" applyAlignment="1">
      <alignment horizontal="center"/>
    </xf>
    <xf numFmtId="0" fontId="6" fillId="22" borderId="49" xfId="0" applyFont="1" applyFill="1" applyBorder="1" applyAlignment="1">
      <alignment horizontal="center"/>
    </xf>
    <xf numFmtId="0" fontId="6" fillId="24" borderId="81" xfId="0" applyFont="1" applyFill="1" applyBorder="1" applyAlignment="1">
      <alignment horizontal="center"/>
    </xf>
    <xf numFmtId="0" fontId="6" fillId="26" borderId="82" xfId="0" applyFont="1" applyFill="1" applyBorder="1" applyAlignment="1">
      <alignment horizontal="center"/>
    </xf>
    <xf numFmtId="0" fontId="2" fillId="5" borderId="83" xfId="0" applyFont="1" applyFill="1" applyBorder="1" applyAlignment="1">
      <alignment horizontal="center"/>
    </xf>
    <xf numFmtId="0" fontId="2" fillId="5" borderId="84" xfId="0" applyFont="1" applyFill="1" applyBorder="1" applyAlignment="1">
      <alignment horizontal="center"/>
    </xf>
    <xf numFmtId="0" fontId="2" fillId="5" borderId="85" xfId="0" applyFont="1" applyFill="1" applyBorder="1" applyAlignment="1">
      <alignment horizontal="center"/>
    </xf>
    <xf numFmtId="0" fontId="2" fillId="5" borderId="86" xfId="0" applyFont="1" applyFill="1" applyBorder="1" applyAlignment="1">
      <alignment horizontal="center"/>
    </xf>
    <xf numFmtId="0" fontId="2" fillId="5" borderId="87" xfId="0" applyFont="1" applyFill="1" applyBorder="1" applyAlignment="1">
      <alignment horizontal="center"/>
    </xf>
    <xf numFmtId="0" fontId="2" fillId="5" borderId="88" xfId="0" applyFont="1" applyFill="1" applyBorder="1" applyAlignment="1">
      <alignment horizontal="center"/>
    </xf>
    <xf numFmtId="0" fontId="2" fillId="5" borderId="89" xfId="0" applyFont="1" applyFill="1" applyBorder="1" applyAlignment="1">
      <alignment horizontal="center"/>
    </xf>
    <xf numFmtId="0" fontId="2" fillId="26" borderId="70" xfId="0" applyFont="1" applyFill="1" applyBorder="1" applyAlignment="1">
      <alignment horizontal="center"/>
    </xf>
    <xf numFmtId="0" fontId="2" fillId="18" borderId="1" xfId="0" applyFont="1" applyFill="1" applyBorder="1" applyAlignment="1">
      <alignment horizontal="center"/>
    </xf>
    <xf numFmtId="0" fontId="3" fillId="0" borderId="91" xfId="0" applyFont="1" applyBorder="1" applyAlignment="1">
      <alignment horizontal="center"/>
    </xf>
    <xf numFmtId="0" fontId="0" fillId="28" borderId="0" xfId="0" applyFill="1" applyBorder="1" applyAlignment="1">
      <alignment horizontal="center"/>
    </xf>
    <xf numFmtId="0" fontId="2" fillId="31" borderId="1" xfId="0" applyFont="1" applyFill="1" applyBorder="1" applyAlignment="1">
      <alignment horizontal="center"/>
    </xf>
    <xf numFmtId="0" fontId="0" fillId="28" borderId="43" xfId="0" applyFill="1" applyBorder="1"/>
    <xf numFmtId="0" fontId="2" fillId="32" borderId="1" xfId="0" applyFont="1" applyFill="1" applyBorder="1" applyAlignment="1">
      <alignment horizontal="center"/>
    </xf>
    <xf numFmtId="0" fontId="2" fillId="30" borderId="75" xfId="0" applyFont="1" applyFill="1" applyBorder="1" applyAlignment="1">
      <alignment horizontal="center"/>
    </xf>
    <xf numFmtId="0" fontId="2" fillId="30" borderId="76" xfId="0" applyFont="1" applyFill="1" applyBorder="1" applyAlignment="1">
      <alignment horizontal="center"/>
    </xf>
    <xf numFmtId="0" fontId="2" fillId="30" borderId="77" xfId="0" applyFont="1" applyFill="1" applyBorder="1" applyAlignment="1">
      <alignment horizontal="center"/>
    </xf>
    <xf numFmtId="0" fontId="2" fillId="30" borderId="86" xfId="0" applyFont="1" applyFill="1" applyBorder="1" applyAlignment="1">
      <alignment horizontal="center"/>
    </xf>
    <xf numFmtId="0" fontId="2" fillId="30" borderId="85" xfId="0" applyFont="1" applyFill="1" applyBorder="1" applyAlignment="1">
      <alignment horizontal="center"/>
    </xf>
    <xf numFmtId="0" fontId="0" fillId="28" borderId="44" xfId="0" applyFill="1" applyBorder="1"/>
    <xf numFmtId="0" fontId="6" fillId="0" borderId="92" xfId="0" applyFont="1" applyBorder="1" applyAlignment="1">
      <alignment horizontal="center"/>
    </xf>
    <xf numFmtId="0" fontId="6" fillId="0" borderId="93" xfId="0" applyFont="1" applyBorder="1" applyAlignment="1">
      <alignment horizontal="center"/>
    </xf>
    <xf numFmtId="0" fontId="6" fillId="0" borderId="94" xfId="0" applyFont="1" applyBorder="1" applyAlignment="1">
      <alignment horizontal="center"/>
    </xf>
    <xf numFmtId="0" fontId="0" fillId="0" borderId="29" xfId="0" applyFill="1" applyBorder="1"/>
    <xf numFmtId="0" fontId="6" fillId="0" borderId="67" xfId="0" applyFont="1" applyBorder="1" applyAlignment="1" applyProtection="1">
      <protection locked="0"/>
    </xf>
    <xf numFmtId="0" fontId="0" fillId="14" borderId="95" xfId="0" applyFill="1" applyBorder="1"/>
    <xf numFmtId="0" fontId="0" fillId="14" borderId="25" xfId="0" applyFill="1" applyBorder="1"/>
    <xf numFmtId="0" fontId="6" fillId="28" borderId="20" xfId="0" applyFont="1" applyFill="1" applyBorder="1" applyAlignment="1" applyProtection="1">
      <alignment horizontal="center"/>
      <protection locked="0"/>
    </xf>
    <xf numFmtId="0" fontId="0" fillId="28" borderId="69" xfId="0" applyFill="1" applyBorder="1"/>
    <xf numFmtId="0" fontId="7" fillId="28" borderId="0" xfId="0" applyFont="1" applyFill="1" applyBorder="1" applyAlignment="1"/>
    <xf numFmtId="0" fontId="11" fillId="27" borderId="38" xfId="0" applyFont="1" applyFill="1" applyBorder="1" applyAlignment="1">
      <alignment horizontal="center"/>
    </xf>
    <xf numFmtId="0" fontId="11" fillId="9" borderId="38" xfId="0" applyFont="1" applyFill="1" applyBorder="1" applyAlignment="1">
      <alignment horizontal="center"/>
    </xf>
    <xf numFmtId="0" fontId="0" fillId="14" borderId="24" xfId="0" applyFill="1" applyBorder="1"/>
    <xf numFmtId="0" fontId="0" fillId="14" borderId="96" xfId="0" applyFill="1" applyBorder="1"/>
    <xf numFmtId="0" fontId="0" fillId="0" borderId="97" xfId="0" applyFill="1" applyBorder="1"/>
    <xf numFmtId="0" fontId="0" fillId="0" borderId="98" xfId="0" applyFill="1" applyBorder="1"/>
    <xf numFmtId="0" fontId="0" fillId="0" borderId="43" xfId="0" applyFill="1" applyBorder="1"/>
    <xf numFmtId="0" fontId="11" fillId="28" borderId="44" xfId="0" applyFont="1" applyFill="1" applyBorder="1" applyAlignment="1"/>
    <xf numFmtId="0" fontId="11" fillId="28" borderId="43" xfId="0" applyFont="1" applyFill="1" applyBorder="1" applyAlignment="1"/>
    <xf numFmtId="0" fontId="2" fillId="0" borderId="4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77" xfId="0" applyFont="1" applyFill="1" applyBorder="1" applyAlignment="1">
      <alignment horizontal="center"/>
    </xf>
    <xf numFmtId="0" fontId="2" fillId="0" borderId="99" xfId="0" applyFont="1" applyFill="1" applyBorder="1" applyAlignment="1">
      <alignment horizontal="center"/>
    </xf>
    <xf numFmtId="0" fontId="2" fillId="5" borderId="99" xfId="0" applyFont="1" applyFill="1" applyBorder="1" applyAlignment="1">
      <alignment horizontal="center"/>
    </xf>
    <xf numFmtId="0" fontId="2" fillId="5" borderId="100" xfId="0" applyFont="1" applyFill="1" applyBorder="1" applyAlignment="1">
      <alignment horizontal="center"/>
    </xf>
    <xf numFmtId="0" fontId="6" fillId="33" borderId="101" xfId="0" applyFont="1" applyFill="1" applyBorder="1" applyAlignment="1">
      <alignment horizontal="center"/>
    </xf>
    <xf numFmtId="0" fontId="2" fillId="17" borderId="2" xfId="0" applyFont="1" applyFill="1" applyBorder="1" applyAlignment="1">
      <alignment horizontal="center"/>
    </xf>
    <xf numFmtId="0" fontId="2" fillId="29" borderId="2" xfId="0" applyFont="1" applyFill="1" applyBorder="1" applyAlignment="1">
      <alignment horizontal="center"/>
    </xf>
    <xf numFmtId="0" fontId="8" fillId="12" borderId="15" xfId="0" applyFont="1" applyFill="1" applyBorder="1" applyAlignment="1">
      <alignment horizontal="center"/>
    </xf>
    <xf numFmtId="0" fontId="2" fillId="8" borderId="32" xfId="0" applyFont="1" applyFill="1" applyBorder="1" applyAlignment="1">
      <alignment horizontal="center"/>
    </xf>
    <xf numFmtId="0" fontId="2" fillId="7" borderId="19" xfId="0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0" fontId="1" fillId="6" borderId="15" xfId="0" applyFont="1" applyFill="1" applyBorder="1" applyAlignment="1">
      <alignment horizontal="center"/>
    </xf>
    <xf numFmtId="0" fontId="2" fillId="34" borderId="1" xfId="0" applyFont="1" applyFill="1" applyBorder="1" applyAlignment="1">
      <alignment horizontal="center"/>
    </xf>
    <xf numFmtId="0" fontId="2" fillId="14" borderId="90" xfId="0" applyFont="1" applyFill="1" applyBorder="1" applyAlignment="1">
      <alignment horizontal="center"/>
    </xf>
    <xf numFmtId="0" fontId="0" fillId="25" borderId="0" xfId="0" applyFill="1"/>
    <xf numFmtId="0" fontId="0" fillId="25" borderId="29" xfId="0" applyFill="1" applyBorder="1"/>
    <xf numFmtId="0" fontId="0" fillId="25" borderId="4" xfId="0" applyFill="1" applyBorder="1"/>
    <xf numFmtId="0" fontId="0" fillId="25" borderId="0" xfId="0" applyFill="1" applyAlignment="1">
      <alignment horizontal="center"/>
    </xf>
    <xf numFmtId="0" fontId="0" fillId="25" borderId="9" xfId="0" applyFill="1" applyBorder="1"/>
    <xf numFmtId="0" fontId="0" fillId="25" borderId="5" xfId="0" applyFill="1" applyBorder="1" applyAlignment="1">
      <alignment horizontal="center"/>
    </xf>
    <xf numFmtId="0" fontId="0" fillId="25" borderId="0" xfId="0" applyFill="1" applyBorder="1"/>
    <xf numFmtId="0" fontId="1" fillId="25" borderId="0" xfId="0" applyFont="1" applyFill="1" applyBorder="1" applyAlignment="1">
      <alignment horizontal="center"/>
    </xf>
    <xf numFmtId="0" fontId="8" fillId="25" borderId="0" xfId="0" applyFont="1" applyFill="1" applyBorder="1" applyAlignment="1"/>
    <xf numFmtId="0" fontId="2" fillId="25" borderId="0" xfId="0" applyFont="1" applyFill="1" applyBorder="1" applyAlignment="1">
      <alignment horizontal="center"/>
    </xf>
    <xf numFmtId="0" fontId="7" fillId="25" borderId="0" xfId="0" applyFont="1" applyFill="1" applyBorder="1" applyAlignment="1"/>
    <xf numFmtId="0" fontId="0" fillId="25" borderId="39" xfId="0" applyFill="1" applyBorder="1" applyAlignment="1">
      <alignment horizontal="center"/>
    </xf>
    <xf numFmtId="0" fontId="0" fillId="25" borderId="39" xfId="0" applyFill="1" applyBorder="1"/>
    <xf numFmtId="0" fontId="0" fillId="25" borderId="0" xfId="0" applyFill="1" applyBorder="1" applyAlignment="1">
      <alignment horizontal="center"/>
    </xf>
    <xf numFmtId="0" fontId="0" fillId="25" borderId="69" xfId="0" applyFill="1" applyBorder="1"/>
    <xf numFmtId="0" fontId="7" fillId="25" borderId="41" xfId="0" applyFont="1" applyFill="1" applyBorder="1" applyAlignment="1"/>
    <xf numFmtId="0" fontId="0" fillId="25" borderId="40" xfId="0" applyFill="1" applyBorder="1"/>
    <xf numFmtId="0" fontId="0" fillId="25" borderId="98" xfId="0" applyFill="1" applyBorder="1"/>
    <xf numFmtId="0" fontId="11" fillId="25" borderId="0" xfId="0" applyFont="1" applyFill="1" applyBorder="1" applyAlignment="1"/>
    <xf numFmtId="0" fontId="0" fillId="25" borderId="6" xfId="0" applyFill="1" applyBorder="1"/>
    <xf numFmtId="0" fontId="0" fillId="25" borderId="102" xfId="0" applyFill="1" applyBorder="1"/>
    <xf numFmtId="0" fontId="0" fillId="25" borderId="103" xfId="0" applyFill="1" applyBorder="1"/>
    <xf numFmtId="0" fontId="2" fillId="35" borderId="1" xfId="0" applyFont="1" applyFill="1" applyBorder="1" applyAlignment="1">
      <alignment horizontal="center"/>
    </xf>
    <xf numFmtId="0" fontId="0" fillId="25" borderId="98" xfId="0" applyFill="1" applyBorder="1" applyAlignment="1">
      <alignment horizontal="center"/>
    </xf>
    <xf numFmtId="0" fontId="2" fillId="25" borderId="0" xfId="0" applyFont="1" applyFill="1" applyBorder="1" applyAlignment="1"/>
    <xf numFmtId="0" fontId="0" fillId="25" borderId="0" xfId="0" applyFill="1" applyBorder="1" applyAlignment="1"/>
    <xf numFmtId="0" fontId="7" fillId="25" borderId="29" xfId="0" applyFont="1" applyFill="1" applyBorder="1" applyAlignment="1"/>
    <xf numFmtId="0" fontId="0" fillId="36" borderId="0" xfId="0" applyFill="1"/>
    <xf numFmtId="0" fontId="6" fillId="0" borderId="1" xfId="0" applyFont="1" applyBorder="1" applyAlignment="1" applyProtection="1">
      <protection locked="0"/>
    </xf>
    <xf numFmtId="0" fontId="0" fillId="0" borderId="107" xfId="0" applyFill="1" applyBorder="1"/>
    <xf numFmtId="0" fontId="6" fillId="2" borderId="5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11" fillId="3" borderId="38" xfId="0" applyFont="1" applyFill="1" applyBorder="1" applyAlignment="1">
      <alignment horizontal="center"/>
    </xf>
    <xf numFmtId="0" fontId="11" fillId="3" borderId="39" xfId="0" applyFont="1" applyFill="1" applyBorder="1" applyAlignment="1">
      <alignment horizontal="center"/>
    </xf>
    <xf numFmtId="0" fontId="11" fillId="3" borderId="20" xfId="0" applyFont="1" applyFill="1" applyBorder="1" applyAlignment="1">
      <alignment horizontal="center"/>
    </xf>
    <xf numFmtId="0" fontId="11" fillId="24" borderId="38" xfId="0" applyFont="1" applyFill="1" applyBorder="1" applyAlignment="1">
      <alignment horizontal="center"/>
    </xf>
    <xf numFmtId="0" fontId="11" fillId="24" borderId="39" xfId="0" applyFont="1" applyFill="1" applyBorder="1" applyAlignment="1">
      <alignment horizontal="center"/>
    </xf>
    <xf numFmtId="0" fontId="11" fillId="24" borderId="20" xfId="0" applyFont="1" applyFill="1" applyBorder="1" applyAlignment="1">
      <alignment horizontal="center"/>
    </xf>
    <xf numFmtId="0" fontId="11" fillId="35" borderId="38" xfId="0" applyFont="1" applyFill="1" applyBorder="1" applyAlignment="1">
      <alignment horizontal="center"/>
    </xf>
    <xf numFmtId="0" fontId="11" fillId="35" borderId="39" xfId="0" applyFont="1" applyFill="1" applyBorder="1" applyAlignment="1">
      <alignment horizontal="center"/>
    </xf>
    <xf numFmtId="0" fontId="11" fillId="35" borderId="20" xfId="0" applyFont="1" applyFill="1" applyBorder="1" applyAlignment="1">
      <alignment horizontal="center"/>
    </xf>
    <xf numFmtId="0" fontId="7" fillId="17" borderId="40" xfId="0" applyFont="1" applyFill="1" applyBorder="1" applyAlignment="1">
      <alignment horizontal="center"/>
    </xf>
    <xf numFmtId="0" fontId="7" fillId="17" borderId="22" xfId="0" applyFont="1" applyFill="1" applyBorder="1" applyAlignment="1">
      <alignment horizontal="center"/>
    </xf>
    <xf numFmtId="0" fontId="7" fillId="8" borderId="45" xfId="0" applyFont="1" applyFill="1" applyBorder="1" applyAlignment="1">
      <alignment horizontal="center"/>
    </xf>
    <xf numFmtId="0" fontId="7" fillId="8" borderId="41" xfId="0" applyFont="1" applyFill="1" applyBorder="1" applyAlignment="1">
      <alignment horizontal="center"/>
    </xf>
    <xf numFmtId="0" fontId="7" fillId="8" borderId="34" xfId="0" applyFont="1" applyFill="1" applyBorder="1" applyAlignment="1">
      <alignment horizontal="center"/>
    </xf>
    <xf numFmtId="0" fontId="7" fillId="14" borderId="45" xfId="0" applyFont="1" applyFill="1" applyBorder="1" applyAlignment="1">
      <alignment horizontal="center"/>
    </xf>
    <xf numFmtId="0" fontId="7" fillId="14" borderId="41" xfId="0" applyFont="1" applyFill="1" applyBorder="1" applyAlignment="1">
      <alignment horizontal="center"/>
    </xf>
    <xf numFmtId="0" fontId="7" fillId="14" borderId="34" xfId="0" applyFont="1" applyFill="1" applyBorder="1" applyAlignment="1">
      <alignment horizontal="center"/>
    </xf>
    <xf numFmtId="0" fontId="11" fillId="22" borderId="38" xfId="0" applyFont="1" applyFill="1" applyBorder="1" applyAlignment="1">
      <alignment horizontal="center"/>
    </xf>
    <xf numFmtId="0" fontId="11" fillId="22" borderId="39" xfId="0" applyFont="1" applyFill="1" applyBorder="1" applyAlignment="1">
      <alignment horizontal="center"/>
    </xf>
    <xf numFmtId="0" fontId="11" fillId="22" borderId="20" xfId="0" applyFont="1" applyFill="1" applyBorder="1" applyAlignment="1">
      <alignment horizontal="center"/>
    </xf>
    <xf numFmtId="0" fontId="11" fillId="23" borderId="38" xfId="0" applyFont="1" applyFill="1" applyBorder="1" applyAlignment="1">
      <alignment horizontal="center"/>
    </xf>
    <xf numFmtId="0" fontId="11" fillId="23" borderId="39" xfId="0" applyFont="1" applyFill="1" applyBorder="1" applyAlignment="1">
      <alignment horizontal="center"/>
    </xf>
    <xf numFmtId="0" fontId="11" fillId="23" borderId="20" xfId="0" applyFont="1" applyFill="1" applyBorder="1" applyAlignment="1">
      <alignment horizontal="center"/>
    </xf>
    <xf numFmtId="0" fontId="11" fillId="34" borderId="38" xfId="0" applyFont="1" applyFill="1" applyBorder="1" applyAlignment="1">
      <alignment horizontal="center"/>
    </xf>
    <xf numFmtId="0" fontId="11" fillId="34" borderId="39" xfId="0" applyFont="1" applyFill="1" applyBorder="1" applyAlignment="1">
      <alignment horizontal="center"/>
    </xf>
    <xf numFmtId="0" fontId="11" fillId="34" borderId="20" xfId="0" applyFont="1" applyFill="1" applyBorder="1" applyAlignment="1">
      <alignment horizontal="center"/>
    </xf>
    <xf numFmtId="0" fontId="11" fillId="27" borderId="38" xfId="0" applyFont="1" applyFill="1" applyBorder="1" applyAlignment="1">
      <alignment horizontal="center"/>
    </xf>
    <xf numFmtId="0" fontId="11" fillId="27" borderId="39" xfId="0" applyFont="1" applyFill="1" applyBorder="1" applyAlignment="1">
      <alignment horizontal="center"/>
    </xf>
    <xf numFmtId="0" fontId="11" fillId="27" borderId="20" xfId="0" applyFont="1" applyFill="1" applyBorder="1" applyAlignment="1">
      <alignment horizontal="center"/>
    </xf>
    <xf numFmtId="0" fontId="11" fillId="19" borderId="38" xfId="0" applyFont="1" applyFill="1" applyBorder="1" applyAlignment="1">
      <alignment horizontal="center"/>
    </xf>
    <xf numFmtId="0" fontId="11" fillId="19" borderId="39" xfId="0" applyFont="1" applyFill="1" applyBorder="1" applyAlignment="1">
      <alignment horizontal="center"/>
    </xf>
    <xf numFmtId="0" fontId="11" fillId="19" borderId="20" xfId="0" applyFont="1" applyFill="1" applyBorder="1" applyAlignment="1">
      <alignment horizontal="center"/>
    </xf>
    <xf numFmtId="0" fontId="11" fillId="9" borderId="38" xfId="0" applyFont="1" applyFill="1" applyBorder="1" applyAlignment="1">
      <alignment horizontal="center"/>
    </xf>
    <xf numFmtId="0" fontId="11" fillId="9" borderId="39" xfId="0" applyFont="1" applyFill="1" applyBorder="1" applyAlignment="1">
      <alignment horizontal="center"/>
    </xf>
    <xf numFmtId="0" fontId="11" fillId="9" borderId="20" xfId="0" applyFont="1" applyFill="1" applyBorder="1" applyAlignment="1">
      <alignment horizontal="center"/>
    </xf>
    <xf numFmtId="0" fontId="11" fillId="18" borderId="38" xfId="0" applyFont="1" applyFill="1" applyBorder="1" applyAlignment="1">
      <alignment horizontal="center"/>
    </xf>
    <xf numFmtId="0" fontId="11" fillId="18" borderId="39" xfId="0" applyFont="1" applyFill="1" applyBorder="1" applyAlignment="1">
      <alignment horizontal="center"/>
    </xf>
    <xf numFmtId="0" fontId="11" fillId="18" borderId="20" xfId="0" applyFont="1" applyFill="1" applyBorder="1" applyAlignment="1">
      <alignment horizontal="center"/>
    </xf>
    <xf numFmtId="0" fontId="11" fillId="26" borderId="38" xfId="0" applyFont="1" applyFill="1" applyBorder="1" applyAlignment="1">
      <alignment horizontal="center"/>
    </xf>
    <xf numFmtId="0" fontId="11" fillId="26" borderId="39" xfId="0" applyFont="1" applyFill="1" applyBorder="1" applyAlignment="1">
      <alignment horizontal="center"/>
    </xf>
    <xf numFmtId="0" fontId="11" fillId="26" borderId="20" xfId="0" applyFont="1" applyFill="1" applyBorder="1" applyAlignment="1">
      <alignment horizontal="center"/>
    </xf>
    <xf numFmtId="0" fontId="7" fillId="29" borderId="40" xfId="0" applyFont="1" applyFill="1" applyBorder="1" applyAlignment="1">
      <alignment horizontal="center"/>
    </xf>
    <xf numFmtId="0" fontId="7" fillId="29" borderId="22" xfId="0" applyFont="1" applyFill="1" applyBorder="1" applyAlignment="1">
      <alignment horizontal="center"/>
    </xf>
    <xf numFmtId="0" fontId="8" fillId="12" borderId="6" xfId="0" applyFont="1" applyFill="1" applyBorder="1" applyAlignment="1">
      <alignment horizontal="center"/>
    </xf>
    <xf numFmtId="0" fontId="8" fillId="12" borderId="9" xfId="0" applyFont="1" applyFill="1" applyBorder="1" applyAlignment="1">
      <alignment horizontal="center"/>
    </xf>
    <xf numFmtId="0" fontId="7" fillId="7" borderId="38" xfId="0" applyFont="1" applyFill="1" applyBorder="1" applyAlignment="1">
      <alignment horizontal="center"/>
    </xf>
    <xf numFmtId="0" fontId="7" fillId="7" borderId="39" xfId="0" applyFont="1" applyFill="1" applyBorder="1" applyAlignment="1">
      <alignment horizontal="center"/>
    </xf>
    <xf numFmtId="0" fontId="7" fillId="7" borderId="21" xfId="0" applyFont="1" applyFill="1" applyBorder="1" applyAlignment="1">
      <alignment horizontal="center"/>
    </xf>
    <xf numFmtId="0" fontId="7" fillId="10" borderId="38" xfId="0" applyFont="1" applyFill="1" applyBorder="1" applyAlignment="1">
      <alignment horizontal="center"/>
    </xf>
    <xf numFmtId="0" fontId="7" fillId="10" borderId="39" xfId="0" applyFont="1" applyFill="1" applyBorder="1" applyAlignment="1">
      <alignment horizontal="center"/>
    </xf>
    <xf numFmtId="0" fontId="7" fillId="10" borderId="21" xfId="0" applyFont="1" applyFill="1" applyBorder="1" applyAlignment="1">
      <alignment horizontal="center"/>
    </xf>
    <xf numFmtId="0" fontId="8" fillId="6" borderId="104" xfId="0" applyFont="1" applyFill="1" applyBorder="1" applyAlignment="1">
      <alignment horizontal="center"/>
    </xf>
    <xf numFmtId="0" fontId="8" fillId="6" borderId="105" xfId="0" applyFont="1" applyFill="1" applyBorder="1" applyAlignment="1">
      <alignment horizontal="center"/>
    </xf>
    <xf numFmtId="0" fontId="8" fillId="6" borderId="106" xfId="0" applyFont="1" applyFill="1" applyBorder="1" applyAlignment="1">
      <alignment horizontal="center"/>
    </xf>
    <xf numFmtId="0" fontId="10" fillId="9" borderId="42" xfId="0" applyFont="1" applyFill="1" applyBorder="1" applyAlignment="1">
      <alignment horizontal="center"/>
    </xf>
    <xf numFmtId="0" fontId="10" fillId="9" borderId="29" xfId="0" applyFont="1" applyFill="1" applyBorder="1" applyAlignment="1">
      <alignment horizontal="center"/>
    </xf>
    <xf numFmtId="0" fontId="10" fillId="9" borderId="8" xfId="0" applyFont="1" applyFill="1" applyBorder="1" applyAlignment="1">
      <alignment horizontal="center"/>
    </xf>
    <xf numFmtId="0" fontId="10" fillId="9" borderId="37" xfId="0" applyFont="1" applyFill="1" applyBorder="1" applyAlignment="1">
      <alignment horizontal="center"/>
    </xf>
    <xf numFmtId="0" fontId="10" fillId="9" borderId="0" xfId="0" applyFont="1" applyFill="1" applyBorder="1" applyAlignment="1">
      <alignment horizontal="center"/>
    </xf>
    <xf numFmtId="0" fontId="10" fillId="9" borderId="4" xfId="0" applyFont="1" applyFill="1" applyBorder="1" applyAlignment="1">
      <alignment horizontal="center"/>
    </xf>
    <xf numFmtId="0" fontId="10" fillId="9" borderId="5" xfId="0" applyFont="1" applyFill="1" applyBorder="1" applyAlignment="1">
      <alignment horizontal="center"/>
    </xf>
    <xf numFmtId="0" fontId="10" fillId="9" borderId="6" xfId="0" applyFont="1" applyFill="1" applyBorder="1" applyAlignment="1">
      <alignment horizontal="center"/>
    </xf>
    <xf numFmtId="0" fontId="10" fillId="9" borderId="9" xfId="0" applyFont="1" applyFill="1" applyBorder="1" applyAlignment="1">
      <alignment horizontal="center"/>
    </xf>
    <xf numFmtId="0" fontId="8" fillId="0" borderId="29" xfId="0" applyFont="1" applyFill="1" applyBorder="1" applyAlignment="1">
      <alignment horizontal="center"/>
    </xf>
    <xf numFmtId="0" fontId="6" fillId="15" borderId="60" xfId="0" applyFont="1" applyFill="1" applyBorder="1" applyAlignment="1">
      <alignment horizontal="center"/>
    </xf>
    <xf numFmtId="0" fontId="6" fillId="15" borderId="61" xfId="0" applyFont="1" applyFill="1" applyBorder="1" applyAlignment="1">
      <alignment horizontal="center"/>
    </xf>
    <xf numFmtId="0" fontId="6" fillId="15" borderId="56" xfId="0" applyFont="1" applyFill="1" applyBorder="1" applyAlignment="1">
      <alignment horizontal="center"/>
    </xf>
    <xf numFmtId="0" fontId="7" fillId="28" borderId="0" xfId="0" applyFont="1" applyFill="1" applyAlignment="1">
      <alignment horizontal="center"/>
    </xf>
    <xf numFmtId="0" fontId="16" fillId="18" borderId="24" xfId="0" applyFont="1" applyFill="1" applyBorder="1" applyAlignment="1">
      <alignment horizontal="center"/>
    </xf>
    <xf numFmtId="0" fontId="16" fillId="18" borderId="25" xfId="0" applyFont="1" applyFill="1" applyBorder="1" applyAlignment="1">
      <alignment horizontal="center"/>
    </xf>
    <xf numFmtId="0" fontId="16" fillId="18" borderId="96" xfId="0" applyFont="1" applyFill="1" applyBorder="1" applyAlignment="1">
      <alignment horizontal="center"/>
    </xf>
    <xf numFmtId="0" fontId="8" fillId="6" borderId="38" xfId="0" applyFont="1" applyFill="1" applyBorder="1" applyAlignment="1">
      <alignment horizontal="center"/>
    </xf>
    <xf numFmtId="0" fontId="8" fillId="6" borderId="39" xfId="0" applyFont="1" applyFill="1" applyBorder="1" applyAlignment="1">
      <alignment horizontal="center"/>
    </xf>
    <xf numFmtId="0" fontId="7" fillId="8" borderId="38" xfId="0" applyFont="1" applyFill="1" applyBorder="1" applyAlignment="1">
      <alignment horizontal="center"/>
    </xf>
    <xf numFmtId="0" fontId="7" fillId="8" borderId="39" xfId="0" applyFont="1" applyFill="1" applyBorder="1" applyAlignment="1">
      <alignment horizontal="center"/>
    </xf>
    <xf numFmtId="0" fontId="7" fillId="8" borderId="20" xfId="0" applyFont="1" applyFill="1" applyBorder="1" applyAlignment="1">
      <alignment horizontal="center"/>
    </xf>
    <xf numFmtId="0" fontId="7" fillId="10" borderId="20" xfId="0" applyFont="1" applyFill="1" applyBorder="1" applyAlignment="1">
      <alignment horizontal="center"/>
    </xf>
    <xf numFmtId="0" fontId="7" fillId="17" borderId="38" xfId="0" applyFont="1" applyFill="1" applyBorder="1" applyAlignment="1">
      <alignment horizontal="center"/>
    </xf>
    <xf numFmtId="0" fontId="7" fillId="17" borderId="39" xfId="0" applyFont="1" applyFill="1" applyBorder="1" applyAlignment="1">
      <alignment horizontal="center"/>
    </xf>
    <xf numFmtId="0" fontId="7" fillId="17" borderId="20" xfId="0" applyFont="1" applyFill="1" applyBorder="1" applyAlignment="1">
      <alignment horizontal="center"/>
    </xf>
    <xf numFmtId="0" fontId="7" fillId="31" borderId="38" xfId="0" applyFont="1" applyFill="1" applyBorder="1" applyAlignment="1">
      <alignment horizontal="center"/>
    </xf>
    <xf numFmtId="0" fontId="7" fillId="31" borderId="39" xfId="0" applyFont="1" applyFill="1" applyBorder="1" applyAlignment="1">
      <alignment horizontal="center"/>
    </xf>
    <xf numFmtId="0" fontId="7" fillId="31" borderId="20" xfId="0" applyFont="1" applyFill="1" applyBorder="1" applyAlignment="1">
      <alignment horizontal="center"/>
    </xf>
    <xf numFmtId="0" fontId="8" fillId="12" borderId="38" xfId="0" applyFont="1" applyFill="1" applyBorder="1" applyAlignment="1">
      <alignment horizontal="center"/>
    </xf>
    <xf numFmtId="0" fontId="8" fillId="12" borderId="39" xfId="0" applyFont="1" applyFill="1" applyBorder="1" applyAlignment="1">
      <alignment horizontal="center"/>
    </xf>
    <xf numFmtId="0" fontId="8" fillId="12" borderId="20" xfId="0" applyFont="1" applyFill="1" applyBorder="1" applyAlignment="1">
      <alignment horizontal="center"/>
    </xf>
    <xf numFmtId="0" fontId="7" fillId="16" borderId="38" xfId="0" applyFont="1" applyFill="1" applyBorder="1" applyAlignment="1">
      <alignment horizontal="center"/>
    </xf>
    <xf numFmtId="0" fontId="7" fillId="16" borderId="39" xfId="0" applyFont="1" applyFill="1" applyBorder="1" applyAlignment="1">
      <alignment horizontal="center"/>
    </xf>
    <xf numFmtId="0" fontId="7" fillId="16" borderId="2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33" borderId="38" xfId="0" applyFont="1" applyFill="1" applyBorder="1" applyAlignment="1">
      <alignment horizontal="center"/>
    </xf>
    <xf numFmtId="0" fontId="7" fillId="33" borderId="39" xfId="0" applyFont="1" applyFill="1" applyBorder="1" applyAlignment="1">
      <alignment horizontal="center"/>
    </xf>
    <xf numFmtId="0" fontId="7" fillId="32" borderId="38" xfId="0" applyFont="1" applyFill="1" applyBorder="1" applyAlignment="1">
      <alignment horizontal="center"/>
    </xf>
    <xf numFmtId="0" fontId="7" fillId="32" borderId="39" xfId="0" applyFont="1" applyFill="1" applyBorder="1" applyAlignment="1">
      <alignment horizontal="center"/>
    </xf>
    <xf numFmtId="0" fontId="7" fillId="32" borderId="20" xfId="0" applyFont="1" applyFill="1" applyBorder="1" applyAlignment="1">
      <alignment horizontal="center"/>
    </xf>
    <xf numFmtId="0" fontId="11" fillId="25" borderId="39" xfId="0" applyFont="1" applyFill="1" applyBorder="1" applyAlignment="1">
      <alignment horizontal="center"/>
    </xf>
    <xf numFmtId="0" fontId="11" fillId="25" borderId="20" xfId="0" applyFont="1" applyFill="1" applyBorder="1" applyAlignment="1">
      <alignment horizontal="center"/>
    </xf>
    <xf numFmtId="0" fontId="7" fillId="0" borderId="39" xfId="0" applyFont="1" applyFill="1" applyBorder="1" applyAlignment="1">
      <alignment horizontal="center"/>
    </xf>
    <xf numFmtId="0" fontId="7" fillId="4" borderId="38" xfId="0" applyFont="1" applyFill="1" applyBorder="1" applyAlignment="1">
      <alignment horizontal="center"/>
    </xf>
    <xf numFmtId="0" fontId="7" fillId="4" borderId="39" xfId="0" applyFont="1" applyFill="1" applyBorder="1" applyAlignment="1">
      <alignment horizontal="center"/>
    </xf>
    <xf numFmtId="0" fontId="7" fillId="4" borderId="20" xfId="0" applyFont="1" applyFill="1" applyBorder="1" applyAlignment="1">
      <alignment horizontal="center"/>
    </xf>
    <xf numFmtId="0" fontId="7" fillId="11" borderId="38" xfId="0" applyFont="1" applyFill="1" applyBorder="1" applyAlignment="1">
      <alignment horizontal="center"/>
    </xf>
    <xf numFmtId="0" fontId="7" fillId="11" borderId="39" xfId="0" applyFont="1" applyFill="1" applyBorder="1" applyAlignment="1">
      <alignment horizontal="center"/>
    </xf>
    <xf numFmtId="0" fontId="7" fillId="11" borderId="20" xfId="0" applyFont="1" applyFill="1" applyBorder="1" applyAlignment="1">
      <alignment horizontal="center"/>
    </xf>
    <xf numFmtId="0" fontId="11" fillId="3" borderId="71" xfId="0" applyFont="1" applyFill="1" applyBorder="1" applyAlignment="1">
      <alignment horizontal="center"/>
    </xf>
    <xf numFmtId="0" fontId="11" fillId="3" borderId="69" xfId="0" applyFont="1" applyFill="1" applyBorder="1" applyAlignment="1">
      <alignment horizontal="center"/>
    </xf>
    <xf numFmtId="0" fontId="11" fillId="3" borderId="50" xfId="0" applyFont="1" applyFill="1" applyBorder="1" applyAlignment="1">
      <alignment horizontal="center"/>
    </xf>
    <xf numFmtId="0" fontId="16" fillId="18" borderId="5" xfId="0" applyFont="1" applyFill="1" applyBorder="1" applyAlignment="1">
      <alignment horizontal="center"/>
    </xf>
    <xf numFmtId="0" fontId="16" fillId="18" borderId="6" xfId="0" applyFont="1" applyFill="1" applyBorder="1" applyAlignment="1">
      <alignment horizontal="center"/>
    </xf>
    <xf numFmtId="0" fontId="16" fillId="18" borderId="9" xfId="0" applyFont="1" applyFill="1" applyBorder="1" applyAlignment="1">
      <alignment horizontal="center"/>
    </xf>
    <xf numFmtId="0" fontId="6" fillId="18" borderId="97" xfId="0" applyFont="1" applyFill="1" applyBorder="1" applyAlignment="1">
      <alignment horizontal="center"/>
    </xf>
    <xf numFmtId="0" fontId="6" fillId="18" borderId="108" xfId="0" applyFont="1" applyFill="1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30" xfId="0" applyBorder="1" applyAlignment="1">
      <alignment horizontal="center"/>
    </xf>
    <xf numFmtId="165" fontId="17" fillId="14" borderId="108" xfId="0" applyNumberFormat="1" applyFont="1" applyFill="1" applyBorder="1" applyAlignment="1">
      <alignment horizontal="center"/>
    </xf>
    <xf numFmtId="165" fontId="17" fillId="14" borderId="109" xfId="0" applyNumberFormat="1" applyFont="1" applyFill="1" applyBorder="1" applyAlignment="1">
      <alignment horizontal="center"/>
    </xf>
    <xf numFmtId="165" fontId="17" fillId="14" borderId="110" xfId="0" applyNumberFormat="1" applyFont="1" applyFill="1" applyBorder="1" applyAlignment="1">
      <alignment horizontal="center"/>
    </xf>
    <xf numFmtId="165" fontId="17" fillId="14" borderId="111" xfId="0" applyNumberFormat="1" applyFont="1" applyFill="1" applyBorder="1" applyAlignment="1">
      <alignment horizontal="center"/>
    </xf>
    <xf numFmtId="165" fontId="6" fillId="14" borderId="112" xfId="0" applyNumberFormat="1" applyFont="1" applyFill="1" applyBorder="1" applyAlignment="1">
      <alignment horizontal="center"/>
    </xf>
    <xf numFmtId="165" fontId="6" fillId="14" borderId="108" xfId="0" applyNumberFormat="1" applyFont="1" applyFill="1" applyBorder="1" applyAlignment="1">
      <alignment horizontal="center"/>
    </xf>
    <xf numFmtId="165" fontId="6" fillId="14" borderId="110" xfId="0" applyNumberFormat="1" applyFont="1" applyFill="1" applyBorder="1" applyAlignment="1">
      <alignment horizontal="center"/>
    </xf>
    <xf numFmtId="165" fontId="6" fillId="14" borderId="109" xfId="0" applyNumberFormat="1" applyFont="1" applyFill="1" applyBorder="1" applyAlignment="1">
      <alignment horizontal="center"/>
    </xf>
    <xf numFmtId="165" fontId="6" fillId="14" borderId="111" xfId="0" applyNumberFormat="1" applyFont="1" applyFill="1" applyBorder="1" applyAlignment="1">
      <alignment horizontal="center"/>
    </xf>
    <xf numFmtId="165" fontId="6" fillId="14" borderId="107" xfId="0" applyNumberFormat="1" applyFont="1" applyFill="1" applyBorder="1" applyAlignment="1">
      <alignment horizontal="center"/>
    </xf>
    <xf numFmtId="165" fontId="6" fillId="14" borderId="113" xfId="0" applyNumberFormat="1" applyFont="1" applyFill="1" applyBorder="1" applyAlignment="1">
      <alignment horizontal="center"/>
    </xf>
    <xf numFmtId="0" fontId="0" fillId="0" borderId="70" xfId="0" applyBorder="1"/>
    <xf numFmtId="0" fontId="0" fillId="0" borderId="44" xfId="0" applyBorder="1"/>
    <xf numFmtId="0" fontId="0" fillId="0" borderId="30" xfId="0" applyBorder="1"/>
  </cellXfs>
  <cellStyles count="1">
    <cellStyle name="Normal" xfId="0" builtinId="0"/>
  </cellStyles>
  <dxfs count="1506"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ont>
        <b/>
        <i/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border>
        <bottom style="medium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FF0000"/>
      <color rgb="FFCCFFCC"/>
      <color rgb="FFCCECFF"/>
      <color rgb="FFFF00FF"/>
      <color rgb="FFFFFFCC"/>
      <color rgb="FFCCFFFF"/>
      <color rgb="FFFFCCFF"/>
      <color rgb="FFFF505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Janvier '!A1"/><Relationship Id="rId13" Type="http://schemas.openxmlformats.org/officeDocument/2006/relationships/hyperlink" Target="#Config!A1"/><Relationship Id="rId3" Type="http://schemas.openxmlformats.org/officeDocument/2006/relationships/hyperlink" Target="#'Ao&#251;t '!A1"/><Relationship Id="rId7" Type="http://schemas.openxmlformats.org/officeDocument/2006/relationships/hyperlink" Target="#'D&#233;cembre '!A1"/><Relationship Id="rId12" Type="http://schemas.openxmlformats.org/officeDocument/2006/relationships/hyperlink" Target="#'Mai '!A1"/><Relationship Id="rId2" Type="http://schemas.openxmlformats.org/officeDocument/2006/relationships/hyperlink" Target="#'Juillet '!A1"/><Relationship Id="rId1" Type="http://schemas.openxmlformats.org/officeDocument/2006/relationships/hyperlink" Target="#Juin!A1"/><Relationship Id="rId6" Type="http://schemas.openxmlformats.org/officeDocument/2006/relationships/hyperlink" Target="#'Novembre '!A1"/><Relationship Id="rId11" Type="http://schemas.openxmlformats.org/officeDocument/2006/relationships/hyperlink" Target="#'Avril '!A1"/><Relationship Id="rId5" Type="http://schemas.openxmlformats.org/officeDocument/2006/relationships/hyperlink" Target="#'Octobre '!A1"/><Relationship Id="rId10" Type="http://schemas.openxmlformats.org/officeDocument/2006/relationships/hyperlink" Target="#'Mars '!A1"/><Relationship Id="rId4" Type="http://schemas.openxmlformats.org/officeDocument/2006/relationships/hyperlink" Target="#Septembre!A1"/><Relationship Id="rId9" Type="http://schemas.openxmlformats.org/officeDocument/2006/relationships/hyperlink" Target="#F&#233;vrier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0</xdr:row>
      <xdr:rowOff>180975</xdr:rowOff>
    </xdr:from>
    <xdr:to>
      <xdr:col>10</xdr:col>
      <xdr:colOff>323850</xdr:colOff>
      <xdr:row>4</xdr:row>
      <xdr:rowOff>104775</xdr:rowOff>
    </xdr:to>
    <xdr:sp macro="" textlink="">
      <xdr:nvSpPr>
        <xdr:cNvPr id="4" name="Rectangle 3"/>
        <xdr:cNvSpPr/>
      </xdr:nvSpPr>
      <xdr:spPr>
        <a:xfrm>
          <a:off x="4143375" y="180975"/>
          <a:ext cx="3800475" cy="685800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3200" b="1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MENU</a:t>
          </a:r>
          <a:r>
            <a:rPr lang="fr-FR" sz="3200" b="1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XPOLogistics</a:t>
          </a:r>
          <a:endParaRPr lang="fr-FR" sz="3200" b="0" cap="none" spc="0">
            <a:ln>
              <a:solidFill>
                <a:schemeClr val="tx1"/>
              </a:solidFill>
            </a:ln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3</xdr:col>
      <xdr:colOff>723900</xdr:colOff>
      <xdr:row>7</xdr:row>
      <xdr:rowOff>76200</xdr:rowOff>
    </xdr:from>
    <xdr:to>
      <xdr:col>11</xdr:col>
      <xdr:colOff>666751</xdr:colOff>
      <xdr:row>9</xdr:row>
      <xdr:rowOff>133350</xdr:rowOff>
    </xdr:to>
    <xdr:sp macro="" textlink="">
      <xdr:nvSpPr>
        <xdr:cNvPr id="5" name="Rectangle 4"/>
        <xdr:cNvSpPr/>
      </xdr:nvSpPr>
      <xdr:spPr>
        <a:xfrm>
          <a:off x="3009900" y="1409700"/>
          <a:ext cx="6038851" cy="438150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PLANNING</a:t>
          </a:r>
          <a:r>
            <a:rPr lang="fr-FR" sz="20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POSTE DE GARDE  JUIN 2018 à MAI 2019</a:t>
          </a:r>
          <a:endParaRPr lang="fr-FR" sz="2000" b="0" cap="none" spc="0">
            <a:ln>
              <a:solidFill>
                <a:schemeClr val="tx1"/>
              </a:solidFill>
            </a:ln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1</xdr:col>
      <xdr:colOff>38100</xdr:colOff>
      <xdr:row>17</xdr:row>
      <xdr:rowOff>26194</xdr:rowOff>
    </xdr:from>
    <xdr:to>
      <xdr:col>5</xdr:col>
      <xdr:colOff>0</xdr:colOff>
      <xdr:row>19</xdr:row>
      <xdr:rowOff>73819</xdr:rowOff>
    </xdr:to>
    <xdr:sp macro="" textlink="">
      <xdr:nvSpPr>
        <xdr:cNvPr id="6" name="Rectangle à coins arrondis 5">
          <a:hlinkClick xmlns:r="http://schemas.openxmlformats.org/officeDocument/2006/relationships" r:id="rId1"/>
        </xdr:cNvPr>
        <xdr:cNvSpPr/>
      </xdr:nvSpPr>
      <xdr:spPr>
        <a:xfrm>
          <a:off x="800100" y="32646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/>
            <a:t>JUIN</a:t>
          </a:r>
          <a:r>
            <a:rPr lang="fr-FR" sz="1800" b="1" baseline="0"/>
            <a:t> 2018</a:t>
          </a:r>
          <a:endParaRPr lang="fr-FR" sz="1800" b="1"/>
        </a:p>
      </xdr:txBody>
    </xdr:sp>
    <xdr:clientData/>
  </xdr:twoCellAnchor>
  <xdr:twoCellAnchor>
    <xdr:from>
      <xdr:col>1</xdr:col>
      <xdr:colOff>38100</xdr:colOff>
      <xdr:row>20</xdr:row>
      <xdr:rowOff>66675</xdr:rowOff>
    </xdr:from>
    <xdr:to>
      <xdr:col>5</xdr:col>
      <xdr:colOff>0</xdr:colOff>
      <xdr:row>22</xdr:row>
      <xdr:rowOff>114300</xdr:rowOff>
    </xdr:to>
    <xdr:sp macro="" textlink="">
      <xdr:nvSpPr>
        <xdr:cNvPr id="7" name="Rectangle à coins arrondis 6">
          <a:hlinkClick xmlns:r="http://schemas.openxmlformats.org/officeDocument/2006/relationships" r:id="rId2"/>
        </xdr:cNvPr>
        <xdr:cNvSpPr/>
      </xdr:nvSpPr>
      <xdr:spPr>
        <a:xfrm>
          <a:off x="800100" y="3876675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/>
            <a:t>JUILLET</a:t>
          </a:r>
          <a:r>
            <a:rPr lang="fr-FR" sz="1800" b="1" baseline="0"/>
            <a:t> 2018</a:t>
          </a:r>
          <a:endParaRPr lang="fr-FR" sz="1800" b="1"/>
        </a:p>
      </xdr:txBody>
    </xdr:sp>
    <xdr:clientData/>
  </xdr:twoCellAnchor>
  <xdr:twoCellAnchor>
    <xdr:from>
      <xdr:col>1</xdr:col>
      <xdr:colOff>38100</xdr:colOff>
      <xdr:row>23</xdr:row>
      <xdr:rowOff>102394</xdr:rowOff>
    </xdr:from>
    <xdr:to>
      <xdr:col>5</xdr:col>
      <xdr:colOff>0</xdr:colOff>
      <xdr:row>25</xdr:row>
      <xdr:rowOff>150019</xdr:rowOff>
    </xdr:to>
    <xdr:sp macro="" textlink="">
      <xdr:nvSpPr>
        <xdr:cNvPr id="8" name="Rectangle à coins arrondis 7">
          <a:hlinkClick xmlns:r="http://schemas.openxmlformats.org/officeDocument/2006/relationships" r:id="rId3"/>
        </xdr:cNvPr>
        <xdr:cNvSpPr/>
      </xdr:nvSpPr>
      <xdr:spPr>
        <a:xfrm>
          <a:off x="800100" y="44838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AOÛT 2018</a:t>
          </a:r>
          <a:endParaRPr lang="fr-FR" sz="1800" b="1"/>
        </a:p>
      </xdr:txBody>
    </xdr:sp>
    <xdr:clientData/>
  </xdr:twoCellAnchor>
  <xdr:twoCellAnchor>
    <xdr:from>
      <xdr:col>1</xdr:col>
      <xdr:colOff>38100</xdr:colOff>
      <xdr:row>26</xdr:row>
      <xdr:rowOff>140494</xdr:rowOff>
    </xdr:from>
    <xdr:to>
      <xdr:col>5</xdr:col>
      <xdr:colOff>0</xdr:colOff>
      <xdr:row>28</xdr:row>
      <xdr:rowOff>188119</xdr:rowOff>
    </xdr:to>
    <xdr:sp macro="" textlink="">
      <xdr:nvSpPr>
        <xdr:cNvPr id="10" name="Rectangle à coins arrondis 9">
          <a:hlinkClick xmlns:r="http://schemas.openxmlformats.org/officeDocument/2006/relationships" r:id="rId4"/>
        </xdr:cNvPr>
        <xdr:cNvSpPr/>
      </xdr:nvSpPr>
      <xdr:spPr>
        <a:xfrm>
          <a:off x="800100" y="50934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SEPTEMBRE 2018</a:t>
          </a:r>
          <a:endParaRPr lang="fr-FR" sz="1800" b="1"/>
        </a:p>
      </xdr:txBody>
    </xdr:sp>
    <xdr:clientData/>
  </xdr:twoCellAnchor>
  <xdr:twoCellAnchor>
    <xdr:from>
      <xdr:col>6</xdr:col>
      <xdr:colOff>9525</xdr:colOff>
      <xdr:row>17</xdr:row>
      <xdr:rowOff>26194</xdr:rowOff>
    </xdr:from>
    <xdr:to>
      <xdr:col>9</xdr:col>
      <xdr:colOff>733425</xdr:colOff>
      <xdr:row>19</xdr:row>
      <xdr:rowOff>73819</xdr:rowOff>
    </xdr:to>
    <xdr:sp macro="" textlink="">
      <xdr:nvSpPr>
        <xdr:cNvPr id="18" name="Rectangle à coins arrondis 17">
          <a:hlinkClick xmlns:r="http://schemas.openxmlformats.org/officeDocument/2006/relationships" r:id="rId5"/>
        </xdr:cNvPr>
        <xdr:cNvSpPr/>
      </xdr:nvSpPr>
      <xdr:spPr>
        <a:xfrm>
          <a:off x="4581525" y="32646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OCTOBRE 2018</a:t>
          </a:r>
          <a:endParaRPr lang="fr-FR" sz="1800" b="1"/>
        </a:p>
      </xdr:txBody>
    </xdr:sp>
    <xdr:clientData/>
  </xdr:twoCellAnchor>
  <xdr:twoCellAnchor>
    <xdr:from>
      <xdr:col>6</xdr:col>
      <xdr:colOff>23812</xdr:colOff>
      <xdr:row>20</xdr:row>
      <xdr:rowOff>66675</xdr:rowOff>
    </xdr:from>
    <xdr:to>
      <xdr:col>9</xdr:col>
      <xdr:colOff>747712</xdr:colOff>
      <xdr:row>22</xdr:row>
      <xdr:rowOff>114300</xdr:rowOff>
    </xdr:to>
    <xdr:sp macro="" textlink="">
      <xdr:nvSpPr>
        <xdr:cNvPr id="19" name="Rectangle à coins arrondis 18">
          <a:hlinkClick xmlns:r="http://schemas.openxmlformats.org/officeDocument/2006/relationships" r:id="rId6"/>
        </xdr:cNvPr>
        <xdr:cNvSpPr/>
      </xdr:nvSpPr>
      <xdr:spPr>
        <a:xfrm>
          <a:off x="4595812" y="3876675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NOVEMBRE 2018</a:t>
          </a:r>
          <a:endParaRPr lang="fr-FR" sz="1800" b="1"/>
        </a:p>
      </xdr:txBody>
    </xdr:sp>
    <xdr:clientData/>
  </xdr:twoCellAnchor>
  <xdr:twoCellAnchor>
    <xdr:from>
      <xdr:col>6</xdr:col>
      <xdr:colOff>23812</xdr:colOff>
      <xdr:row>23</xdr:row>
      <xdr:rowOff>102394</xdr:rowOff>
    </xdr:from>
    <xdr:to>
      <xdr:col>9</xdr:col>
      <xdr:colOff>747712</xdr:colOff>
      <xdr:row>25</xdr:row>
      <xdr:rowOff>150019</xdr:rowOff>
    </xdr:to>
    <xdr:sp macro="" textlink="">
      <xdr:nvSpPr>
        <xdr:cNvPr id="20" name="Rectangle à coins arrondis 19">
          <a:hlinkClick xmlns:r="http://schemas.openxmlformats.org/officeDocument/2006/relationships" r:id="rId7"/>
        </xdr:cNvPr>
        <xdr:cNvSpPr/>
      </xdr:nvSpPr>
      <xdr:spPr>
        <a:xfrm>
          <a:off x="4595812" y="44838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DÉCEMBRE 2018</a:t>
          </a:r>
          <a:endParaRPr lang="fr-FR" sz="1800" b="1"/>
        </a:p>
      </xdr:txBody>
    </xdr:sp>
    <xdr:clientData/>
  </xdr:twoCellAnchor>
  <xdr:twoCellAnchor>
    <xdr:from>
      <xdr:col>6</xdr:col>
      <xdr:colOff>23812</xdr:colOff>
      <xdr:row>26</xdr:row>
      <xdr:rowOff>140494</xdr:rowOff>
    </xdr:from>
    <xdr:to>
      <xdr:col>9</xdr:col>
      <xdr:colOff>747712</xdr:colOff>
      <xdr:row>28</xdr:row>
      <xdr:rowOff>188119</xdr:rowOff>
    </xdr:to>
    <xdr:sp macro="" textlink="">
      <xdr:nvSpPr>
        <xdr:cNvPr id="21" name="Rectangle à coins arrondis 20">
          <a:hlinkClick xmlns:r="http://schemas.openxmlformats.org/officeDocument/2006/relationships" r:id="rId8"/>
        </xdr:cNvPr>
        <xdr:cNvSpPr/>
      </xdr:nvSpPr>
      <xdr:spPr>
        <a:xfrm>
          <a:off x="4595812" y="50934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JANVIER 2019</a:t>
          </a:r>
          <a:endParaRPr lang="fr-FR" sz="1800" b="1"/>
        </a:p>
      </xdr:txBody>
    </xdr:sp>
    <xdr:clientData/>
  </xdr:twoCellAnchor>
  <xdr:twoCellAnchor>
    <xdr:from>
      <xdr:col>10</xdr:col>
      <xdr:colOff>742950</xdr:colOff>
      <xdr:row>17</xdr:row>
      <xdr:rowOff>26194</xdr:rowOff>
    </xdr:from>
    <xdr:to>
      <xdr:col>14</xdr:col>
      <xdr:colOff>704850</xdr:colOff>
      <xdr:row>19</xdr:row>
      <xdr:rowOff>73819</xdr:rowOff>
    </xdr:to>
    <xdr:sp macro="" textlink="">
      <xdr:nvSpPr>
        <xdr:cNvPr id="30" name="Rectangle à coins arrondis 29">
          <a:hlinkClick xmlns:r="http://schemas.openxmlformats.org/officeDocument/2006/relationships" r:id="rId9"/>
        </xdr:cNvPr>
        <xdr:cNvSpPr/>
      </xdr:nvSpPr>
      <xdr:spPr>
        <a:xfrm>
          <a:off x="8362950" y="32646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FÉVRIER 2019</a:t>
          </a:r>
          <a:endParaRPr lang="fr-FR" sz="1800" b="1"/>
        </a:p>
      </xdr:txBody>
    </xdr:sp>
    <xdr:clientData/>
  </xdr:twoCellAnchor>
  <xdr:twoCellAnchor>
    <xdr:from>
      <xdr:col>10</xdr:col>
      <xdr:colOff>742950</xdr:colOff>
      <xdr:row>20</xdr:row>
      <xdr:rowOff>66675</xdr:rowOff>
    </xdr:from>
    <xdr:to>
      <xdr:col>14</xdr:col>
      <xdr:colOff>704850</xdr:colOff>
      <xdr:row>22</xdr:row>
      <xdr:rowOff>114300</xdr:rowOff>
    </xdr:to>
    <xdr:sp macro="" textlink="">
      <xdr:nvSpPr>
        <xdr:cNvPr id="31" name="Rectangle à coins arrondis 30">
          <a:hlinkClick xmlns:r="http://schemas.openxmlformats.org/officeDocument/2006/relationships" r:id="rId10"/>
        </xdr:cNvPr>
        <xdr:cNvSpPr/>
      </xdr:nvSpPr>
      <xdr:spPr>
        <a:xfrm>
          <a:off x="8362950" y="3876675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MARS 2019</a:t>
          </a:r>
          <a:endParaRPr lang="fr-FR" sz="1800" b="1"/>
        </a:p>
      </xdr:txBody>
    </xdr:sp>
    <xdr:clientData/>
  </xdr:twoCellAnchor>
  <xdr:twoCellAnchor>
    <xdr:from>
      <xdr:col>10</xdr:col>
      <xdr:colOff>742950</xdr:colOff>
      <xdr:row>23</xdr:row>
      <xdr:rowOff>102394</xdr:rowOff>
    </xdr:from>
    <xdr:to>
      <xdr:col>14</xdr:col>
      <xdr:colOff>704850</xdr:colOff>
      <xdr:row>25</xdr:row>
      <xdr:rowOff>150019</xdr:rowOff>
    </xdr:to>
    <xdr:sp macro="" textlink="">
      <xdr:nvSpPr>
        <xdr:cNvPr id="32" name="Rectangle à coins arrondis 31">
          <a:hlinkClick xmlns:r="http://schemas.openxmlformats.org/officeDocument/2006/relationships" r:id="rId11"/>
        </xdr:cNvPr>
        <xdr:cNvSpPr/>
      </xdr:nvSpPr>
      <xdr:spPr>
        <a:xfrm>
          <a:off x="8362950" y="44838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AVRIL 2019</a:t>
          </a:r>
          <a:endParaRPr lang="fr-FR" sz="1800" b="1"/>
        </a:p>
      </xdr:txBody>
    </xdr:sp>
    <xdr:clientData/>
  </xdr:twoCellAnchor>
  <xdr:twoCellAnchor>
    <xdr:from>
      <xdr:col>10</xdr:col>
      <xdr:colOff>742950</xdr:colOff>
      <xdr:row>26</xdr:row>
      <xdr:rowOff>140494</xdr:rowOff>
    </xdr:from>
    <xdr:to>
      <xdr:col>14</xdr:col>
      <xdr:colOff>704850</xdr:colOff>
      <xdr:row>28</xdr:row>
      <xdr:rowOff>188119</xdr:rowOff>
    </xdr:to>
    <xdr:sp macro="" textlink="">
      <xdr:nvSpPr>
        <xdr:cNvPr id="33" name="Rectangle à coins arrondis 32">
          <a:hlinkClick xmlns:r="http://schemas.openxmlformats.org/officeDocument/2006/relationships" r:id="rId12"/>
        </xdr:cNvPr>
        <xdr:cNvSpPr/>
      </xdr:nvSpPr>
      <xdr:spPr>
        <a:xfrm>
          <a:off x="8362950" y="50934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MAI 2019</a:t>
          </a:r>
          <a:endParaRPr lang="fr-FR" sz="1800" b="1"/>
        </a:p>
      </xdr:txBody>
    </xdr:sp>
    <xdr:clientData/>
  </xdr:twoCellAnchor>
  <xdr:twoCellAnchor>
    <xdr:from>
      <xdr:col>6</xdr:col>
      <xdr:colOff>0</xdr:colOff>
      <xdr:row>13</xdr:row>
      <xdr:rowOff>0</xdr:rowOff>
    </xdr:from>
    <xdr:to>
      <xdr:col>9</xdr:col>
      <xdr:colOff>723900</xdr:colOff>
      <xdr:row>15</xdr:row>
      <xdr:rowOff>47625</xdr:rowOff>
    </xdr:to>
    <xdr:sp macro="" textlink="">
      <xdr:nvSpPr>
        <xdr:cNvPr id="43" name="Rectangle à coins arrondis 42">
          <a:hlinkClick xmlns:r="http://schemas.openxmlformats.org/officeDocument/2006/relationships" r:id="rId13"/>
        </xdr:cNvPr>
        <xdr:cNvSpPr/>
      </xdr:nvSpPr>
      <xdr:spPr>
        <a:xfrm>
          <a:off x="4572000" y="2476500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RÉCAPITULATIF ANNUEL</a:t>
          </a:r>
          <a:endParaRPr lang="fr-FR" sz="18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152399</xdr:colOff>
      <xdr:row>20</xdr:row>
      <xdr:rowOff>114300</xdr:rowOff>
    </xdr:from>
    <xdr:to>
      <xdr:col>9</xdr:col>
      <xdr:colOff>0</xdr:colOff>
      <xdr:row>22</xdr:row>
      <xdr:rowOff>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4686299" y="3990975"/>
          <a:ext cx="2552701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152401</xdr:colOff>
      <xdr:row>28</xdr:row>
      <xdr:rowOff>85725</xdr:rowOff>
    </xdr:from>
    <xdr:to>
      <xdr:col>24</xdr:col>
      <xdr:colOff>152400</xdr:colOff>
      <xdr:row>29</xdr:row>
      <xdr:rowOff>180975</xdr:rowOff>
    </xdr:to>
    <xdr:sp macro="" textlink="" fLocksText="0">
      <xdr:nvSpPr>
        <xdr:cNvPr id="5" name="Rectangle à coins arrondis 4">
          <a:hlinkClick xmlns:r="http://schemas.openxmlformats.org/officeDocument/2006/relationships" r:id="rId1"/>
        </xdr:cNvPr>
        <xdr:cNvSpPr/>
      </xdr:nvSpPr>
      <xdr:spPr>
        <a:xfrm>
          <a:off x="6743701" y="492442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190500</xdr:colOff>
      <xdr:row>28</xdr:row>
      <xdr:rowOff>95250</xdr:rowOff>
    </xdr:from>
    <xdr:to>
      <xdr:col>24</xdr:col>
      <xdr:colOff>190499</xdr:colOff>
      <xdr:row>30</xdr:row>
      <xdr:rowOff>0</xdr:rowOff>
    </xdr:to>
    <xdr:sp macro="" textlink="" fLocksText="0">
      <xdr:nvSpPr>
        <xdr:cNvPr id="5" name="Rectangle à coins arrondis 4">
          <a:hlinkClick xmlns:r="http://schemas.openxmlformats.org/officeDocument/2006/relationships" r:id="rId1"/>
        </xdr:cNvPr>
        <xdr:cNvSpPr/>
      </xdr:nvSpPr>
      <xdr:spPr>
        <a:xfrm>
          <a:off x="6781800" y="492442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180975</xdr:colOff>
      <xdr:row>28</xdr:row>
      <xdr:rowOff>95250</xdr:rowOff>
    </xdr:from>
    <xdr:to>
      <xdr:col>24</xdr:col>
      <xdr:colOff>180974</xdr:colOff>
      <xdr:row>30</xdr:row>
      <xdr:rowOff>0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772275" y="492442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104776</xdr:colOff>
      <xdr:row>28</xdr:row>
      <xdr:rowOff>161925</xdr:rowOff>
    </xdr:from>
    <xdr:to>
      <xdr:col>24</xdr:col>
      <xdr:colOff>104775</xdr:colOff>
      <xdr:row>30</xdr:row>
      <xdr:rowOff>66675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696076" y="4991100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180975</xdr:colOff>
      <xdr:row>28</xdr:row>
      <xdr:rowOff>95250</xdr:rowOff>
    </xdr:from>
    <xdr:to>
      <xdr:col>24</xdr:col>
      <xdr:colOff>180974</xdr:colOff>
      <xdr:row>30</xdr:row>
      <xdr:rowOff>0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772275" y="492442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180975</xdr:colOff>
      <xdr:row>28</xdr:row>
      <xdr:rowOff>95250</xdr:rowOff>
    </xdr:from>
    <xdr:to>
      <xdr:col>24</xdr:col>
      <xdr:colOff>180974</xdr:colOff>
      <xdr:row>30</xdr:row>
      <xdr:rowOff>0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772275" y="492442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180975</xdr:colOff>
      <xdr:row>28</xdr:row>
      <xdr:rowOff>180975</xdr:rowOff>
    </xdr:from>
    <xdr:to>
      <xdr:col>24</xdr:col>
      <xdr:colOff>180974</xdr:colOff>
      <xdr:row>30</xdr:row>
      <xdr:rowOff>85725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772275" y="5010150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171450</xdr:colOff>
      <xdr:row>28</xdr:row>
      <xdr:rowOff>95250</xdr:rowOff>
    </xdr:from>
    <xdr:to>
      <xdr:col>24</xdr:col>
      <xdr:colOff>171449</xdr:colOff>
      <xdr:row>30</xdr:row>
      <xdr:rowOff>0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762750" y="4933950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114301</xdr:colOff>
      <xdr:row>28</xdr:row>
      <xdr:rowOff>114300</xdr:rowOff>
    </xdr:from>
    <xdr:to>
      <xdr:col>24</xdr:col>
      <xdr:colOff>114300</xdr:colOff>
      <xdr:row>30</xdr:row>
      <xdr:rowOff>19050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705601" y="4953000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114301</xdr:colOff>
      <xdr:row>28</xdr:row>
      <xdr:rowOff>104775</xdr:rowOff>
    </xdr:from>
    <xdr:to>
      <xdr:col>24</xdr:col>
      <xdr:colOff>114300</xdr:colOff>
      <xdr:row>30</xdr:row>
      <xdr:rowOff>9525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705601" y="494347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104776</xdr:colOff>
      <xdr:row>28</xdr:row>
      <xdr:rowOff>95250</xdr:rowOff>
    </xdr:from>
    <xdr:to>
      <xdr:col>24</xdr:col>
      <xdr:colOff>104775</xdr:colOff>
      <xdr:row>30</xdr:row>
      <xdr:rowOff>0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696076" y="492442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161925</xdr:colOff>
      <xdr:row>28</xdr:row>
      <xdr:rowOff>114300</xdr:rowOff>
    </xdr:from>
    <xdr:to>
      <xdr:col>24</xdr:col>
      <xdr:colOff>161924</xdr:colOff>
      <xdr:row>30</xdr:row>
      <xdr:rowOff>19050</xdr:rowOff>
    </xdr:to>
    <xdr:sp macro="" textlink="" fLocksText="0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6753225" y="494347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tables/table1.xml><?xml version="1.0" encoding="utf-8"?>
<table xmlns="http://schemas.openxmlformats.org/spreadsheetml/2006/main" id="1" name="Tableau1" displayName="Tableau1" ref="B3:B20" totalsRowShown="0" headerRowDxfId="1505" dataDxfId="1503" headerRowBorderDxfId="1504">
  <autoFilter ref="B3:B20"/>
  <tableColumns count="1">
    <tableColumn id="1" name="EFFECTIF" dataDxfId="150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22:E35" totalsRowShown="0" headerRowDxfId="1501" headerRowBorderDxfId="1500">
  <autoFilter ref="D22:E35"/>
  <tableColumns count="2">
    <tableColumn id="1" name="Date" dataDxfId="1499"/>
    <tableColumn id="2" name="Jours Fériés" dataDxfId="1498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"/>
  <sheetViews>
    <sheetView showGridLines="0" showRowColHeaders="0" workbookViewId="0"/>
  </sheetViews>
  <sheetFormatPr baseColWidth="10" defaultRowHeight="15" x14ac:dyDescent="0.25"/>
  <cols>
    <col min="1" max="16384" width="11.42578125" style="229"/>
  </cols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0000"/>
    <pageSetUpPr fitToPage="1"/>
  </sheetPr>
  <dimension ref="A1:AC45"/>
  <sheetViews>
    <sheetView showGridLines="0" showZeros="0" workbookViewId="0">
      <selection activeCell="Y26" sqref="Y26"/>
    </sheetView>
  </sheetViews>
  <sheetFormatPr baseColWidth="10" defaultRowHeight="15" x14ac:dyDescent="0.25"/>
  <cols>
    <col min="2" max="2" width="15.7109375" customWidth="1"/>
    <col min="3" max="3" width="11.42578125" customWidth="1"/>
    <col min="4" max="4" width="13.7109375" customWidth="1"/>
    <col min="5" max="6" width="15.7109375" style="2" customWidth="1"/>
    <col min="8" max="24" width="6.7109375" customWidth="1"/>
  </cols>
  <sheetData>
    <row r="1" spans="1:27" ht="15.75" thickBot="1" x14ac:dyDescent="0.3">
      <c r="A1" s="202"/>
      <c r="B1" s="202"/>
      <c r="C1" s="202"/>
      <c r="D1" s="202"/>
      <c r="E1" s="205"/>
      <c r="F1" s="205"/>
      <c r="G1" s="202"/>
      <c r="H1" s="221"/>
      <c r="I1" s="221"/>
      <c r="J1" s="221"/>
      <c r="K1" s="221"/>
      <c r="L1" s="221"/>
      <c r="M1" s="221"/>
      <c r="N1" s="221"/>
      <c r="O1" s="221"/>
      <c r="P1" s="222"/>
      <c r="Q1" s="223"/>
      <c r="R1" s="221"/>
      <c r="S1" s="221"/>
      <c r="T1" s="221"/>
      <c r="U1" s="221"/>
      <c r="V1" s="221"/>
      <c r="W1" s="221"/>
      <c r="X1" s="221"/>
      <c r="Y1" s="202"/>
      <c r="Z1" s="202"/>
      <c r="AA1" s="202"/>
    </row>
    <row r="2" spans="1:27" ht="15.75" thickBot="1" x14ac:dyDescent="0.3">
      <c r="A2" s="202"/>
      <c r="B2" s="202"/>
      <c r="C2" s="202"/>
      <c r="D2" s="202"/>
      <c r="E2" s="205"/>
      <c r="F2" s="205"/>
      <c r="G2" s="202"/>
      <c r="H2" s="232" t="s">
        <v>75</v>
      </c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4"/>
      <c r="Y2" s="202"/>
      <c r="Z2" s="202"/>
      <c r="AA2" s="202"/>
    </row>
    <row r="3" spans="1:27" ht="15.75" thickBot="1" x14ac:dyDescent="0.3">
      <c r="A3" s="204"/>
      <c r="B3" s="35" t="s">
        <v>0</v>
      </c>
      <c r="C3" s="206"/>
      <c r="D3" s="49" t="s">
        <v>13</v>
      </c>
      <c r="E3" s="48">
        <v>43252</v>
      </c>
      <c r="F3" s="207"/>
      <c r="G3" s="206"/>
      <c r="H3" s="24" t="s">
        <v>22</v>
      </c>
      <c r="I3" s="25" t="s">
        <v>21</v>
      </c>
      <c r="J3" s="135" t="s">
        <v>20</v>
      </c>
      <c r="K3" s="136" t="s">
        <v>27</v>
      </c>
      <c r="L3" s="69" t="s">
        <v>43</v>
      </c>
      <c r="M3" s="137" t="s">
        <v>26</v>
      </c>
      <c r="N3" s="26" t="s">
        <v>23</v>
      </c>
      <c r="O3" s="138" t="s">
        <v>48</v>
      </c>
      <c r="P3" s="145" t="s">
        <v>42</v>
      </c>
      <c r="Q3" s="146" t="s">
        <v>50</v>
      </c>
      <c r="R3" s="144" t="s">
        <v>51</v>
      </c>
      <c r="S3" s="139" t="s">
        <v>60</v>
      </c>
      <c r="T3" s="140" t="s">
        <v>58</v>
      </c>
      <c r="U3" s="141" t="s">
        <v>54</v>
      </c>
      <c r="V3" s="142" t="s">
        <v>57</v>
      </c>
      <c r="W3" s="143" t="s">
        <v>61</v>
      </c>
      <c r="X3" s="192" t="s">
        <v>77</v>
      </c>
      <c r="Y3" s="202"/>
      <c r="Z3" s="202"/>
      <c r="AA3" s="202"/>
    </row>
    <row r="4" spans="1:27" ht="15.75" thickBot="1" x14ac:dyDescent="0.3">
      <c r="A4" s="204"/>
      <c r="B4" s="33" t="s">
        <v>84</v>
      </c>
      <c r="C4" s="27"/>
      <c r="D4" s="27"/>
      <c r="E4" s="28"/>
      <c r="F4" s="28"/>
      <c r="G4" s="27"/>
      <c r="H4" s="126">
        <f>IF(B4="","",Juin!C11+'Juillet '!C11+'Août '!C11+Septembre!C11+'Octobre '!C11+'Novembre '!C11+'Décembre '!C11+'Janvier '!C11+Février!C11+'Mars '!C11+'Avril '!C11+'Mai '!C11)</f>
        <v>0</v>
      </c>
      <c r="I4" s="127">
        <f>IF(B4="","",Juin!D11+'Juillet '!D11+'Août '!D11+Septembre!D11+'Octobre '!D11+'Novembre '!D11+'Décembre '!D11+'Janvier '!D11+Février!D11+'Mars '!D11+'Avril '!D11+'Mai '!D11)</f>
        <v>0</v>
      </c>
      <c r="J4" s="127">
        <f>IF(B4="","",Juin!E11+'Juillet '!E11+'Août '!E11+Septembre!E11+'Octobre '!E11+'Novembre '!E11+'Décembre '!E11+'Janvier '!E11+Février!E11+'Mars '!E11+'Avril '!E11+'Mai '!E11)</f>
        <v>0</v>
      </c>
      <c r="K4" s="127">
        <f>IF(B4="","",COUNTIF(Juin!F11:AJ11,"ND")+COUNTIF('Juillet '!F11:AJ11,"ND")+(COUNTIF('Août '!F11:AJ11,"ND")+COUNTIF(Septembre!F11:AJ11,"ND")+(COUNTIF('Octobre '!F11:AJ11,"ND")+COUNTIF('Novembre '!F11:AJ11,"ND")+COUNTIF('Décembre '!F11:AJ11,"ND")+COUNTIF('Janvier '!F11:AJ11,"ND")+(COUNTIF(Février!F11:AJ11,"ND")+COUNTIF('Mars '!F11:AJ11,"ND")+(COUNTIF('Avril '!F11:AJ11,"ND")+COUNTIF('Mai '!F11:AJ11,"ND"))))))</f>
        <v>0</v>
      </c>
      <c r="L4" s="127">
        <f>IF(B4="","",COUNTIF(Juin!F11:AJ11,"F")+COUNTIF('Juillet '!F11:AJ11,"F")+(COUNTIF('Août '!F11:AJ11,"F")+COUNTIF(Septembre!F11:AJ11,"F")+(COUNTIF('Octobre '!F11:AJ11,"F")+COUNTIF('Novembre '!F11:AJ11,"F")+COUNTIF('Décembre '!F11:AJ11,"F")+COUNTIF('Janvier '!F11:AJ11,"F")+(COUNTIF(Février!F11:AJ11,"F")+COUNTIF('Mars '!F11:AJ11,"F")+(COUNTIF('Avril '!F11:AJ11,"F")+COUNTIF('Mai '!F11:AJ11,"F"))))))</f>
        <v>0</v>
      </c>
      <c r="M4" s="127">
        <f>IF(B4="","",COUNTIF(Juin!F11:AJ11,"DR")+COUNTIF('Juillet '!F11:AJ11,"DR")+(COUNTIF('Août '!F11:AJ11,"DR")+COUNTIF(Septembre!F11:AJ11,"DR")+(COUNTIF('Octobre '!F11:AJ11,"DR")+COUNTIF('Novembre '!F11:AJ11,"DR")+COUNTIF('Décembre '!F11:AJ11,"DR")+COUNTIF('Janvier '!F11:AJ11,"DR")+(COUNTIF(Février!F11:AJ11,"DR")+COUNTIF('Mars '!F11:AJ11,"DR")+(COUNTIF('Avril '!F11:AJ11,"DR")+COUNTIF('Mai '!F11:AJ11,"DR"))))))</f>
        <v>0</v>
      </c>
      <c r="N4" s="128">
        <f>IF(B4="","",COUNTIF(Juin!F11:AJ11,"CPA")+COUNTIF('Juillet '!F11:AJ11,"CPA")+(COUNTIF('Août '!F11:AJ11,"CPA")+COUNTIF(Septembre!F11:AJ11,"CPA")+(COUNTIF('Octobre '!F11:AJ11,"CPA")+COUNTIF('Novembre '!F11:AJ11,"CPA")+COUNTIF('Décembre '!F11:AJ11,"CPA")+COUNTIF('Janvier '!F11:AJ11,"CPA")+(COUNTIF(Février!F11:AJ11,"CPA")+COUNTIF('Mars '!F11:AJ11,"CPA")+(COUNTIF('Avril '!F11:AJ11,"CPA")+COUNTIF('Mai '!F11:AJ11,"CPA"))))))</f>
        <v>0</v>
      </c>
      <c r="O4" s="147">
        <f>IF(B4="","",COUNTIF(Juin!F11:AJ11,"AM")+COUNTIF('Juillet '!F11:AJ11,"AM")+(COUNTIF('Août '!F11:AJ11,"AM")+COUNTIF(Septembre!F11:AJ11,"AM")+(COUNTIF('Octobre '!F11:AJ11,"AM")+COUNTIF('Novembre '!F11:AJ11,"AM")+COUNTIF('Décembre '!F11:AJ11,"AM")+COUNTIF('Janvier '!F11:AJ11,"AM")+(COUNTIF(Février!F11:AJ11,"AM")+COUNTIF('Mars '!F11:AJ11,"AM")+(COUNTIF('Avril '!F11:AJ11,"AM")+COUNTIF('Mai '!F11:AJ11,"AM"))))))</f>
        <v>35</v>
      </c>
      <c r="P4" s="127">
        <f>IF(B4="","",COUNTIF(Juin!F11:AJ11,"GA")+COUNTIF('Juillet '!F11:AJ11,"GA")+(COUNTIF('Août '!F11:AJ11,"GA")+COUNTIF(Septembre!F11:AJ11,"GA")+(COUNTIF('Octobre '!F11:AJ11,"GA")+COUNTIF('Novembre '!F11:AJ11,"GA")+COUNTIF('Décembre '!F11:AJ11,"GA")+COUNTIF('Janvier '!F11:AJ11,"GA")+(COUNTIF(Février!F11:AJ11,"GA")+COUNTIF('Mars '!F11:AJ11,"GA")+(COUNTIF('Avril '!F11:AJ11,"GA")+COUNTIF('Mai '!F11:AJ11,"GA"))))))</f>
        <v>32</v>
      </c>
      <c r="Q4" s="127">
        <f>IF(B4="","",COUNTIF(Juin!F11:AJ11,"PM")+COUNTIF('Juillet '!F11:AJ11,"PM")+(COUNTIF('Août '!F11:AJ11,"PM")+COUNTIF(Septembre!F11:AJ11,"PM")+(COUNTIF('Octobre '!F11:AJ11,"PM")+COUNTIF('Novembre '!F11:AJ11,"PM")+COUNTIF('Décembre '!F11:AJ11,"PM")+COUNTIF('Janvier '!F11:AJ11,"PM")+(COUNTIF(Février!F11:AJ11,"PM")+COUNTIF('Mars '!F11:AJ11,"PM")+(COUNTIF('Avril '!F11:AJ11,"PM")+COUNTIF('Mai '!F11:AJ11,"PM"))))))</f>
        <v>31</v>
      </c>
      <c r="R4" s="148">
        <f>IF(B4="","",COUNTIF(Juin!F11:AJ11,"GP")+COUNTIF('Juillet '!F11:AJ11,"GP")+(COUNTIF('Août '!F11:AJ11,"GP")+COUNTIF(Septembre!F11:AJ11,"GP")+(COUNTIF('Octobre '!F11:AJ11,"GP")+COUNTIF('Novembre '!F11:AJ11,"GP")+COUNTIF('Décembre '!F11:AJ11,"GP")+COUNTIF('Janvier '!F11:AJ11,"GP")+(COUNTIF(Février!F11:AJ11,"GP")+COUNTIF('Mars '!F11:AJ11,"GP")+(COUNTIF('Avril '!F11:AJ11,"GP")+COUNTIF('Mai '!F11:AJ11,"GP"))))))</f>
        <v>21</v>
      </c>
      <c r="S4" s="127">
        <f>IF(B4="","",COUNTIF(Juin!F11:AJ11,"G")+COUNTIF('Juillet '!F11:AJ11,"G")+(COUNTIF('Août '!F11:AJ11,"G")+COUNTIF(Septembre!F11:AJ11,"G")+(COUNTIF('Octobre '!F11:AJ11,"G")+COUNTIF('Novembre '!F11:AJ11,"G")+COUNTIF('Décembre '!F11:AJ11,"G")+COUNTIF('Janvier '!F11:AJ11,"G")+(COUNTIF(Février!F11:AJ11,"G")+COUNTIF('Mars '!F11:AJ11,"G")+(COUNTIF('Avril '!F11:AJ11,"G")+COUNTIF('Mai '!F11:AJ11,"G"))))))</f>
        <v>0</v>
      </c>
      <c r="T4" s="127">
        <f>IF(B4="","",COUNTIF(Juin!F11:AJ11,"J")+COUNTIF('Juillet '!F11:AJ11,"J")+(COUNTIF('Août '!F11:AJ11,"J")+COUNTIF(Septembre!F11:AJ11,"J")+(COUNTIF('Octobre '!F11:AJ11,"J")+COUNTIF('Novembre '!F11:AJ11,"J")+COUNTIF('Décembre '!F11:AJ11,"J")+COUNTIF('Janvier '!F11:AJ11,"J")+(COUNTIF(Février!F11:AJ11,"J")+COUNTIF('Mars '!F11:AJ11,"J")+(COUNTIF('Avril '!F11:AJ11,"J")+COUNTIF('Mai '!F11:AJ11,"J"))))))</f>
        <v>0</v>
      </c>
      <c r="U4" s="127">
        <f>IF(B4="","",COUNTIF(Juin!F11:AJ11,"PJ")+COUNTIF('Juillet '!F11:AJ11,"PJ")+(COUNTIF('Août '!F11:AJ11,"PJ")+COUNTIF(Septembre!F11:AJ11,"PJ")+(COUNTIF('Octobre '!F11:AJ11,"PJ")+COUNTIF('Novembre '!F11:AJ11,"PJ")+COUNTIF('Décembre '!F11:AJ11,"PJ")+COUNTIF('Janvier '!F11:AJ11,"PJ")+(COUNTIF(Février!F11:AJ11,"PJ")+COUNTIF('Mars '!F11:AJ11,"PJ")+(COUNTIF('Avril '!F11:AJ11,"PJ")+COUNTIF('Mai '!F11:AJ11,"PJ"))))))</f>
        <v>26</v>
      </c>
      <c r="V4" s="127">
        <f>IF(B4="","",COUNTIF(Juin!F11:AJ11,"PN")+COUNTIF('Juillet '!F11:AJ11,"PN")+(COUNTIF('Août '!F11:AJ11,"PN")+COUNTIF(Septembre!F11:AJ11,"PN")+(COUNTIF('Octobre '!F11:AJ11,"PN")+COUNTIF('Novembre '!F11:AJ11,"PN")+COUNTIF('Décembre '!F11:AJ11,"PN")+COUNTIF('Janvier '!F11:AJ11,"PN")+(COUNTIF(Février!F11:AJ11,"PN")+COUNTIF('Mars '!F11:AJ11,"PN")+(COUNTIF('Avril '!F11:AJ11,"PN")+COUNTIF('Mai '!F11:AJ11,"PN"))))))</f>
        <v>26</v>
      </c>
      <c r="W4" s="127">
        <f>IF(B4="","",COUNTIF(Juin!F11:AJ11,"Q")+COUNTIF('Juillet '!F11:AJ11,"Q")+(COUNTIF('Août '!F11:AJ11,"Q")+COUNTIF(Septembre!F11:AJ11,"Q")+(COUNTIF('Octobre '!F11:AJ11,"Q")+COUNTIF('Novembre '!F11:AJ11,"Q")+COUNTIF('Décembre '!F11:AJ11,"Q")+COUNTIF('Janvier '!F11:AJ11,"Q")+(COUNTIF(Février!F11:AJ11,"Q")+COUNTIF('Mars '!F11:AJ11,"Q")+(COUNTIF('Avril '!F11:AJ11,"Q")+COUNTIF('Mai '!F11:AJ11,"Q"))))))</f>
        <v>0</v>
      </c>
      <c r="X4" s="128">
        <f ca="1">IF(B4="","",COUNTIF(Juin!F11:AK11,"A")+COUNTIF('Juillet '!F11:AK11,"A")+(COUNTIF('Août '!F11:AK11,"A")+COUNTIF(Septembre!F11:AK11,"A")+(COUNTIF('Octobre '!F11:AK11,"A")+COUNTIF('Novembre '!F11:AK11,"A")+COUNTIF('Décembre '!F11:AK11,"A")+COUNTIF('Janvier '!F11:AK11,"A")+(COUNTIF(Février!F11:AK11,"A")+COUNTIF('Mars '!F11:AK11,"A")+(COUNTIF('Avril '!F11:AK11,"A")+COUNTIF('Mai '!F11:AK11,"A"))))))</f>
        <v>0</v>
      </c>
      <c r="Y4" s="202"/>
      <c r="Z4" s="202"/>
      <c r="AA4" s="202"/>
    </row>
    <row r="5" spans="1:27" ht="15.75" thickBot="1" x14ac:dyDescent="0.3">
      <c r="A5" s="204"/>
      <c r="B5" s="156" t="s">
        <v>85</v>
      </c>
      <c r="D5" s="45" t="s">
        <v>16</v>
      </c>
      <c r="E5" s="46" t="s">
        <v>14</v>
      </c>
      <c r="F5" s="47" t="s">
        <v>15</v>
      </c>
      <c r="H5" s="161">
        <f>IF(B5="","",Juin!C12+'Juillet '!C12+'Août '!C12+Septembre!C12+'Octobre '!C12+'Novembre '!C12+'Décembre '!C12+'Janvier '!C12+Février!C12+'Mars '!C12+'Avril '!C12+'Mai '!C12)</f>
        <v>0</v>
      </c>
      <c r="I5" s="162">
        <f>IF(B5="","",Juin!D12+'Juillet '!D12+'Août '!D12+Septembre!D12+'Octobre '!D12+'Novembre '!D12+'Décembre '!D12+'Janvier '!D12+Février!D12+'Mars '!D12+'Avril '!D12+'Mai '!D12)</f>
        <v>0</v>
      </c>
      <c r="J5" s="162">
        <f>IF(B5="","",Juin!E12+'Juillet '!E12+'Août '!E12+Septembre!E12+'Octobre '!E12+'Novembre '!E12+'Décembre '!E12+'Janvier '!E12+Février!E12+'Mars '!E12+'Avril '!E12+'Mai '!E12)</f>
        <v>0</v>
      </c>
      <c r="K5" s="162">
        <f>IF(B5="","",COUNTIF(Juin!F12:AJ12,"ND")+COUNTIF('Juillet '!F12:AJ12,"ND")+(COUNTIF('Août '!F12:AJ12,"ND")+COUNTIF(Septembre!F12:AJ12,"ND")+(COUNTIF('Octobre '!F12:AJ12,"ND")+COUNTIF('Novembre '!F12:AJ12,"ND")+COUNTIF('Décembre '!F12:AJ12,"ND")+COUNTIF('Janvier '!F12:AJ12,"ND")+(COUNTIF(Février!F12:AJ12,"ND")+COUNTIF('Mars '!F12:AJ12,"ND")+(COUNTIF('Avril '!F12:AJ12,"ND")+COUNTIF('Mai '!F12:AJ12,"ND"))))))</f>
        <v>0</v>
      </c>
      <c r="L5" s="162">
        <f>IF(B5="","",COUNTIF(Juin!F12:AJ12,"F")+COUNTIF('Juillet '!F12:AJ12,"F")+(COUNTIF('Août '!F12:AJ12,"F")+COUNTIF(Septembre!F12:AJ12,"F")+(COUNTIF('Octobre '!F12:AJ12,"F")+COUNTIF('Novembre '!F12:AJ12,"F")+COUNTIF('Décembre '!F12:AJ12,"F")+COUNTIF('Janvier '!F12:AJ12,"F")+(COUNTIF(Février!F12:AJ12,"F")+COUNTIF('Mars '!F12:AJ12,"F")+(COUNTIF('Avril '!F12:AJ12,"F")+COUNTIF('Mai '!F12:AJ12,"F"))))))</f>
        <v>0</v>
      </c>
      <c r="M5" s="162">
        <f>IF(B5="","",COUNTIF(Juin!F12:AJ12,"DR")+COUNTIF('Juillet '!F12:AJ12,"DR")+(COUNTIF('Août '!F12:AJ12,"DR")+COUNTIF(Septembre!F12:AJ12,"DR")+(COUNTIF('Octobre '!F12:AJ12,"DR")+COUNTIF('Novembre '!F12:AJ12,"DR")+COUNTIF('Décembre '!F12:AJ12,"DR")+COUNTIF('Janvier '!F12:AJ12,"DR")+(COUNTIF(Février!F12:AJ12,"DR")+COUNTIF('Mars '!F12:AJ12,"DR")+(COUNTIF('Avril '!F12:AJ12,"DR")+COUNTIF('Mai '!F12:AJ12,"DR"))))))</f>
        <v>0</v>
      </c>
      <c r="N5" s="163">
        <f>IF(B5="","",COUNTIF(Juin!F12:AJ12,"CPA")+COUNTIF('Juillet '!F12:AJ12,"CPA")+(COUNTIF('Août '!F12:AJ12,"CPA")+COUNTIF(Septembre!F12:AJ12,"CPA")+(COUNTIF('Octobre '!F12:AJ12,"CPA")+COUNTIF('Novembre '!F12:AJ12,"CPA")+COUNTIF('Décembre '!F12:AJ12,"CPA")+COUNTIF('Janvier '!F12:AJ12,"CPA")+(COUNTIF(Février!F12:AJ12,"CPA")+COUNTIF('Mars '!F12:AJ12,"CPA")+(COUNTIF('Avril '!F12:AJ12,"CPA")+COUNTIF('Mai '!F12:AJ12,"CPA"))))))</f>
        <v>0</v>
      </c>
      <c r="O5" s="164">
        <f>IF(B5="","",COUNTIF(Juin!F12:AJ12,"AM")+COUNTIF('Juillet '!F12:AJ12,"AM")+(COUNTIF('Août '!F12:AJ12,"AM")+COUNTIF(Septembre!F12:AJ12,"AM")+(COUNTIF('Octobre '!F12:AJ12,"AM")+COUNTIF('Novembre '!F12:AJ12,"AM")+COUNTIF('Décembre '!F12:AJ12,"AM")+COUNTIF('Janvier '!F12:AJ12,"AM")+(COUNTIF(Février!F12:AJ12,"AM")+COUNTIF('Mars '!F12:AJ12,"AM")+(COUNTIF('Avril '!F12:AJ12,"AM")+COUNTIF('Mai '!F12:AJ12,"AM"))))))</f>
        <v>30</v>
      </c>
      <c r="P5" s="162">
        <f>IF(B5="","",COUNTIF(Juin!F12:AJ12,"GA")+COUNTIF('Juillet '!F12:AJ12,"GA")+(COUNTIF('Août '!F12:AJ12,"GA")+COUNTIF(Septembre!F12:AJ12,"GA")+(COUNTIF('Octobre '!F12:AJ12,"GA")+COUNTIF('Novembre '!F12:AJ12,"GA")+COUNTIF('Décembre '!F12:AJ12,"GA")+COUNTIF('Janvier '!F12:AJ12,"GA")+(COUNTIF(Février!F12:AJ12,"GA")+COUNTIF('Mars '!F12:AJ12,"GA")+(COUNTIF('Avril '!F12:AJ12,"GA")+COUNTIF('Mai '!F12:AJ12,"GA"))))))</f>
        <v>31</v>
      </c>
      <c r="Q5" s="162">
        <f>IF(B5="","",COUNTIF(Juin!F12:AJ12,"PM")+COUNTIF('Juillet '!F12:AJ12,"PM")+(COUNTIF('Août '!F12:AJ12,"PM")+COUNTIF(Septembre!F12:AJ12,"PM")+(COUNTIF('Octobre '!F12:AJ12,"PM")+COUNTIF('Novembre '!F12:AJ12,"PM")+COUNTIF('Décembre '!F12:AJ12,"PM")+COUNTIF('Janvier '!F12:AJ12,"PM")+(COUNTIF(Février!F12:AJ12,"PM")+COUNTIF('Mars '!F12:AJ12,"PM")+(COUNTIF('Avril '!F12:AJ12,"PM")+COUNTIF('Mai '!F12:AJ12,"PM"))))))</f>
        <v>35</v>
      </c>
      <c r="R5" s="165">
        <f>IF(B5="","",COUNTIF(Juin!F12:AJ12,"GP")+COUNTIF('Juillet '!F12:AJ12,"GP")+(COUNTIF('Août '!F12:AJ12,"GP")+COUNTIF(Septembre!F12:AJ12,"GP")+(COUNTIF('Octobre '!F12:AJ12,"GP")+COUNTIF('Novembre '!F12:AJ12,"GP")+COUNTIF('Décembre '!F12:AJ12,"GP")+COUNTIF('Janvier '!F12:AJ12,"GP")+(COUNTIF(Février!F12:AJ12,"GP")+COUNTIF('Mars '!F12:AJ12,"GP")+(COUNTIF('Avril '!F12:AJ12,"GP")+COUNTIF('Mai '!F12:AJ12,"GP"))))))</f>
        <v>21</v>
      </c>
      <c r="S5" s="162">
        <f>IF(B5="","",COUNTIF(Juin!F12:AJ12,"G")+COUNTIF('Juillet '!F12:AJ12,"G")+(COUNTIF('Août '!F12:AJ12,"G")+COUNTIF(Septembre!F12:AJ12,"G")+(COUNTIF('Octobre '!F12:AJ12,"G")+COUNTIF('Novembre '!F12:AJ12,"G")+COUNTIF('Décembre '!F12:AJ12,"G")+COUNTIF('Janvier '!F12:AJ12,"G")+(COUNTIF(Février!F12:AJ12,"G")+COUNTIF('Mars '!F12:AJ12,"G")+(COUNTIF('Avril '!F12:AJ12,"G")+COUNTIF('Mai '!F12:AJ12,"G"))))))</f>
        <v>0</v>
      </c>
      <c r="T5" s="162">
        <f>IF(B5="","",COUNTIF(Juin!F12:AJ12,"J")+COUNTIF('Juillet '!F12:AJ12,"J")+(COUNTIF('Août '!F12:AJ12,"J")+COUNTIF(Septembre!F12:AJ12,"J")+(COUNTIF('Octobre '!F12:AJ12,"J")+COUNTIF('Novembre '!F12:AJ12,"J")+COUNTIF('Décembre '!F12:AJ12,"J")+COUNTIF('Janvier '!F12:AJ12,"J")+(COUNTIF(Février!F12:AJ12,"J")+COUNTIF('Mars '!F12:AJ12,"J")+(COUNTIF('Avril '!F12:AJ12,"J")+COUNTIF('Mai '!F12:AJ12,"J"))))))</f>
        <v>0</v>
      </c>
      <c r="U5" s="162">
        <f>IF(B5="","",COUNTIF(Juin!F12:AJ12,"PJ")+COUNTIF('Juillet '!F12:AJ12,"PJ")+(COUNTIF('Août '!F12:AJ12,"PJ")+COUNTIF(Septembre!F12:AJ12,"PJ")+(COUNTIF('Octobre '!F12:AJ12,"PJ")+COUNTIF('Novembre '!F12:AJ12,"PJ")+COUNTIF('Décembre '!F12:AJ12,"PJ")+COUNTIF('Janvier '!F12:AJ12,"PJ")+(COUNTIF(Février!F12:AJ12,"PJ")+COUNTIF('Mars '!F12:AJ12,"PJ")+(COUNTIF('Avril '!F12:AJ12,"PJ")+COUNTIF('Mai '!F12:AJ12,"PJ"))))))</f>
        <v>28</v>
      </c>
      <c r="V5" s="162">
        <f>IF(B5="","",COUNTIF(Juin!F12:AJ12,"PN")+COUNTIF('Juillet '!F12:AJ12,"PN")+(COUNTIF('Août '!F12:AJ12,"PN")+COUNTIF(Septembre!F12:AJ12,"PN")+(COUNTIF('Octobre '!F12:AJ12,"PN")+COUNTIF('Novembre '!F12:AJ12,"PN")+COUNTIF('Décembre '!F12:AJ12,"PN")+COUNTIF('Janvier '!F12:AJ12,"PN")+(COUNTIF(Février!F12:AJ12,"PN")+COUNTIF('Mars '!F12:AJ12,"PN")+(COUNTIF('Avril '!F12:AJ12,"PN")+COUNTIF('Mai '!F12:AJ12,"PN"))))))</f>
        <v>24</v>
      </c>
      <c r="W5" s="162">
        <f>IF(B5="","",COUNTIF(Juin!F12:AJ12,"Q")+COUNTIF('Juillet '!F12:AJ12,"Q")+(COUNTIF('Août '!F12:AJ12,"Q")+COUNTIF(Septembre!F12:AJ12,"Q")+(COUNTIF('Octobre '!F12:AJ12,"Q")+COUNTIF('Novembre '!F12:AJ12,"Q")+COUNTIF('Décembre '!F12:AJ12,"Q")+COUNTIF('Janvier '!F12:AJ12,"Q")+(COUNTIF(Février!F12:AJ12,"Q")+COUNTIF('Mars '!F12:AJ12,"Q")+(COUNTIF('Avril '!F12:AJ12,"Q")+COUNTIF('Mai '!F12:AJ12,"Q"))))))</f>
        <v>0</v>
      </c>
      <c r="X5" s="186">
        <f ca="1">IF(B5="","",COUNTIF(Juin!F12:AK12,"A")+COUNTIF('Juillet '!F12:AK12,"A")+(COUNTIF('Août '!F12:AK12,"A")+COUNTIF(Septembre!F12:AK12,"A")+(COUNTIF('Octobre '!F12:AK12,"A")+COUNTIF('Novembre '!F12:AK12,"A")+COUNTIF('Décembre '!F12:AK12,"A")+COUNTIF('Janvier '!F12:AK12,"A")+(COUNTIF(Février!F12:AK12,"A")+COUNTIF('Mars '!F12:AK12,"A")+(COUNTIF('Avril '!F12:AK12,"A")+COUNTIF('Mai '!F12:AK12,"A"))))))</f>
        <v>0</v>
      </c>
      <c r="Y5" s="202"/>
      <c r="Z5" s="202"/>
      <c r="AA5" s="202"/>
    </row>
    <row r="6" spans="1:27" x14ac:dyDescent="0.25">
      <c r="A6" s="204"/>
      <c r="B6" s="156"/>
      <c r="C6" s="29"/>
      <c r="D6" s="42" t="s">
        <v>6</v>
      </c>
      <c r="E6" s="43">
        <v>43252</v>
      </c>
      <c r="F6" s="44">
        <f>EOMONTH(E6,0)</f>
        <v>43281</v>
      </c>
      <c r="G6" s="27"/>
      <c r="H6" s="129" t="str">
        <f>IF(B6="","",Juin!C13+'Juillet '!C13+'Août '!C13+Septembre!C13+'Octobre '!C13+'Novembre '!C13+'Décembre '!C13+'Janvier '!C13+Février!C13+'Mars '!C13+'Avril '!C13+'Mai '!C13)</f>
        <v/>
      </c>
      <c r="I6" s="130" t="str">
        <f>IF(B6="","",Juin!D13+'Juillet '!D13+'Août '!D13+Septembre!D13+'Octobre '!D13+'Novembre '!D13+'Décembre '!D13+'Janvier '!D13+Février!D13+'Mars '!D13+'Avril '!D13+'Mai '!D13)</f>
        <v/>
      </c>
      <c r="J6" s="130" t="str">
        <f>IF(B6="","",Juin!E13+'Juillet '!E13+'Août '!E13+Septembre!E13+'Octobre '!E13+'Novembre '!E13+'Décembre '!E13+'Janvier '!E13+Février!E13+'Mars '!E13+'Avril '!E13+'Mai '!E13)</f>
        <v/>
      </c>
      <c r="K6" s="130" t="str">
        <f>IF(B6="","",COUNTIF(Juin!F13:AJ13,"ND")+COUNTIF('Juillet '!F13:AJ13,"ND")+(COUNTIF('Août '!F13:AJ13,"ND")+COUNTIF(Septembre!F13:AJ13,"ND")+(COUNTIF('Octobre '!F13:AJ13,"ND")+COUNTIF('Novembre '!F13:AJ13,"ND")+COUNTIF('Décembre '!F13:AJ13,"ND")+COUNTIF('Janvier '!F13:AJ13,"ND")+(COUNTIF(Février!F13:AJ13,"ND")+COUNTIF('Mars '!F13:AJ13,"ND")+(COUNTIF('Avril '!F13:AJ13,"ND")+COUNTIF('Mai '!F13:AJ13,"ND"))))))</f>
        <v/>
      </c>
      <c r="L6" s="130" t="str">
        <f>IF(B6="","",COUNTIF(Juin!F13:AJ13,"F")+COUNTIF('Juillet '!F13:AJ13,"F")+(COUNTIF('Août '!F13:AJ13,"F")+COUNTIF(Septembre!F13:AJ13,"F")+(COUNTIF('Octobre '!F13:AJ13,"F")+COUNTIF('Novembre '!F13:AJ13,"F")+COUNTIF('Décembre '!F13:AJ13,"F")+COUNTIF('Janvier '!F13:AJ13,"F")+(COUNTIF(Février!F13:AJ13,"F")+COUNTIF('Mars '!F13:AJ13,"F")+(COUNTIF('Avril '!F13:AJ13,"F")+COUNTIF('Mai '!F13:AJ13,"F"))))))</f>
        <v/>
      </c>
      <c r="M6" s="130" t="str">
        <f>IF(B6="","",COUNTIF(Juin!F13:AJ13,"DR")+COUNTIF('Juillet '!F13:AJ13,"DR")+(COUNTIF('Août '!F13:AJ13,"DR")+COUNTIF(Septembre!F13:AJ13,"DR")+(COUNTIF('Octobre '!F13:AJ13,"DR")+COUNTIF('Novembre '!F13:AJ13,"DR")+COUNTIF('Décembre '!F13:AJ13,"DR")+COUNTIF('Janvier '!F13:AJ13,"DR")+(COUNTIF(Février!F13:AJ13,"DR")+COUNTIF('Mars '!F13:AJ13,"DR")+(COUNTIF('Avril '!F13:AJ13,"DR")+COUNTIF('Mai '!F13:AJ13,"DR"))))))</f>
        <v/>
      </c>
      <c r="N6" s="131" t="str">
        <f>IF(B6="","",COUNTIF(Juin!F13:AJ13,"CPA")+COUNTIF('Juillet '!F13:AJ13,"CPA")+(COUNTIF('Août '!F13:AJ13,"CPA")+COUNTIF(Septembre!F13:AJ13,"CPA")+(COUNTIF('Octobre '!F13:AJ13,"CPA")+COUNTIF('Novembre '!F13:AJ13,"CPA")+COUNTIF('Décembre '!F13:AJ13,"CPA")+COUNTIF('Janvier '!F13:AJ13,"CPA")+(COUNTIF(Février!F13:AJ13,"CPA")+COUNTIF('Mars '!F13:AJ13,"CPA")+(COUNTIF('Avril '!F13:AJ13,"CPA")+COUNTIF('Mai '!F13:AJ13,"CPA"))))))</f>
        <v/>
      </c>
      <c r="O6" s="150" t="str">
        <f>IF(B6="","",COUNTIF(Juin!F13:AJ13,"AM")+COUNTIF('Juillet '!F13:AJ13,"AM")+(COUNTIF('Août '!F13:AJ13,"AM")+COUNTIF(Septembre!F13:AJ13,"AM")+(COUNTIF('Octobre '!F13:AJ13,"AM")+COUNTIF('Novembre '!F13:AJ13,"AM")+COUNTIF('Décembre '!F13:AJ13,"AM")+COUNTIF('Janvier '!F13:AJ13,"AM")+(COUNTIF(Février!F13:AJ13,"AM")+COUNTIF('Mars '!F13:AJ13,"AM")+(COUNTIF('Avril '!F13:AJ13,"AM")+COUNTIF('Mai '!F13:AJ13,"AM"))))))</f>
        <v/>
      </c>
      <c r="P6" s="130" t="str">
        <f>IF(B6="","",COUNTIF(Juin!F13:AJ13,"GA")+COUNTIF('Juillet '!F13:AJ13,"GA")+(COUNTIF('Août '!F13:AJ13,"GA")+COUNTIF(Septembre!F13:AJ13,"GA")+(COUNTIF('Octobre '!F13:AJ13,"GA")+COUNTIF('Novembre '!F13:AJ13,"GA")+COUNTIF('Décembre '!F13:AJ13,"GA")+COUNTIF('Janvier '!F13:AJ13,"GA")+(COUNTIF(Février!F13:AJ13,"GA")+COUNTIF('Mars '!F13:AJ13,"GA")+(COUNTIF('Avril '!F13:AJ13,"GA")+COUNTIF('Mai '!F13:AJ13,"GA"))))))</f>
        <v/>
      </c>
      <c r="Q6" s="130" t="str">
        <f>IF(B6="","",COUNTIF(Juin!F13:AJ13,"PM")+COUNTIF('Juillet '!F13:AJ13,"PM")+(COUNTIF('Août '!F13:AJ13,"PM")+COUNTIF(Septembre!F13:AJ13,"PM")+(COUNTIF('Octobre '!F13:AJ13,"PM")+COUNTIF('Novembre '!F13:AJ13,"PM")+COUNTIF('Décembre '!F13:AJ13,"PM")+COUNTIF('Janvier '!F13:AJ13,"PM")+(COUNTIF(Février!F13:AJ13,"PM")+COUNTIF('Mars '!F13:AJ13,"PM")+(COUNTIF('Avril '!F13:AJ13,"PM")+COUNTIF('Mai '!F13:AJ13,"PM"))))))</f>
        <v/>
      </c>
      <c r="R6" s="149" t="str">
        <f>IF(B6="","",COUNTIF(Juin!F13:AJ13,"GP")+COUNTIF('Juillet '!F13:AJ13,"GP")+(COUNTIF('Août '!F13:AJ13,"GP")+COUNTIF(Septembre!F13:AJ13,"GP")+(COUNTIF('Octobre '!F13:AJ13,"GP")+COUNTIF('Novembre '!F13:AJ13,"GP")+COUNTIF('Décembre '!F13:AJ13,"GP")+COUNTIF('Janvier '!F13:AJ13,"GP")+(COUNTIF(Février!F13:AJ13,"GP")+COUNTIF('Mars '!F13:AJ13,"GP")+(COUNTIF('Avril '!F13:AJ13,"GP")+COUNTIF('Mai '!F13:AJ13,"GP"))))))</f>
        <v/>
      </c>
      <c r="S6" s="130" t="str">
        <f>IF(B6="","",COUNTIF(Juin!F13:AJ13,"G")+COUNTIF('Juillet '!F13:AJ13,"G")+(COUNTIF('Août '!F13:AJ13,"G")+COUNTIF(Septembre!F13:AJ13,"G")+(COUNTIF('Octobre '!F13:AJ13,"G")+COUNTIF('Novembre '!F13:AJ13,"G")+COUNTIF('Décembre '!F13:AJ13,"G")+COUNTIF('Janvier '!F13:AJ13,"G")+(COUNTIF(Février!F13:AJ13,"G")+COUNTIF('Mars '!F13:AJ13,"G")+(COUNTIF('Avril '!F13:AJ13,"G")+COUNTIF('Mai '!F13:AJ13,"G"))))))</f>
        <v/>
      </c>
      <c r="T6" s="130" t="str">
        <f>IF(B6="","",COUNTIF(Juin!F13:AJ13,"J")+COUNTIF('Juillet '!F13:AJ13,"J")+(COUNTIF('Août '!F13:AJ13,"J")+COUNTIF(Septembre!F13:AJ13,"J")+(COUNTIF('Octobre '!F13:AJ13,"J")+COUNTIF('Novembre '!F13:AJ13,"J")+COUNTIF('Décembre '!F13:AJ13,"J")+COUNTIF('Janvier '!F13:AJ13,"J")+(COUNTIF(Février!F13:AJ13,"J")+COUNTIF('Mars '!F13:AJ13,"J")+(COUNTIF('Avril '!F13:AJ13,"J")+COUNTIF('Mai '!F13:AJ13,"J"))))))</f>
        <v/>
      </c>
      <c r="U6" s="130" t="str">
        <f>IF(B6="","",COUNTIF(Juin!F13:AJ13,"PJ")+COUNTIF('Juillet '!F13:AJ13,"PJ")+(COUNTIF('Août '!F13:AJ13,"PJ")+COUNTIF(Septembre!F13:AJ13,"PJ")+(COUNTIF('Octobre '!F13:AJ13,"PJ")+COUNTIF('Novembre '!F13:AJ13,"PJ")+COUNTIF('Décembre '!F13:AJ13,"PJ")+COUNTIF('Janvier '!F13:AJ13,"PJ")+(COUNTIF(Février!F13:AJ13,"PJ")+COUNTIF('Mars '!F13:AJ13,"PJ")+(COUNTIF('Avril '!F13:AJ13,"PJ")+COUNTIF('Mai '!F13:AJ13,"PJ"))))))</f>
        <v/>
      </c>
      <c r="V6" s="130" t="str">
        <f>IF(B6="","",COUNTIF(Juin!F13:AJ13,"PN")+COUNTIF('Juillet '!F13:AJ13,"PN")+(COUNTIF('Août '!F13:AJ13,"PN")+COUNTIF(Septembre!F13:AJ13,"PN")+(COUNTIF('Octobre '!F13:AJ13,"PN")+COUNTIF('Novembre '!F13:AJ13,"PN")+COUNTIF('Décembre '!F13:AJ13,"PN")+COUNTIF('Janvier '!F13:AJ13,"PN")+(COUNTIF(Février!F13:AJ13,"PN")+COUNTIF('Mars '!F13:AJ13,"PN")+(COUNTIF('Avril '!F13:AJ13,"PN")+COUNTIF('Mai '!F13:AJ13,"PN"))))))</f>
        <v/>
      </c>
      <c r="W6" s="130" t="str">
        <f>IF(B6="","",COUNTIF(Juin!F13:AJ13,"Q")+COUNTIF('Juillet '!F13:AJ13,"Q")+(COUNTIF('Août '!F13:AJ13,"Q")+COUNTIF(Septembre!F13:AJ13,"Q")+(COUNTIF('Octobre '!F13:AJ13,"Q")+COUNTIF('Novembre '!F13:AJ13,"Q")+COUNTIF('Décembre '!F13:AJ13,"Q")+COUNTIF('Janvier '!F13:AJ13,"Q")+(COUNTIF(Février!F13:AJ13,"Q")+COUNTIF('Mars '!F13:AJ13,"Q")+(COUNTIF('Avril '!F13:AJ13,"Q")+COUNTIF('Mai '!F13:AJ13,"Q"))))))</f>
        <v/>
      </c>
      <c r="X6" s="131" t="str">
        <f>IF(B6="","",COUNTIF(Juin!F13:AK13,"A")+COUNTIF('Juillet '!F13:AK13,"A")+(COUNTIF('Août '!F13:AK13,"A")+COUNTIF(Septembre!F13:AK13,"A")+(COUNTIF('Octobre '!F13:AK13,"A")+COUNTIF('Novembre '!F13:AK13,"A")+COUNTIF('Décembre '!F13:AK13,"A")+COUNTIF('Janvier '!F13:AK13,"A")+(COUNTIF(Février!F13:AK13,"A")+COUNTIF('Mars '!F13:AK13,"A")+(COUNTIF('Avril '!F13:AK13,"A")+COUNTIF('Mai '!F13:AK13,"A"))))))</f>
        <v/>
      </c>
      <c r="Y6" s="202"/>
      <c r="Z6" s="202"/>
      <c r="AA6" s="202"/>
    </row>
    <row r="7" spans="1:27" x14ac:dyDescent="0.25">
      <c r="A7" s="204"/>
      <c r="B7" s="34" t="s">
        <v>86</v>
      </c>
      <c r="C7" s="3"/>
      <c r="D7" s="11" t="s">
        <v>7</v>
      </c>
      <c r="E7" s="14">
        <f>EDATE(E6,1)</f>
        <v>43282</v>
      </c>
      <c r="F7" s="15">
        <f>EOMONTH(E7,0)</f>
        <v>43312</v>
      </c>
      <c r="H7" s="161">
        <f>IF(B7="","",Juin!C14+'Juillet '!C14+'Août '!C14+Septembre!C14+'Octobre '!C14+'Novembre '!C14+'Décembre '!C14+'Janvier '!C14+Février!C14+'Mars '!C14+'Avril '!C14+'Mai '!C14)</f>
        <v>0</v>
      </c>
      <c r="I7" s="162">
        <f>IF(B7="","",Juin!D14+'Juillet '!D14+'Août '!D14+Septembre!D14+'Octobre '!D14+'Novembre '!D14+'Décembre '!D14+'Janvier '!D14+Février!D14+'Mars '!D14+'Avril '!D14+'Mai '!D14)</f>
        <v>0</v>
      </c>
      <c r="J7" s="162">
        <f>IF(B7="","",Juin!E14+'Juillet '!E14+'Août '!E14+Septembre!E14+'Octobre '!E14+'Novembre '!E14+'Décembre '!E14+'Janvier '!E14+Février!E14+'Mars '!E14+'Avril '!E14+'Mai '!E14)</f>
        <v>0</v>
      </c>
      <c r="K7" s="162">
        <f>IF(B7="","",COUNTIF(Juin!F14:AJ14,"ND")+COUNTIF('Juillet '!F14:AJ14,"ND")+(COUNTIF('Août '!F14:AJ14,"ND")+COUNTIF(Septembre!F14:AJ14,"ND")+(COUNTIF('Octobre '!F14:AJ14,"ND")+COUNTIF('Novembre '!F14:AJ14,"ND")+COUNTIF('Décembre '!F14:AJ14,"ND")+COUNTIF('Janvier '!F14:AJ14,"ND")+(COUNTIF(Février!F14:AJ14,"ND")+COUNTIF('Mars '!F14:AJ14,"ND")+(COUNTIF('Avril '!F14:AJ14,"ND")+COUNTIF('Mai '!F14:AJ14,"ND"))))))</f>
        <v>0</v>
      </c>
      <c r="L7" s="162">
        <f>IF(B7="","",COUNTIF(Juin!F14:AJ14,"F")+COUNTIF('Juillet '!F14:AJ14,"F")+(COUNTIF('Août '!F14:AJ14,"F")+COUNTIF(Septembre!F14:AJ14,"F")+(COUNTIF('Octobre '!F14:AJ14,"F")+COUNTIF('Novembre '!F14:AJ14,"F")+COUNTIF('Décembre '!F14:AJ14,"F")+COUNTIF('Janvier '!F14:AJ14,"F")+(COUNTIF(Février!F14:AJ14,"F")+COUNTIF('Mars '!F14:AJ14,"F")+(COUNTIF('Avril '!F14:AJ14,"F")+COUNTIF('Mai '!F14:AJ14,"F"))))))</f>
        <v>0</v>
      </c>
      <c r="M7" s="162">
        <f>IF(B7="","",COUNTIF(Juin!F14:AJ14,"DR")+COUNTIF('Juillet '!F14:AJ14,"DR")+(COUNTIF('Août '!F14:AJ14,"DR")+COUNTIF(Septembre!F14:AJ14,"DR")+(COUNTIF('Octobre '!F14:AJ14,"DR")+COUNTIF('Novembre '!F14:AJ14,"DR")+COUNTIF('Décembre '!F14:AJ14,"DR")+COUNTIF('Janvier '!F14:AJ14,"DR")+(COUNTIF(Février!F14:AJ14,"DR")+COUNTIF('Mars '!F14:AJ14,"DR")+(COUNTIF('Avril '!F14:AJ14,"DR")+COUNTIF('Mai '!F14:AJ14,"DR"))))))</f>
        <v>0</v>
      </c>
      <c r="N7" s="163">
        <f>IF(B7="","",COUNTIF(Juin!F14:AJ14,"CPA")+COUNTIF('Juillet '!F14:AJ14,"CPA")+(COUNTIF('Août '!F14:AJ14,"CPA")+COUNTIF(Septembre!F14:AJ14,"CPA")+(COUNTIF('Octobre '!F14:AJ14,"CPA")+COUNTIF('Novembre '!F14:AJ14,"CPA")+COUNTIF('Décembre '!F14:AJ14,"CPA")+COUNTIF('Janvier '!F14:AJ14,"CPA")+(COUNTIF(Février!F14:AJ14,"CPA")+COUNTIF('Mars '!F14:AJ14,"CPA")+(COUNTIF('Avril '!F14:AJ14,"CPA")+COUNTIF('Mai '!F14:AJ14,"CPA"))))))</f>
        <v>0</v>
      </c>
      <c r="O7" s="164">
        <f>IF(B7="","",COUNTIF(Juin!F14:AJ14,"AM")+COUNTIF('Juillet '!F14:AJ14,"AM")+(COUNTIF('Août '!F14:AJ14,"AM")+COUNTIF(Septembre!F14:AJ14,"AM")+(COUNTIF('Octobre '!F14:AJ14,"AM")+COUNTIF('Novembre '!F14:AJ14,"AM")+COUNTIF('Décembre '!F14:AJ14,"AM")+COUNTIF('Janvier '!F14:AJ14,"AM")+(COUNTIF(Février!F14:AJ14,"AM")+COUNTIF('Mars '!F14:AJ14,"AM")+(COUNTIF('Avril '!F14:AJ14,"AM")+COUNTIF('Mai '!F14:AJ14,"AM"))))))</f>
        <v>30</v>
      </c>
      <c r="P7" s="162">
        <f>IF(B7="","",COUNTIF(Juin!F14:AJ14,"GA")+COUNTIF('Juillet '!F14:AJ14,"GA")+(COUNTIF('Août '!F14:AJ14,"GA")+COUNTIF(Septembre!F14:AJ14,"GA")+(COUNTIF('Octobre '!F14:AJ14,"GA")+COUNTIF('Novembre '!F14:AJ14,"GA")+COUNTIF('Décembre '!F14:AJ14,"GA")+COUNTIF('Janvier '!F14:AJ14,"GA")+(COUNTIF(Février!F14:AJ14,"GA")+COUNTIF('Mars '!F14:AJ14,"GA")+(COUNTIF('Avril '!F14:AJ14,"GA")+COUNTIF('Mai '!F14:AJ14,"GA"))))))</f>
        <v>33</v>
      </c>
      <c r="Q7" s="162">
        <f>IF(B7="","",COUNTIF(Juin!F14:AJ14,"PM")+COUNTIF('Juillet '!F14:AJ14,"PM")+(COUNTIF('Août '!F14:AJ14,"PM")+COUNTIF(Septembre!F14:AJ14,"PM")+(COUNTIF('Octobre '!F14:AJ14,"PM")+COUNTIF('Novembre '!F14:AJ14,"PM")+COUNTIF('Décembre '!F14:AJ14,"PM")+COUNTIF('Janvier '!F14:AJ14,"PM")+(COUNTIF(Février!F14:AJ14,"PM")+COUNTIF('Mars '!F14:AJ14,"PM")+(COUNTIF('Avril '!F14:AJ14,"PM")+COUNTIF('Mai '!F14:AJ14,"PM"))))))</f>
        <v>34</v>
      </c>
      <c r="R7" s="165">
        <f>IF(B7="","",COUNTIF(Juin!F14:AJ14,"GP")+COUNTIF('Juillet '!F14:AJ14,"GP")+(COUNTIF('Août '!F14:AJ14,"GP")+COUNTIF(Septembre!F14:AJ14,"GP")+(COUNTIF('Octobre '!F14:AJ14,"GP")+COUNTIF('Novembre '!F14:AJ14,"GP")+COUNTIF('Décembre '!F14:AJ14,"GP")+COUNTIF('Janvier '!F14:AJ14,"GP")+(COUNTIF(Février!F14:AJ14,"GP")+COUNTIF('Mars '!F14:AJ14,"GP")+(COUNTIF('Avril '!F14:AJ14,"GP")+COUNTIF('Mai '!F14:AJ14,"GP"))))))</f>
        <v>18</v>
      </c>
      <c r="S7" s="162">
        <f>IF(B7="","",COUNTIF(Juin!F14:AJ14,"G")+COUNTIF('Juillet '!F14:AJ14,"G")+(COUNTIF('Août '!F14:AJ14,"G")+COUNTIF(Septembre!F14:AJ14,"G")+(COUNTIF('Octobre '!F14:AJ14,"G")+COUNTIF('Novembre '!F14:AJ14,"G")+COUNTIF('Décembre '!F14:AJ14,"G")+COUNTIF('Janvier '!F14:AJ14,"G")+(COUNTIF(Février!F14:AJ14,"G")+COUNTIF('Mars '!F14:AJ14,"G")+(COUNTIF('Avril '!F14:AJ14,"G")+COUNTIF('Mai '!F14:AJ14,"G"))))))</f>
        <v>0</v>
      </c>
      <c r="T7" s="162">
        <f>IF(B7="","",COUNTIF(Juin!F14:AJ14,"J")+COUNTIF('Juillet '!F14:AJ14,"J")+(COUNTIF('Août '!F14:AJ14,"J")+COUNTIF(Septembre!F14:AJ14,"J")+(COUNTIF('Octobre '!F14:AJ14,"J")+COUNTIF('Novembre '!F14:AJ14,"J")+COUNTIF('Décembre '!F14:AJ14,"J")+COUNTIF('Janvier '!F14:AJ14,"J")+(COUNTIF(Février!F14:AJ14,"J")+COUNTIF('Mars '!F14:AJ14,"J")+(COUNTIF('Avril '!F14:AJ14,"J")+COUNTIF('Mai '!F14:AJ14,"J"))))))</f>
        <v>0</v>
      </c>
      <c r="U7" s="162">
        <f>IF(B7="","",COUNTIF(Juin!F14:AJ14,"PJ")+COUNTIF('Juillet '!F14:AJ14,"PJ")+(COUNTIF('Août '!F14:AJ14,"PJ")+COUNTIF(Septembre!F14:AJ14,"PJ")+(COUNTIF('Octobre '!F14:AJ14,"PJ")+COUNTIF('Novembre '!F14:AJ14,"PJ")+COUNTIF('Décembre '!F14:AJ14,"PJ")+COUNTIF('Janvier '!F14:AJ14,"PJ")+(COUNTIF(Février!F14:AJ14,"PJ")+COUNTIF('Mars '!F14:AJ14,"PJ")+(COUNTIF('Avril '!F14:AJ14,"PJ")+COUNTIF('Mai '!F14:AJ14,"PJ"))))))</f>
        <v>26</v>
      </c>
      <c r="V7" s="162">
        <f>IF(B7="","",COUNTIF(Juin!F14:AJ14,"PN")+COUNTIF('Juillet '!F14:AJ14,"PN")+(COUNTIF('Août '!F14:AJ14,"PN")+COUNTIF(Septembre!F14:AJ14,"PN")+(COUNTIF('Octobre '!F14:AJ14,"PN")+COUNTIF('Novembre '!F14:AJ14,"PN")+COUNTIF('Décembre '!F14:AJ14,"PN")+COUNTIF('Janvier '!F14:AJ14,"PN")+(COUNTIF(Février!F14:AJ14,"PN")+COUNTIF('Mars '!F14:AJ14,"PN")+(COUNTIF('Avril '!F14:AJ14,"PN")+COUNTIF('Mai '!F14:AJ14,"PN"))))))</f>
        <v>26</v>
      </c>
      <c r="W7" s="162">
        <f>IF(B7="","",COUNTIF(Juin!F14:AJ14,"Q")+COUNTIF('Juillet '!F14:AJ14,"Q")+(COUNTIF('Août '!F14:AJ14,"Q")+COUNTIF(Septembre!F14:AJ14,"Q")+(COUNTIF('Octobre '!F14:AJ14,"Q")+COUNTIF('Novembre '!F14:AJ14,"Q")+COUNTIF('Décembre '!F14:AJ14,"Q")+COUNTIF('Janvier '!F14:AJ14,"Q")+(COUNTIF(Février!F14:AJ14,"Q")+COUNTIF('Mars '!F14:AJ14,"Q")+(COUNTIF('Avril '!F14:AJ14,"Q")+COUNTIF('Mai '!F14:AJ14,"Q"))))))</f>
        <v>0</v>
      </c>
      <c r="X7" s="188">
        <f ca="1">IF(B7="","",COUNTIF(Juin!F14:AK14,"A")+COUNTIF('Juillet '!F14:AK14,"A")+(COUNTIF('Août '!F14:AK14,"A")+COUNTIF(Septembre!F14:AK14,"A")+(COUNTIF('Octobre '!F14:AK14,"A")+COUNTIF('Novembre '!F14:AK14,"A")+COUNTIF('Décembre '!F14:AK14,"A")+COUNTIF('Janvier '!F14:AK14,"A")+(COUNTIF(Février!F14:AK14,"A")+COUNTIF('Mars '!F14:AK14,"A")+(COUNTIF('Avril '!F14:AK14,"A")+COUNTIF('Mai '!F14:AK14,"A"))))))</f>
        <v>0</v>
      </c>
      <c r="Y7" s="202"/>
      <c r="Z7" s="202"/>
      <c r="AA7" s="202"/>
    </row>
    <row r="8" spans="1:27" x14ac:dyDescent="0.25">
      <c r="A8" s="204"/>
      <c r="B8" s="156" t="s">
        <v>87</v>
      </c>
      <c r="C8" s="29"/>
      <c r="D8" s="39" t="s">
        <v>8</v>
      </c>
      <c r="E8" s="40">
        <f t="shared" ref="E8:E17" si="0">EDATE(E7,1)</f>
        <v>43313</v>
      </c>
      <c r="F8" s="41">
        <f t="shared" ref="F8:F17" si="1">EOMONTH(E8,0)</f>
        <v>43343</v>
      </c>
      <c r="G8" s="27"/>
      <c r="H8" s="129">
        <f>IF(B8="","",Juin!C15+'Juillet '!C15+'Août '!C15+Septembre!C15+'Octobre '!C15+'Novembre '!C15+'Décembre '!C15+'Janvier '!C15+Février!C15+'Mars '!C15+'Avril '!C15+'Mai '!C15)</f>
        <v>0</v>
      </c>
      <c r="I8" s="130">
        <f>IF(B8="","",Juin!D15+'Juillet '!D15+'Août '!D15+Septembre!D15+'Octobre '!D15+'Novembre '!D15+'Décembre '!D15+'Janvier '!D15+Février!D15+'Mars '!D15+'Avril '!D15+'Mai '!D15)</f>
        <v>0</v>
      </c>
      <c r="J8" s="130">
        <f>IF(B8="","",Juin!E15+'Juillet '!E15+'Août '!E15+Septembre!E15+'Octobre '!E15+'Novembre '!E15+'Décembre '!E15+'Janvier '!E15+Février!E15+'Mars '!E15+'Avril '!E15+'Mai '!E15)</f>
        <v>0</v>
      </c>
      <c r="K8" s="130">
        <f>IF(B8="","",COUNTIF(Juin!F15:AJ15,"ND")+COUNTIF('Juillet '!F15:AJ15,"ND")+(COUNTIF('Août '!F15:AJ15,"ND")+COUNTIF(Septembre!F15:AJ15,"ND")+(COUNTIF('Octobre '!F15:AJ15,"ND")+COUNTIF('Novembre '!F15:AJ15,"ND")+COUNTIF('Décembre '!F15:AJ15,"ND")+COUNTIF('Janvier '!F15:AJ15,"ND")+(COUNTIF(Février!F15:AJ15,"ND")+COUNTIF('Mars '!F15:AJ15,"ND")+(COUNTIF('Avril '!F15:AJ15,"ND")+COUNTIF('Mai '!F15:AJ15,"ND"))))))</f>
        <v>0</v>
      </c>
      <c r="L8" s="130">
        <f>IF(B8="","",COUNTIF(Juin!F15:AJ15,"F")+COUNTIF('Juillet '!F15:AJ15,"F")+(COUNTIF('Août '!F15:AJ15,"F")+COUNTIF(Septembre!F15:AJ15,"F")+(COUNTIF('Octobre '!F15:AJ15,"F")+COUNTIF('Novembre '!F15:AJ15,"F")+COUNTIF('Décembre '!F15:AJ15,"F")+COUNTIF('Janvier '!F15:AJ15,"F")+(COUNTIF(Février!F15:AJ15,"F")+COUNTIF('Mars '!F15:AJ15,"F")+(COUNTIF('Avril '!F15:AJ15,"F")+COUNTIF('Mai '!F15:AJ15,"F"))))))</f>
        <v>0</v>
      </c>
      <c r="M8" s="130">
        <f>IF(B8="","",COUNTIF(Juin!F15:AJ15,"DR")+COUNTIF('Juillet '!F15:AJ15,"DR")+(COUNTIF('Août '!F15:AJ15,"DR")+COUNTIF(Septembre!F15:AJ15,"DR")+(COUNTIF('Octobre '!F15:AJ15,"DR")+COUNTIF('Novembre '!F15:AJ15,"DR")+COUNTIF('Décembre '!F15:AJ15,"DR")+COUNTIF('Janvier '!F15:AJ15,"DR")+(COUNTIF(Février!F15:AJ15,"DR")+COUNTIF('Mars '!F15:AJ15,"DR")+(COUNTIF('Avril '!F15:AJ15,"DR")+COUNTIF('Mai '!F15:AJ15,"DR"))))))</f>
        <v>0</v>
      </c>
      <c r="N8" s="131">
        <f>IF(B8="","",COUNTIF(Juin!F15:AJ15,"CPA")+COUNTIF('Juillet '!F15:AJ15,"CPA")+(COUNTIF('Août '!F15:AJ15,"CPA")+COUNTIF(Septembre!F15:AJ15,"CPA")+(COUNTIF('Octobre '!F15:AJ15,"CPA")+COUNTIF('Novembre '!F15:AJ15,"CPA")+COUNTIF('Décembre '!F15:AJ15,"CPA")+COUNTIF('Janvier '!F15:AJ15,"CPA")+(COUNTIF(Février!F15:AJ15,"CPA")+COUNTIF('Mars '!F15:AJ15,"CPA")+(COUNTIF('Avril '!F15:AJ15,"CPA")+COUNTIF('Mai '!F15:AJ15,"CPA"))))))</f>
        <v>0</v>
      </c>
      <c r="O8" s="150">
        <f>IF(B8="","",COUNTIF(Juin!F15:AJ15,"AM")+COUNTIF('Juillet '!F15:AJ15,"AM")+(COUNTIF('Août '!F15:AJ15,"AM")+COUNTIF(Septembre!F15:AJ15,"AM")+(COUNTIF('Octobre '!F15:AJ15,"AM")+COUNTIF('Novembre '!F15:AJ15,"AM")+COUNTIF('Décembre '!F15:AJ15,"AM")+COUNTIF('Janvier '!F15:AJ15,"AM")+(COUNTIF(Février!F15:AJ15,"AM")+COUNTIF('Mars '!F15:AJ15,"AM")+(COUNTIF('Avril '!F15:AJ15,"AM")+COUNTIF('Mai '!F15:AJ15,"AM"))))))</f>
        <v>31</v>
      </c>
      <c r="P8" s="130">
        <f>IF(B8="","",COUNTIF(Juin!F15:AJ15,"GA")+COUNTIF('Juillet '!F15:AJ15,"GA")+(COUNTIF('Août '!F15:AJ15,"GA")+COUNTIF(Septembre!F15:AJ15,"GA")+(COUNTIF('Octobre '!F15:AJ15,"GA")+COUNTIF('Novembre '!F15:AJ15,"GA")+COUNTIF('Décembre '!F15:AJ15,"GA")+COUNTIF('Janvier '!F15:AJ15,"GA")+(COUNTIF(Février!F15:AJ15,"GA")+COUNTIF('Mars '!F15:AJ15,"GA")+(COUNTIF('Avril '!F15:AJ15,"GA")+COUNTIF('Mai '!F15:AJ15,"GA"))))))</f>
        <v>35</v>
      </c>
      <c r="Q8" s="130">
        <f>IF(B8="","",COUNTIF(Juin!F15:AJ15,"PM")+COUNTIF('Juillet '!F15:AJ15,"PM")+(COUNTIF('Août '!F15:AJ15,"PM")+COUNTIF(Septembre!F15:AJ15,"PM")+(COUNTIF('Octobre '!F15:AJ15,"PM")+COUNTIF('Novembre '!F15:AJ15,"PM")+COUNTIF('Décembre '!F15:AJ15,"PM")+COUNTIF('Janvier '!F15:AJ15,"PM")+(COUNTIF(Février!F15:AJ15,"PM")+COUNTIF('Mars '!F15:AJ15,"PM")+(COUNTIF('Avril '!F15:AJ15,"PM")+COUNTIF('Mai '!F15:AJ15,"PM"))))))</f>
        <v>34</v>
      </c>
      <c r="R8" s="149">
        <f>IF(B8="","",COUNTIF(Juin!F15:AJ15,"GP")+COUNTIF('Juillet '!F15:AJ15,"GP")+(COUNTIF('Août '!F15:AJ15,"GP")+COUNTIF(Septembre!F15:AJ15,"GP")+(COUNTIF('Octobre '!F15:AJ15,"GP")+COUNTIF('Novembre '!F15:AJ15,"GP")+COUNTIF('Décembre '!F15:AJ15,"GP")+COUNTIF('Janvier '!F15:AJ15,"GP")+(COUNTIF(Février!F15:AJ15,"GP")+COUNTIF('Mars '!F15:AJ15,"GP")+(COUNTIF('Avril '!F15:AJ15,"GP")+COUNTIF('Mai '!F15:AJ15,"GP"))))))</f>
        <v>18</v>
      </c>
      <c r="S8" s="130">
        <f>IF(B8="","",COUNTIF(Juin!F15:AJ15,"G")+COUNTIF('Juillet '!F15:AJ15,"G")+(COUNTIF('Août '!F15:AJ15,"G")+COUNTIF(Septembre!F15:AJ15,"G")+(COUNTIF('Octobre '!F15:AJ15,"G")+COUNTIF('Novembre '!F15:AJ15,"G")+COUNTIF('Décembre '!F15:AJ15,"G")+COUNTIF('Janvier '!F15:AJ15,"G")+(COUNTIF(Février!F15:AJ15,"G")+COUNTIF('Mars '!F15:AJ15,"G")+(COUNTIF('Avril '!F15:AJ15,"G")+COUNTIF('Mai '!F15:AJ15,"G"))))))</f>
        <v>0</v>
      </c>
      <c r="T8" s="130">
        <f>IF(B8="","",COUNTIF(Juin!F15:AJ15,"J")+COUNTIF('Juillet '!F15:AJ15,"J")+(COUNTIF('Août '!F15:AJ15,"J")+COUNTIF(Septembre!F15:AJ15,"J")+(COUNTIF('Octobre '!F15:AJ15,"J")+COUNTIF('Novembre '!F15:AJ15,"J")+COUNTIF('Décembre '!F15:AJ15,"J")+COUNTIF('Janvier '!F15:AJ15,"J")+(COUNTIF(Février!F15:AJ15,"J")+COUNTIF('Mars '!F15:AJ15,"J")+(COUNTIF('Avril '!F15:AJ15,"J")+COUNTIF('Mai '!F15:AJ15,"J"))))))</f>
        <v>0</v>
      </c>
      <c r="U8" s="130">
        <f>IF(B8="","",COUNTIF(Juin!F15:AJ15,"PJ")+COUNTIF('Juillet '!F15:AJ15,"PJ")+(COUNTIF('Août '!F15:AJ15,"PJ")+COUNTIF(Septembre!F15:AJ15,"PJ")+(COUNTIF('Octobre '!F15:AJ15,"PJ")+COUNTIF('Novembre '!F15:AJ15,"PJ")+COUNTIF('Décembre '!F15:AJ15,"PJ")+COUNTIF('Janvier '!F15:AJ15,"PJ")+(COUNTIF(Février!F15:AJ15,"PJ")+COUNTIF('Mars '!F15:AJ15,"PJ")+(COUNTIF('Avril '!F15:AJ15,"PJ")+COUNTIF('Mai '!F15:AJ15,"PJ"))))))</f>
        <v>26</v>
      </c>
      <c r="V8" s="130">
        <f>IF(B8="","",COUNTIF(Juin!F15:AJ15,"PN")+COUNTIF('Juillet '!F15:AJ15,"PN")+(COUNTIF('Août '!F15:AJ15,"PN")+COUNTIF(Septembre!F15:AJ15,"PN")+(COUNTIF('Octobre '!F15:AJ15,"PN")+COUNTIF('Novembre '!F15:AJ15,"PN")+COUNTIF('Décembre '!F15:AJ15,"PN")+COUNTIF('Janvier '!F15:AJ15,"PN")+(COUNTIF(Février!F15:AJ15,"PN")+COUNTIF('Mars '!F15:AJ15,"PN")+(COUNTIF('Avril '!F15:AJ15,"PN")+COUNTIF('Mai '!F15:AJ15,"PN"))))))</f>
        <v>26</v>
      </c>
      <c r="W8" s="130">
        <f>IF(B8="","",COUNTIF(Juin!F15:AJ15,"Q")+COUNTIF('Juillet '!F15:AJ15,"Q")+(COUNTIF('Août '!F15:AJ15,"Q")+COUNTIF(Septembre!F15:AJ15,"Q")+(COUNTIF('Octobre '!F15:AJ15,"Q")+COUNTIF('Novembre '!F15:AJ15,"Q")+COUNTIF('Décembre '!F15:AJ15,"Q")+COUNTIF('Janvier '!F15:AJ15,"Q")+(COUNTIF(Février!F15:AJ15,"Q")+COUNTIF('Mars '!F15:AJ15,"Q")+(COUNTIF('Avril '!F15:AJ15,"Q")+COUNTIF('Mai '!F15:AJ15,"Q"))))))</f>
        <v>0</v>
      </c>
      <c r="X8" s="131">
        <f ca="1">IF(B8="","",COUNTIF(Juin!F15:AK15,"A")+COUNTIF('Juillet '!F15:AK15,"A")+(COUNTIF('Août '!F15:AK15,"A")+COUNTIF(Septembre!F15:AK15,"A")+(COUNTIF('Octobre '!F15:AK15,"A")+COUNTIF('Novembre '!F15:AK15,"A")+COUNTIF('Décembre '!F15:AK15,"A")+COUNTIF('Janvier '!F15:AK15,"A")+(COUNTIF(Février!F15:AK15,"A")+COUNTIF('Mars '!F15:AK15,"A")+(COUNTIF('Avril '!F15:AK15,"A")+COUNTIF('Mai '!F15:AK15,"A"))))))</f>
        <v>0</v>
      </c>
      <c r="Y8" s="202"/>
      <c r="Z8" s="202"/>
      <c r="AA8" s="202"/>
    </row>
    <row r="9" spans="1:27" x14ac:dyDescent="0.25">
      <c r="A9" s="204"/>
      <c r="B9" s="156" t="s">
        <v>88</v>
      </c>
      <c r="C9" s="3"/>
      <c r="D9" s="11" t="s">
        <v>9</v>
      </c>
      <c r="E9" s="14">
        <f t="shared" si="0"/>
        <v>43344</v>
      </c>
      <c r="F9" s="15">
        <f t="shared" si="1"/>
        <v>43373</v>
      </c>
      <c r="H9" s="161">
        <f>IF(B9="","",Juin!C16+'Juillet '!C16+'Août '!C16+Septembre!C16+'Octobre '!C16+'Novembre '!C16+'Décembre '!C16+'Janvier '!C16+Février!C16+'Mars '!C16+'Avril '!C16+'Mai '!C16)</f>
        <v>0</v>
      </c>
      <c r="I9" s="162">
        <f>IF(B9="","",Juin!D16+'Juillet '!D16+'Août '!D16+Septembre!D16+'Octobre '!D16+'Novembre '!D16+'Décembre '!D16+'Janvier '!D16+Février!D16+'Mars '!D16+'Avril '!D16+'Mai '!D16)</f>
        <v>0</v>
      </c>
      <c r="J9" s="162">
        <f>IF(B9="","",Juin!E16+'Juillet '!E16+'Août '!E16+Septembre!E16+'Octobre '!E16+'Novembre '!E16+'Décembre '!E16+'Janvier '!E16+Février!E16+'Mars '!E16+'Avril '!E16+'Mai '!E16)</f>
        <v>0</v>
      </c>
      <c r="K9" s="162">
        <f>IF(B9="","",COUNTIF(Juin!F16:AJ16,"ND")+COUNTIF('Juillet '!F16:AJ16,"ND")+(COUNTIF('Août '!F16:AJ16,"ND")+COUNTIF(Septembre!F16:AJ16,"ND")+(COUNTIF('Octobre '!F16:AJ16,"ND")+COUNTIF('Novembre '!F16:AJ16,"ND")+COUNTIF('Décembre '!F16:AJ16,"ND")+COUNTIF('Janvier '!F16:AJ16,"ND")+(COUNTIF(Février!F16:AJ16,"ND")+COUNTIF('Mars '!F16:AJ16,"ND")+(COUNTIF('Avril '!F16:AJ16,"ND")+COUNTIF('Mai '!F16:AJ16,"ND"))))))</f>
        <v>0</v>
      </c>
      <c r="L9" s="162">
        <f>IF(B9="","",COUNTIF(Juin!F16:AJ16,"F")+COUNTIF('Juillet '!F16:AJ16,"F")+(COUNTIF('Août '!F16:AJ16,"F")+COUNTIF(Septembre!F16:AJ16,"F")+(COUNTIF('Octobre '!F16:AJ16,"F")+COUNTIF('Novembre '!F16:AJ16,"F")+COUNTIF('Décembre '!F16:AJ16,"F")+COUNTIF('Janvier '!F16:AJ16,"F")+(COUNTIF(Février!F16:AJ16,"F")+COUNTIF('Mars '!F16:AJ16,"F")+(COUNTIF('Avril '!F16:AJ16,"F")+COUNTIF('Mai '!F16:AJ16,"F"))))))</f>
        <v>0</v>
      </c>
      <c r="M9" s="162">
        <f>IF(B9="","",COUNTIF(Juin!F16:AJ16,"DR")+COUNTIF('Juillet '!F16:AJ16,"DR")+(COUNTIF('Août '!F16:AJ16,"DR")+COUNTIF(Septembre!F16:AJ16,"DR")+(COUNTIF('Octobre '!F16:AJ16,"DR")+COUNTIF('Novembre '!F16:AJ16,"DR")+COUNTIF('Décembre '!F16:AJ16,"DR")+COUNTIF('Janvier '!F16:AJ16,"DR")+(COUNTIF(Février!F16:AJ16,"DR")+COUNTIF('Mars '!F16:AJ16,"DR")+(COUNTIF('Avril '!F16:AJ16,"DR")+COUNTIF('Mai '!F16:AJ16,"DR"))))))</f>
        <v>0</v>
      </c>
      <c r="N9" s="163">
        <f>IF(B9="","",COUNTIF(Juin!F16:AJ16,"CPA")+COUNTIF('Juillet '!F16:AJ16,"CPA")+(COUNTIF('Août '!F16:AJ16,"CPA")+COUNTIF(Septembre!F16:AJ16,"CPA")+(COUNTIF('Octobre '!F16:AJ16,"CPA")+COUNTIF('Novembre '!F16:AJ16,"CPA")+COUNTIF('Décembre '!F16:AJ16,"CPA")+COUNTIF('Janvier '!F16:AJ16,"CPA")+(COUNTIF(Février!F16:AJ16,"CPA")+COUNTIF('Mars '!F16:AJ16,"CPA")+(COUNTIF('Avril '!F16:AJ16,"CPA")+COUNTIF('Mai '!F16:AJ16,"CPA"))))))</f>
        <v>0</v>
      </c>
      <c r="O9" s="164">
        <f>IF(B9="","",COUNTIF(Juin!F16:AJ16,"AM")+COUNTIF('Juillet '!F16:AJ16,"AM")+(COUNTIF('Août '!F16:AJ16,"AM")+COUNTIF(Septembre!F16:AJ16,"AM")+(COUNTIF('Octobre '!F16:AJ16,"AM")+COUNTIF('Novembre '!F16:AJ16,"AM")+COUNTIF('Décembre '!F16:AJ16,"AM")+COUNTIF('Janvier '!F16:AJ16,"AM")+(COUNTIF(Février!F16:AJ16,"AM")+COUNTIF('Mars '!F16:AJ16,"AM")+(COUNTIF('Avril '!F16:AJ16,"AM")+COUNTIF('Mai '!F16:AJ16,"AM"))))))</f>
        <v>32</v>
      </c>
      <c r="P9" s="162">
        <f>IF(B9="","",COUNTIF(Juin!F16:AJ16,"GA")+COUNTIF('Juillet '!F16:AJ16,"GA")+(COUNTIF('Août '!F16:AJ16,"GA")+COUNTIF(Septembre!F16:AJ16,"GA")+(COUNTIF('Octobre '!F16:AJ16,"GA")+COUNTIF('Novembre '!F16:AJ16,"GA")+COUNTIF('Décembre '!F16:AJ16,"GA")+COUNTIF('Janvier '!F16:AJ16,"GA")+(COUNTIF(Février!F16:AJ16,"GA")+COUNTIF('Mars '!F16:AJ16,"GA")+(COUNTIF('Avril '!F16:AJ16,"GA")+COUNTIF('Mai '!F16:AJ16,"GA"))))))</f>
        <v>30</v>
      </c>
      <c r="Q9" s="162">
        <f>IF(B9="","",COUNTIF(Juin!F16:AJ16,"PM")+COUNTIF('Juillet '!F16:AJ16,"PM")+(COUNTIF('Août '!F16:AJ16,"PM")+COUNTIF(Septembre!F16:AJ16,"PM")+(COUNTIF('Octobre '!F16:AJ16,"PM")+COUNTIF('Novembre '!F16:AJ16,"PM")+COUNTIF('Décembre '!F16:AJ16,"PM")+COUNTIF('Janvier '!F16:AJ16,"PM")+(COUNTIF(Février!F16:AJ16,"PM")+COUNTIF('Mars '!F16:AJ16,"PM")+(COUNTIF('Avril '!F16:AJ16,"PM")+COUNTIF('Mai '!F16:AJ16,"PM"))))))</f>
        <v>35</v>
      </c>
      <c r="R9" s="165">
        <f>IF(B9="","",COUNTIF(Juin!F16:AJ16,"GP")+COUNTIF('Juillet '!F16:AJ16,"GP")+(COUNTIF('Août '!F16:AJ16,"GP")+COUNTIF(Septembre!F16:AJ16,"GP")+(COUNTIF('Octobre '!F16:AJ16,"GP")+COUNTIF('Novembre '!F16:AJ16,"GP")+COUNTIF('Décembre '!F16:AJ16,"GP")+COUNTIF('Janvier '!F16:AJ16,"GP")+(COUNTIF(Février!F16:AJ16,"GP")+COUNTIF('Mars '!F16:AJ16,"GP")+(COUNTIF('Avril '!F16:AJ16,"GP")+COUNTIF('Mai '!F16:AJ16,"GP"))))))</f>
        <v>21</v>
      </c>
      <c r="S9" s="162">
        <f>IF(B9="","",COUNTIF(Juin!F16:AJ16,"G")+COUNTIF('Juillet '!F16:AJ16,"G")+(COUNTIF('Août '!F16:AJ16,"G")+COUNTIF(Septembre!F16:AJ16,"G")+(COUNTIF('Octobre '!F16:AJ16,"G")+COUNTIF('Novembre '!F16:AJ16,"G")+COUNTIF('Décembre '!F16:AJ16,"G")+COUNTIF('Janvier '!F16:AJ16,"G")+(COUNTIF(Février!F16:AJ16,"G")+COUNTIF('Mars '!F16:AJ16,"G")+(COUNTIF('Avril '!F16:AJ16,"G")+COUNTIF('Mai '!F16:AJ16,"G"))))))</f>
        <v>0</v>
      </c>
      <c r="T9" s="162">
        <f>IF(B9="","",COUNTIF(Juin!F16:AJ16,"J")+COUNTIF('Juillet '!F16:AJ16,"J")+(COUNTIF('Août '!F16:AJ16,"J")+COUNTIF(Septembre!F16:AJ16,"J")+(COUNTIF('Octobre '!F16:AJ16,"J")+COUNTIF('Novembre '!F16:AJ16,"J")+COUNTIF('Décembre '!F16:AJ16,"J")+COUNTIF('Janvier '!F16:AJ16,"J")+(COUNTIF(Février!F16:AJ16,"J")+COUNTIF('Mars '!F16:AJ16,"J")+(COUNTIF('Avril '!F16:AJ16,"J")+COUNTIF('Mai '!F16:AJ16,"J"))))))</f>
        <v>0</v>
      </c>
      <c r="U9" s="162">
        <f>IF(B9="","",COUNTIF(Juin!F16:AJ16,"PJ")+COUNTIF('Juillet '!F16:AJ16,"PJ")+(COUNTIF('Août '!F16:AJ16,"PJ")+COUNTIF(Septembre!F16:AJ16,"PJ")+(COUNTIF('Octobre '!F16:AJ16,"PJ")+COUNTIF('Novembre '!F16:AJ16,"PJ")+COUNTIF('Décembre '!F16:AJ16,"PJ")+COUNTIF('Janvier '!F16:AJ16,"PJ")+(COUNTIF(Février!F16:AJ16,"PJ")+COUNTIF('Mars '!F16:AJ16,"PJ")+(COUNTIF('Avril '!F16:AJ16,"PJ")+COUNTIF('Mai '!F16:AJ16,"PJ"))))))</f>
        <v>28</v>
      </c>
      <c r="V9" s="162">
        <f>IF(B9="","",COUNTIF(Juin!F16:AJ16,"PN")+COUNTIF('Juillet '!F16:AJ16,"PN")+(COUNTIF('Août '!F16:AJ16,"PN")+COUNTIF(Septembre!F16:AJ16,"PN")+(COUNTIF('Octobre '!F16:AJ16,"PN")+COUNTIF('Novembre '!F16:AJ16,"PN")+COUNTIF('Décembre '!F16:AJ16,"PN")+COUNTIF('Janvier '!F16:AJ16,"PN")+(COUNTIF(Février!F16:AJ16,"PN")+COUNTIF('Mars '!F16:AJ16,"PN")+(COUNTIF('Avril '!F16:AJ16,"PN")+COUNTIF('Mai '!F16:AJ16,"PN"))))))</f>
        <v>24</v>
      </c>
      <c r="W9" s="162">
        <f>IF(B9="","",COUNTIF(Juin!F16:AJ16,"Q")+COUNTIF('Juillet '!F16:AJ16,"Q")+(COUNTIF('Août '!F16:AJ16,"Q")+COUNTIF(Septembre!F16:AJ16,"Q")+(COUNTIF('Octobre '!F16:AJ16,"Q")+COUNTIF('Novembre '!F16:AJ16,"Q")+COUNTIF('Décembre '!F16:AJ16,"Q")+COUNTIF('Janvier '!F16:AJ16,"Q")+(COUNTIF(Février!F16:AJ16,"Q")+COUNTIF('Mars '!F16:AJ16,"Q")+(COUNTIF('Avril '!F16:AJ16,"Q")+COUNTIF('Mai '!F16:AJ16,"Q"))))))</f>
        <v>0</v>
      </c>
      <c r="X9" s="188">
        <f ca="1">IF(B9="","",COUNTIF(Juin!F16:AK16,"A")+COUNTIF('Juillet '!F16:AK16,"A")+(COUNTIF('Août '!F16:AK16,"A")+COUNTIF(Septembre!F16:AK16,"A")+(COUNTIF('Octobre '!F16:AK16,"A")+COUNTIF('Novembre '!F16:AK16,"A")+COUNTIF('Décembre '!F16:AK16,"A")+COUNTIF('Janvier '!F16:AK16,"A")+(COUNTIF(Février!F16:AK16,"A")+COUNTIF('Mars '!F16:AK16,"A")+(COUNTIF('Avril '!F16:AK16,"A")+COUNTIF('Mai '!F16:AK16,"A"))))))</f>
        <v>0</v>
      </c>
      <c r="Y9" s="202"/>
      <c r="Z9" s="202"/>
      <c r="AA9" s="202"/>
    </row>
    <row r="10" spans="1:27" x14ac:dyDescent="0.25">
      <c r="A10" s="204"/>
      <c r="B10" s="156" t="s">
        <v>89</v>
      </c>
      <c r="C10" s="29"/>
      <c r="D10" s="39" t="s">
        <v>10</v>
      </c>
      <c r="E10" s="40">
        <f t="shared" si="0"/>
        <v>43374</v>
      </c>
      <c r="F10" s="41">
        <f t="shared" si="1"/>
        <v>43404</v>
      </c>
      <c r="G10" s="27"/>
      <c r="H10" s="129">
        <f>IF(B10="","",Juin!C17+'Juillet '!C17+'Août '!C17+Septembre!C17+'Octobre '!C17+'Novembre '!C17+'Décembre '!C17+'Janvier '!C17+Février!C17+'Mars '!C17+'Avril '!C17+'Mai '!C17)</f>
        <v>0</v>
      </c>
      <c r="I10" s="130">
        <f>IF(B10="","",Juin!D17+'Juillet '!D17+'Août '!D17+Septembre!D17+'Octobre '!D17+'Novembre '!D17+'Décembre '!D17+'Janvier '!D17+Février!D17+'Mars '!D17+'Avril '!D17+'Mai '!D17)</f>
        <v>0</v>
      </c>
      <c r="J10" s="130">
        <f>IF(B10="","",Juin!E17+'Juillet '!E17+'Août '!E17+Septembre!E17+'Octobre '!E17+'Novembre '!E17+'Décembre '!E17+'Janvier '!E17+Février!E17+'Mars '!E17+'Avril '!E17+'Mai '!E17)</f>
        <v>0</v>
      </c>
      <c r="K10" s="130">
        <f>IF(B10="","",COUNTIF(Juin!F17:AJ17,"ND")+COUNTIF('Juillet '!F17:AJ17,"ND")+(COUNTIF('Août '!F17:AJ17,"ND")+COUNTIF(Septembre!F17:AJ17,"ND")+(COUNTIF('Octobre '!F17:AJ17,"ND")+COUNTIF('Novembre '!F17:AJ17,"ND")+COUNTIF('Décembre '!F17:AJ17,"ND")+COUNTIF('Janvier '!F17:AJ17,"ND")+(COUNTIF(Février!F17:AJ17,"ND")+COUNTIF('Mars '!F17:AJ17,"ND")+(COUNTIF('Avril '!F17:AJ17,"ND")+COUNTIF('Mai '!F17:AJ17,"ND"))))))</f>
        <v>0</v>
      </c>
      <c r="L10" s="130">
        <f>IF(B10="","",COUNTIF(Juin!F17:AJ17,"F")+COUNTIF('Juillet '!F17:AJ17,"F")+(COUNTIF('Août '!F17:AJ17,"F")+COUNTIF(Septembre!F17:AJ17,"F")+(COUNTIF('Octobre '!F17:AJ17,"F")+COUNTIF('Novembre '!F17:AJ17,"F")+COUNTIF('Décembre '!F17:AJ17,"F")+COUNTIF('Janvier '!F17:AJ17,"F")+(COUNTIF(Février!F17:AJ17,"F")+COUNTIF('Mars '!F17:AJ17,"F")+(COUNTIF('Avril '!F17:AJ17,"F")+COUNTIF('Mai '!F17:AJ17,"F"))))))</f>
        <v>0</v>
      </c>
      <c r="M10" s="130">
        <f>IF(B10="","",COUNTIF(Juin!F17:AJ17,"DR")+COUNTIF('Juillet '!F17:AJ17,"DR")+(COUNTIF('Août '!F17:AJ17,"DR")+COUNTIF(Septembre!F17:AJ17,"DR")+(COUNTIF('Octobre '!F17:AJ17,"DR")+COUNTIF('Novembre '!F17:AJ17,"DR")+COUNTIF('Décembre '!F17:AJ17,"DR")+COUNTIF('Janvier '!F17:AJ17,"DR")+(COUNTIF(Février!F17:AJ17,"DR")+COUNTIF('Mars '!F17:AJ17,"DR")+(COUNTIF('Avril '!F17:AJ17,"DR")+COUNTIF('Mai '!F17:AJ17,"DR"))))))</f>
        <v>0</v>
      </c>
      <c r="N10" s="131">
        <f>IF(B10="","",COUNTIF(Juin!F17:AJ17,"CPA")+COUNTIF('Juillet '!F17:AJ17,"CPA")+(COUNTIF('Août '!F17:AJ17,"CPA")+COUNTIF(Septembre!F17:AJ17,"CPA")+(COUNTIF('Octobre '!F17:AJ17,"CPA")+COUNTIF('Novembre '!F17:AJ17,"CPA")+COUNTIF('Décembre '!F17:AJ17,"CPA")+COUNTIF('Janvier '!F17:AJ17,"CPA")+(COUNTIF(Février!F17:AJ17,"CPA")+COUNTIF('Mars '!F17:AJ17,"CPA")+(COUNTIF('Avril '!F17:AJ17,"CPA")+COUNTIF('Mai '!F17:AJ17,"CPA"))))))</f>
        <v>0</v>
      </c>
      <c r="O10" s="150">
        <f>IF(B10="","",COUNTIF(Juin!F17:AJ17,"AM")+COUNTIF('Juillet '!F17:AJ17,"AM")+(COUNTIF('Août '!F17:AJ17,"AM")+COUNTIF(Septembre!F17:AJ17,"AM")+(COUNTIF('Octobre '!F17:AJ17,"AM")+COUNTIF('Novembre '!F17:AJ17,"AM")+COUNTIF('Décembre '!F17:AJ17,"AM")+COUNTIF('Janvier '!F17:AJ17,"AM")+(COUNTIF(Février!F17:AJ17,"AM")+COUNTIF('Mars '!F17:AJ17,"AM")+(COUNTIF('Avril '!F17:AJ17,"AM")+COUNTIF('Mai '!F17:AJ17,"AM"))))))</f>
        <v>35</v>
      </c>
      <c r="P10" s="130"/>
      <c r="Q10" s="130">
        <f>IF(B10="","",COUNTIF(Juin!F17:AJ17,"PM")+COUNTIF('Juillet '!F17:AJ17,"PM")+(COUNTIF('Août '!F17:AJ17,"PM")+COUNTIF(Septembre!F17:AJ17,"PM")+(COUNTIF('Octobre '!F17:AJ17,"PM")+COUNTIF('Novembre '!F17:AJ17,"PM")+COUNTIF('Décembre '!F17:AJ17,"PM")+COUNTIF('Janvier '!F17:AJ17,"PM")+(COUNTIF(Février!F17:AJ17,"PM")+COUNTIF('Mars '!F17:AJ17,"PM")+(COUNTIF('Avril '!F17:AJ17,"PM")+COUNTIF('Mai '!F17:AJ17,"PM"))))))</f>
        <v>30</v>
      </c>
      <c r="R10" s="149">
        <f>IF(B10="","",COUNTIF(Juin!F17:AJ17,"GP")+COUNTIF('Juillet '!F17:AJ17,"GP")+(COUNTIF('Août '!F17:AJ17,"GP")+COUNTIF(Septembre!F17:AJ17,"GP")+(COUNTIF('Octobre '!F17:AJ17,"GP")+COUNTIF('Novembre '!F17:AJ17,"GP")+COUNTIF('Décembre '!F17:AJ17,"GP")+COUNTIF('Janvier '!F17:AJ17,"GP")+(COUNTIF(Février!F17:AJ17,"GP")+COUNTIF('Mars '!F17:AJ17,"GP")+(COUNTIF('Avril '!F17:AJ17,"GP")+COUNTIF('Mai '!F17:AJ17,"GP"))))))</f>
        <v>19</v>
      </c>
      <c r="S10" s="130">
        <f>IF(B10="","",COUNTIF(Juin!F17:AJ17,"G")+COUNTIF('Juillet '!F17:AJ17,"G")+(COUNTIF('Août '!F17:AJ17,"G")+COUNTIF(Septembre!F17:AJ17,"G")+(COUNTIF('Octobre '!F17:AJ17,"G")+COUNTIF('Novembre '!F17:AJ17,"G")+COUNTIF('Décembre '!F17:AJ17,"G")+COUNTIF('Janvier '!F17:AJ17,"G")+(COUNTIF(Février!F17:AJ17,"G")+COUNTIF('Mars '!F17:AJ17,"G")+(COUNTIF('Avril '!F17:AJ17,"G")+COUNTIF('Mai '!F17:AJ17,"G"))))))</f>
        <v>0</v>
      </c>
      <c r="T10" s="130">
        <f>IF(B10="","",COUNTIF(Juin!F17:AJ17,"J")+COUNTIF('Juillet '!F17:AJ17,"J")+(COUNTIF('Août '!F17:AJ17,"J")+COUNTIF(Septembre!F17:AJ17,"J")+(COUNTIF('Octobre '!F17:AJ17,"J")+COUNTIF('Novembre '!F17:AJ17,"J")+COUNTIF('Décembre '!F17:AJ17,"J")+COUNTIF('Janvier '!F17:AJ17,"J")+(COUNTIF(Février!F17:AJ17,"J")+COUNTIF('Mars '!F17:AJ17,"J")+(COUNTIF('Avril '!F17:AJ17,"J")+COUNTIF('Mai '!F17:AJ17,"J"))))))</f>
        <v>0</v>
      </c>
      <c r="U10" s="130">
        <f>IF(B10="","",COUNTIF(Juin!F17:AJ17,"PJ")+COUNTIF('Juillet '!F17:AJ17,"PJ")+(COUNTIF('Août '!F17:AJ17,"PJ")+COUNTIF(Septembre!F17:AJ17,"PJ")+(COUNTIF('Octobre '!F17:AJ17,"PJ")+COUNTIF('Novembre '!F17:AJ17,"PJ")+COUNTIF('Décembre '!F17:AJ17,"PJ")+COUNTIF('Janvier '!F17:AJ17,"PJ")+(COUNTIF(Février!F17:AJ17,"PJ")+COUNTIF('Mars '!F17:AJ17,"PJ")+(COUNTIF('Avril '!F17:AJ17,"PJ")+COUNTIF('Mai '!F17:AJ17,"PJ"))))))</f>
        <v>24</v>
      </c>
      <c r="V10" s="130">
        <f>IF(B10="","",COUNTIF(Juin!F17:AJ17,"PN")+COUNTIF('Juillet '!F17:AJ17,"PN")+(COUNTIF('Août '!F17:AJ17,"PN")+COUNTIF(Septembre!F17:AJ17,"PN")+(COUNTIF('Octobre '!F17:AJ17,"PN")+COUNTIF('Novembre '!F17:AJ17,"PN")+COUNTIF('Décembre '!F17:AJ17,"PN")+COUNTIF('Janvier '!F17:AJ17,"PN")+(COUNTIF(Février!F17:AJ17,"PN")+COUNTIF('Mars '!F17:AJ17,"PN")+(COUNTIF('Avril '!F17:AJ17,"PN")+COUNTIF('Mai '!F17:AJ17,"PN"))))))</f>
        <v>28</v>
      </c>
      <c r="W10" s="130">
        <f>IF(B10="","",COUNTIF(Juin!F17:AJ17,"Q")+COUNTIF('Juillet '!F17:AJ17,"Q")+(COUNTIF('Août '!F17:AJ17,"Q")+COUNTIF(Septembre!F17:AJ17,"Q")+(COUNTIF('Octobre '!F17:AJ17,"Q")+COUNTIF('Novembre '!F17:AJ17,"Q")+COUNTIF('Décembre '!F17:AJ17,"Q")+COUNTIF('Janvier '!F17:AJ17,"Q")+(COUNTIF(Février!F17:AJ17,"Q")+COUNTIF('Mars '!F17:AJ17,"Q")+(COUNTIF('Avril '!F17:AJ17,"Q")+COUNTIF('Mai '!F17:AJ17,"Q"))))))</f>
        <v>0</v>
      </c>
      <c r="X10" s="131">
        <f ca="1">IF(B10="","",COUNTIF(Juin!F17:AK17,"A")+COUNTIF('Juillet '!F17:AK17,"A")+(COUNTIF('Août '!F17:AK17,"A")+COUNTIF(Septembre!F17:AK17,"A")+(COUNTIF('Octobre '!F17:AK17,"A")+COUNTIF('Novembre '!F17:AK17,"A")+COUNTIF('Décembre '!F17:AK17,"A")+COUNTIF('Janvier '!F17:AK17,"A")+(COUNTIF(Février!F17:AK17,"A")+COUNTIF('Mars '!F17:AK17,"A")+(COUNTIF('Avril '!F17:AK17,"A")+COUNTIF('Mai '!F17:AK17,"A"))))))</f>
        <v>0</v>
      </c>
      <c r="Y10" s="202"/>
      <c r="Z10" s="202"/>
      <c r="AA10" s="202"/>
    </row>
    <row r="11" spans="1:27" x14ac:dyDescent="0.25">
      <c r="A11" s="204"/>
      <c r="B11" s="156" t="s">
        <v>90</v>
      </c>
      <c r="C11" s="3"/>
      <c r="D11" s="12" t="s">
        <v>11</v>
      </c>
      <c r="E11" s="16">
        <f t="shared" si="0"/>
        <v>43405</v>
      </c>
      <c r="F11" s="17">
        <f t="shared" si="1"/>
        <v>43434</v>
      </c>
      <c r="H11" s="161">
        <f>IF(B11="","",Juin!C18+'Juillet '!C18+'Août '!C18+Septembre!C18+'Octobre '!C18+'Novembre '!C18+'Décembre '!C18+'Janvier '!C18+Février!C18+'Mars '!C18+'Avril '!C18+'Mai '!C18)</f>
        <v>0</v>
      </c>
      <c r="I11" s="162">
        <f>IF(B11="","",Juin!D18+'Juillet '!D18+'Août '!D18+Septembre!D18+'Octobre '!D18+'Novembre '!D18+'Décembre '!D18+'Janvier '!D18+Février!D18+'Mars '!D18+'Avril '!D18+'Mai '!D18)</f>
        <v>0</v>
      </c>
      <c r="J11" s="162">
        <f>IF(B11="","",Juin!E18+'Juillet '!E18+'Août '!E18+Septembre!E18+'Octobre '!E18+'Novembre '!E18+'Décembre '!E18+'Janvier '!E18+Février!E18+'Mars '!E18+'Avril '!E18+'Mai '!E18)</f>
        <v>0</v>
      </c>
      <c r="K11" s="162">
        <f>IF(B11="","",COUNTIF(Juin!F18:AJ18,"ND")+COUNTIF('Juillet '!F18:AJ18,"ND")+(COUNTIF('Août '!F18:AJ18,"ND")+COUNTIF(Septembre!F18:AJ18,"ND")+(COUNTIF('Octobre '!F18:AJ18,"ND")+COUNTIF('Novembre '!F18:AJ18,"ND")+COUNTIF('Décembre '!F18:AJ18,"ND")+COUNTIF('Janvier '!F18:AJ18,"ND")+(COUNTIF(Février!F18:AJ18,"ND")+COUNTIF('Mars '!F18:AJ18,"ND")+(COUNTIF('Avril '!F18:AJ18,"ND")+COUNTIF('Mai '!F18:AJ18,"ND"))))))</f>
        <v>0</v>
      </c>
      <c r="L11" s="162">
        <f>IF(B11="","",COUNTIF(Juin!F18:AJ18,"F")+COUNTIF('Juillet '!F18:AJ18,"F")+(COUNTIF('Août '!F18:AJ18,"F")+COUNTIF(Septembre!F18:AJ18,"F")+(COUNTIF('Octobre '!F18:AJ18,"F")+COUNTIF('Novembre '!F18:AJ18,"F")+COUNTIF('Décembre '!F18:AJ18,"F")+COUNTIF('Janvier '!F18:AJ18,"F")+(COUNTIF(Février!F18:AJ18,"F")+COUNTIF('Mars '!F18:AJ18,"F")+(COUNTIF('Avril '!F18:AJ18,"F")+COUNTIF('Mai '!F18:AJ18,"F"))))))</f>
        <v>0</v>
      </c>
      <c r="M11" s="162">
        <f>IF(B11="","",COUNTIF(Juin!F18:AJ18,"DR")+COUNTIF('Juillet '!F18:AJ18,"DR")+(COUNTIF('Août '!F18:AJ18,"DR")+COUNTIF(Septembre!F18:AJ18,"DR")+(COUNTIF('Octobre '!F18:AJ18,"DR")+COUNTIF('Novembre '!F18:AJ18,"DR")+COUNTIF('Décembre '!F18:AJ18,"DR")+COUNTIF('Janvier '!F18:AJ18,"DR")+(COUNTIF(Février!F18:AJ18,"DR")+COUNTIF('Mars '!F18:AJ18,"DR")+(COUNTIF('Avril '!F18:AJ18,"DR")+COUNTIF('Mai '!F18:AJ18,"DR"))))))</f>
        <v>0</v>
      </c>
      <c r="N11" s="163">
        <f>IF(B11="","",COUNTIF(Juin!F18:AJ18,"CPA")+COUNTIF('Juillet '!F18:AJ18,"CPA")+(COUNTIF('Août '!F18:AJ18,"CPA")+COUNTIF(Septembre!F18:AJ18,"CPA")+(COUNTIF('Octobre '!F18:AJ18,"CPA")+COUNTIF('Novembre '!F18:AJ18,"CPA")+COUNTIF('Décembre '!F18:AJ18,"CPA")+COUNTIF('Janvier '!F18:AJ18,"CPA")+(COUNTIF(Février!F18:AJ18,"CPA")+COUNTIF('Mars '!F18:AJ18,"CPA")+(COUNTIF('Avril '!F18:AJ18,"CPA")+COUNTIF('Mai '!F18:AJ18,"CPA"))))))</f>
        <v>0</v>
      </c>
      <c r="O11" s="164">
        <f>IF(B11="","",COUNTIF(Juin!F18:AJ18,"AM")+COUNTIF('Juillet '!F18:AJ18,"AM")+(COUNTIF('Août '!F18:AJ18,"AM")+COUNTIF(Septembre!F18:AJ18,"AM")+(COUNTIF('Octobre '!F18:AJ18,"AM")+COUNTIF('Novembre '!F18:AJ18,"AM")+COUNTIF('Décembre '!F18:AJ18,"AM")+COUNTIF('Janvier '!F18:AJ18,"AM")+(COUNTIF(Février!F18:AJ18,"AM")+COUNTIF('Mars '!F18:AJ18,"AM")+(COUNTIF('Avril '!F18:AJ18,"AM")+COUNTIF('Mai '!F18:AJ18,"AM"))))))</f>
        <v>33</v>
      </c>
      <c r="P11" s="162">
        <f>IF(B11="","",COUNTIF(Juin!F18:AJ18,"GA")+COUNTIF('Juillet '!F18:AJ18,"GA")+(COUNTIF('Août '!F18:AJ18,"GA")+COUNTIF(Septembre!F18:AJ18,"GA")+(COUNTIF('Octobre '!F18:AJ18,"GA")+COUNTIF('Novembre '!F18:AJ18,"GA")+COUNTIF('Décembre '!F18:AJ18,"GA")+COUNTIF('Janvier '!F18:AJ18,"GA")+(COUNTIF(Février!F18:AJ18,"GA")+COUNTIF('Mars '!F18:AJ18,"GA")+(COUNTIF('Avril '!F18:AJ18,"GA")+COUNTIF('Mai '!F18:AJ18,"GA"))))))</f>
        <v>35</v>
      </c>
      <c r="Q11" s="162">
        <f>IF(B11="","",COUNTIF(Juin!F18:AJ18,"PM")+COUNTIF('Juillet '!F18:AJ18,"PM")+(COUNTIF('Août '!F18:AJ18,"PM")+COUNTIF(Septembre!F18:AJ18,"PM")+(COUNTIF('Octobre '!F18:AJ18,"PM")+COUNTIF('Novembre '!F18:AJ18,"PM")+COUNTIF('Décembre '!F18:AJ18,"PM")+COUNTIF('Janvier '!F18:AJ18,"PM")+(COUNTIF(Février!F18:AJ18,"PM")+COUNTIF('Mars '!F18:AJ18,"PM")+(COUNTIF('Avril '!F18:AJ18,"PM")+COUNTIF('Mai '!F18:AJ18,"PM"))))))</f>
        <v>30</v>
      </c>
      <c r="R11" s="165">
        <f>IF(B11="","",COUNTIF(Juin!F18:AJ18,"GP")+COUNTIF('Juillet '!F18:AJ18,"GP")+(COUNTIF('Août '!F18:AJ18,"GP")+COUNTIF(Septembre!F18:AJ18,"GP")+(COUNTIF('Octobre '!F18:AJ18,"GP")+COUNTIF('Novembre '!F18:AJ18,"GP")+COUNTIF('Décembre '!F18:AJ18,"GP")+COUNTIF('Janvier '!F18:AJ18,"GP")+(COUNTIF(Février!F18:AJ18,"GP")+COUNTIF('Mars '!F18:AJ18,"GP")+(COUNTIF('Avril '!F18:AJ18,"GP")+COUNTIF('Mai '!F18:AJ18,"GP"))))))</f>
        <v>18</v>
      </c>
      <c r="S11" s="162">
        <f>IF(B11="","",COUNTIF(Juin!F18:AJ18,"G")+COUNTIF('Juillet '!F18:AJ18,"G")+(COUNTIF('Août '!F18:AJ18,"G")+COUNTIF(Septembre!F18:AJ18,"G")+(COUNTIF('Octobre '!F18:AJ18,"G")+COUNTIF('Novembre '!F18:AJ18,"G")+COUNTIF('Décembre '!F18:AJ18,"G")+COUNTIF('Janvier '!F18:AJ18,"G")+(COUNTIF(Février!F18:AJ18,"G")+COUNTIF('Mars '!F18:AJ18,"G")+(COUNTIF('Avril '!F18:AJ18,"G")+COUNTIF('Mai '!F18:AJ18,"G"))))))</f>
        <v>0</v>
      </c>
      <c r="T11" s="162">
        <f>IF(B11="","",COUNTIF(Juin!F18:AJ18,"J")+COUNTIF('Juillet '!F18:AJ18,"J")+(COUNTIF('Août '!F18:AJ18,"J")+COUNTIF(Septembre!F18:AJ18,"J")+(COUNTIF('Octobre '!F18:AJ18,"J")+COUNTIF('Novembre '!F18:AJ18,"J")+COUNTIF('Décembre '!F18:AJ18,"J")+COUNTIF('Janvier '!F18:AJ18,"J")+(COUNTIF(Février!F18:AJ18,"J")+COUNTIF('Mars '!F18:AJ18,"J")+(COUNTIF('Avril '!F18:AJ18,"J")+COUNTIF('Mai '!F18:AJ18,"J"))))))</f>
        <v>0</v>
      </c>
      <c r="U11" s="162">
        <f>IF(B11="","",COUNTIF(Juin!F18:AJ18,"PJ")+COUNTIF('Juillet '!F18:AJ18,"PJ")+(COUNTIF('Août '!F18:AJ18,"PJ")+COUNTIF(Septembre!F18:AJ18,"PJ")+(COUNTIF('Octobre '!F18:AJ18,"PJ")+COUNTIF('Novembre '!F18:AJ18,"PJ")+COUNTIF('Décembre '!F18:AJ18,"PJ")+COUNTIF('Janvier '!F18:AJ18,"PJ")+(COUNTIF(Février!F18:AJ18,"PJ")+COUNTIF('Mars '!F18:AJ18,"PJ")+(COUNTIF('Avril '!F18:AJ18,"PJ")+COUNTIF('Mai '!F18:AJ18,"PJ"))))))</f>
        <v>24</v>
      </c>
      <c r="V11" s="162">
        <f>IF(B11="","",COUNTIF(Juin!F18:AJ18,"PN")+COUNTIF('Juillet '!F18:AJ18,"PN")+(COUNTIF('Août '!F18:AJ18,"PN")+COUNTIF(Septembre!F18:AJ18,"PN")+(COUNTIF('Octobre '!F18:AJ18,"PN")+COUNTIF('Novembre '!F18:AJ18,"PN")+COUNTIF('Décembre '!F18:AJ18,"PN")+COUNTIF('Janvier '!F18:AJ18,"PN")+(COUNTIF(Février!F18:AJ18,"PN")+COUNTIF('Mars '!F18:AJ18,"PN")+(COUNTIF('Avril '!F18:AJ18,"PN")+COUNTIF('Mai '!F18:AJ18,"PN"))))))</f>
        <v>28</v>
      </c>
      <c r="W11" s="162">
        <f>IF(B11="","",COUNTIF(Juin!F18:AJ18,"Q")+COUNTIF('Juillet '!F18:AJ18,"Q")+(COUNTIF('Août '!F18:AJ18,"Q")+COUNTIF(Septembre!F18:AJ18,"Q")+(COUNTIF('Octobre '!F18:AJ18,"Q")+COUNTIF('Novembre '!F18:AJ18,"Q")+COUNTIF('Décembre '!F18:AJ18,"Q")+COUNTIF('Janvier '!F18:AJ18,"Q")+(COUNTIF(Février!F18:AJ18,"Q")+COUNTIF('Mars '!F18:AJ18,"Q")+(COUNTIF('Avril '!F18:AJ18,"Q")+COUNTIF('Mai '!F18:AJ18,"Q"))))))</f>
        <v>0</v>
      </c>
      <c r="X11" s="188">
        <f ca="1">IF(B11="","",COUNTIF(Juin!F18:AK18,"A")+COUNTIF('Juillet '!F18:AK18,"A")+(COUNTIF('Août '!F18:AK18,"A")+COUNTIF(Septembre!F18:AK18,"A")+(COUNTIF('Octobre '!F18:AK18,"A")+COUNTIF('Novembre '!F18:AK18,"A")+COUNTIF('Décembre '!F18:AK18,"A")+COUNTIF('Janvier '!F18:AK18,"A")+(COUNTIF(Février!F18:AK18,"A")+COUNTIF('Mars '!F18:AK18,"A")+(COUNTIF('Avril '!F18:AK18,"A")+COUNTIF('Mai '!F18:AK18,"A"))))))</f>
        <v>0</v>
      </c>
      <c r="Y11" s="202"/>
      <c r="Z11" s="202"/>
      <c r="AA11" s="202"/>
    </row>
    <row r="12" spans="1:27" x14ac:dyDescent="0.25">
      <c r="A12" s="204"/>
      <c r="B12" s="156" t="s">
        <v>91</v>
      </c>
      <c r="C12" s="29"/>
      <c r="D12" s="39" t="s">
        <v>12</v>
      </c>
      <c r="E12" s="40">
        <f t="shared" si="0"/>
        <v>43435</v>
      </c>
      <c r="F12" s="41">
        <f t="shared" si="1"/>
        <v>43465</v>
      </c>
      <c r="G12" s="27"/>
      <c r="H12" s="129">
        <f>IF(B12="","",Juin!C19+'Juillet '!C19+'Août '!C19+Septembre!C19+'Octobre '!C19+'Novembre '!C19+'Décembre '!C19+'Janvier '!C19+Février!C19+'Mars '!C19+'Avril '!C19+'Mai '!C19)</f>
        <v>0</v>
      </c>
      <c r="I12" s="130">
        <f>IF(B12="","",Juin!D19+'Juillet '!D19+'Août '!D19+Septembre!D19+'Octobre '!D19+'Novembre '!D19+'Décembre '!D19+'Janvier '!D19+Février!D19+'Mars '!D19+'Avril '!D19+'Mai '!D19)</f>
        <v>0</v>
      </c>
      <c r="J12" s="130">
        <f>IF(B12="","",Juin!E19+'Juillet '!E19+'Août '!E19+Septembre!E19+'Octobre '!E19+'Novembre '!E19+'Décembre '!E19+'Janvier '!E19+Février!E19+'Mars '!E19+'Avril '!E19+'Mai '!E19)</f>
        <v>0</v>
      </c>
      <c r="K12" s="130">
        <f>IF(B12="","",COUNTIF(Juin!F19:AJ19,"ND")+COUNTIF('Juillet '!F19:AJ19,"ND")+(COUNTIF('Août '!F19:AJ19,"ND")+COUNTIF(Septembre!F19:AJ19,"ND")+(COUNTIF('Octobre '!F19:AJ19,"ND")+COUNTIF('Novembre '!F19:AJ19,"ND")+COUNTIF('Décembre '!F19:AJ19,"ND")+COUNTIF('Janvier '!F19:AJ19,"ND")+(COUNTIF(Février!F19:AJ19,"ND")+COUNTIF('Mars '!F19:AJ19,"ND")+(COUNTIF('Avril '!F19:AJ19,"ND")+COUNTIF('Mai '!F19:AJ19,"ND"))))))</f>
        <v>0</v>
      </c>
      <c r="L12" s="130">
        <f>IF(B12="","",COUNTIF(Juin!F19:AJ19,"F")+COUNTIF('Juillet '!F19:AJ19,"F")+(COUNTIF('Août '!F19:AJ19,"F")+COUNTIF(Septembre!F19:AJ19,"F")+(COUNTIF('Octobre '!F19:AJ19,"F")+COUNTIF('Novembre '!F19:AJ19,"F")+COUNTIF('Décembre '!F19:AJ19,"F")+COUNTIF('Janvier '!F19:AJ19,"F")+(COUNTIF(Février!F19:AJ19,"F")+COUNTIF('Mars '!F19:AJ19,"F")+(COUNTIF('Avril '!F19:AJ19,"F")+COUNTIF('Mai '!F19:AJ19,"F"))))))</f>
        <v>0</v>
      </c>
      <c r="M12" s="130">
        <f>IF(B12="","",COUNTIF(Juin!F19:AJ19,"DR")+COUNTIF('Juillet '!F19:AJ19,"DR")+(COUNTIF('Août '!F19:AJ19,"DR")+COUNTIF(Septembre!F19:AJ19,"DR")+(COUNTIF('Octobre '!F19:AJ19,"DR")+COUNTIF('Novembre '!F19:AJ19,"DR")+COUNTIF('Décembre '!F19:AJ19,"DR")+COUNTIF('Janvier '!F19:AJ19,"DR")+(COUNTIF(Février!F19:AJ19,"DR")+COUNTIF('Mars '!F19:AJ19,"DR")+(COUNTIF('Avril '!F19:AJ19,"DR")+COUNTIF('Mai '!F19:AJ19,"DR"))))))</f>
        <v>0</v>
      </c>
      <c r="N12" s="131">
        <f>IF(B12="","",COUNTIF(Juin!F19:AJ19,"CPA")+COUNTIF('Juillet '!F19:AJ19,"CPA")+(COUNTIF('Août '!F19:AJ19,"CPA")+COUNTIF(Septembre!F19:AJ19,"CPA")+(COUNTIF('Octobre '!F19:AJ19,"CPA")+COUNTIF('Novembre '!F19:AJ19,"CPA")+COUNTIF('Décembre '!F19:AJ19,"CPA")+COUNTIF('Janvier '!F19:AJ19,"CPA")+(COUNTIF(Février!F19:AJ19,"CPA")+COUNTIF('Mars '!F19:AJ19,"CPA")+(COUNTIF('Avril '!F19:AJ19,"CPA")+COUNTIF('Mai '!F19:AJ19,"CPA"))))))</f>
        <v>0</v>
      </c>
      <c r="O12" s="150">
        <f>IF(B12="","",COUNTIF(Juin!F19:AJ19,"AM")+COUNTIF('Juillet '!F19:AJ19,"AM")+(COUNTIF('Août '!F19:AJ19,"AM")+COUNTIF(Septembre!F19:AJ19,"AM")+(COUNTIF('Octobre '!F19:AJ19,"AM")+COUNTIF('Novembre '!F19:AJ19,"AM")+COUNTIF('Décembre '!F19:AJ19,"AM")+COUNTIF('Janvier '!F19:AJ19,"AM")+(COUNTIF(Février!F19:AJ19,"AM")+COUNTIF('Mars '!F19:AJ19,"AM")+(COUNTIF('Avril '!F19:AJ19,"AM")+COUNTIF('Mai '!F19:AJ19,"AM"))))))</f>
        <v>35</v>
      </c>
      <c r="P12" s="130">
        <f>IF(B12="","",COUNTIF(Juin!F19:AJ19,"GA")+COUNTIF('Juillet '!F19:AJ19,"GA")+(COUNTIF('Août '!F19:AJ19,"GA")+COUNTIF(Septembre!F19:AJ19,"GA")+(COUNTIF('Octobre '!F19:AJ19,"GA")+COUNTIF('Novembre '!F19:AJ19,"GA")+COUNTIF('Décembre '!F19:AJ19,"GA")+COUNTIF('Janvier '!F19:AJ19,"GA")+(COUNTIF(Février!F19:AJ19,"GA")+COUNTIF('Mars '!F19:AJ19,"GA")+(COUNTIF('Avril '!F19:AJ19,"GA")+COUNTIF('Mai '!F19:AJ19,"GA"))))))</f>
        <v>30</v>
      </c>
      <c r="Q12" s="130">
        <f>IF(B12="","",COUNTIF(Juin!F19:AJ19,"PM")+COUNTIF('Juillet '!F19:AJ19,"PM")+(COUNTIF('Août '!F19:AJ19,"PM")+COUNTIF(Septembre!F19:AJ19,"PM")+(COUNTIF('Octobre '!F19:AJ19,"PM")+COUNTIF('Novembre '!F19:AJ19,"PM")+COUNTIF('Décembre '!F19:AJ19,"PM")+COUNTIF('Janvier '!F19:AJ19,"PM")+(COUNTIF(Février!F19:AJ19,"PM")+COUNTIF('Mars '!F19:AJ19,"PM")+(COUNTIF('Avril '!F19:AJ19,"PM")+COUNTIF('Mai '!F19:AJ19,"PM"))))))</f>
        <v>32</v>
      </c>
      <c r="R12" s="149">
        <f>IF(B12="","",COUNTIF(Juin!F19:AJ19,"GP")+COUNTIF('Juillet '!F19:AJ19,"GP")+(COUNTIF('Août '!F19:AJ19,"GP")+COUNTIF(Septembre!F19:AJ19,"GP")+(COUNTIF('Octobre '!F19:AJ19,"GP")+COUNTIF('Novembre '!F19:AJ19,"GP")+COUNTIF('Décembre '!F19:AJ19,"GP")+COUNTIF('Janvier '!F19:AJ19,"GP")+(COUNTIF(Février!F19:AJ19,"GP")+COUNTIF('Mars '!F19:AJ19,"GP")+(COUNTIF('Avril '!F19:AJ19,"GP")+COUNTIF('Mai '!F19:AJ19,"GP"))))))</f>
        <v>21</v>
      </c>
      <c r="S12" s="130">
        <f>IF(B12="","",COUNTIF(Juin!F19:AJ19,"G")+COUNTIF('Juillet '!F19:AJ19,"G")+(COUNTIF('Août '!F19:AJ19,"G")+COUNTIF(Septembre!F19:AJ19,"G")+(COUNTIF('Octobre '!F19:AJ19,"G")+COUNTIF('Novembre '!F19:AJ19,"G")+COUNTIF('Décembre '!F19:AJ19,"G")+COUNTIF('Janvier '!F19:AJ19,"G")+(COUNTIF(Février!F19:AJ19,"G")+COUNTIF('Mars '!F19:AJ19,"G")+(COUNTIF('Avril '!F19:AJ19,"G")+COUNTIF('Mai '!F19:AJ19,"G"))))))</f>
        <v>0</v>
      </c>
      <c r="T12" s="130">
        <f>IF(B12="","",COUNTIF(Juin!F19:AJ19,"J")+COUNTIF('Juillet '!F19:AJ19,"J")+(COUNTIF('Août '!F19:AJ19,"J")+COUNTIF(Septembre!F19:AJ19,"J")+(COUNTIF('Octobre '!F19:AJ19,"J")+COUNTIF('Novembre '!F19:AJ19,"J")+COUNTIF('Décembre '!F19:AJ19,"J")+COUNTIF('Janvier '!F19:AJ19,"J")+(COUNTIF(Février!F19:AJ19,"J")+COUNTIF('Mars '!F19:AJ19,"J")+(COUNTIF('Avril '!F19:AJ19,"J")+COUNTIF('Mai '!F19:AJ19,"J"))))))</f>
        <v>0</v>
      </c>
      <c r="U12" s="130">
        <f>IF(B12="","",COUNTIF(Juin!F19:AJ19,"PJ")+COUNTIF('Juillet '!F19:AJ19,"PJ")+(COUNTIF('Août '!F19:AJ19,"PJ")+COUNTIF(Septembre!F19:AJ19,"PJ")+(COUNTIF('Octobre '!F19:AJ19,"PJ")+COUNTIF('Novembre '!F19:AJ19,"PJ")+COUNTIF('Décembre '!F19:AJ19,"PJ")+COUNTIF('Janvier '!F19:AJ19,"PJ")+(COUNTIF(Février!F19:AJ19,"PJ")+COUNTIF('Mars '!F19:AJ19,"PJ")+(COUNTIF('Avril '!F19:AJ19,"PJ")+COUNTIF('Mai '!F19:AJ19,"PJ"))))))</f>
        <v>26</v>
      </c>
      <c r="V12" s="130">
        <f>IF(B12="","",COUNTIF(Juin!F19:AJ19,"PN")+COUNTIF('Juillet '!F19:AJ19,"PN")+(COUNTIF('Août '!F19:AJ19,"PN")+COUNTIF(Septembre!F19:AJ19,"PN")+(COUNTIF('Octobre '!F19:AJ19,"PN")+COUNTIF('Novembre '!F19:AJ19,"PN")+COUNTIF('Décembre '!F19:AJ19,"PN")+COUNTIF('Janvier '!F19:AJ19,"PN")+(COUNTIF(Février!F19:AJ19,"PN")+COUNTIF('Mars '!F19:AJ19,"PN")+(COUNTIF('Avril '!F19:AJ19,"PN")+COUNTIF('Mai '!F19:AJ19,"PN"))))))</f>
        <v>26</v>
      </c>
      <c r="W12" s="130">
        <f>IF(B12="","",COUNTIF(Juin!F19:AJ19,"Q")+COUNTIF('Juillet '!F19:AJ19,"Q")+(COUNTIF('Août '!F19:AJ19,"Q")+COUNTIF(Septembre!F19:AJ19,"Q")+(COUNTIF('Octobre '!F19:AJ19,"Q")+COUNTIF('Novembre '!F19:AJ19,"Q")+COUNTIF('Décembre '!F19:AJ19,"Q")+COUNTIF('Janvier '!F19:AJ19,"Q")+(COUNTIF(Février!F19:AJ19,"Q")+COUNTIF('Mars '!F19:AJ19,"Q")+(COUNTIF('Avril '!F19:AJ19,"Q")+COUNTIF('Mai '!F19:AJ19,"Q"))))))</f>
        <v>0</v>
      </c>
      <c r="X12" s="131">
        <f ca="1">IF(B12="","",COUNTIF(Juin!F19:AK19,"A")+COUNTIF('Juillet '!F19:AK19,"A")+(COUNTIF('Août '!F19:AK19,"A")+COUNTIF(Septembre!F19:AK19,"A")+(COUNTIF('Octobre '!F19:AK19,"A")+COUNTIF('Novembre '!F19:AK19,"A")+COUNTIF('Décembre '!F19:AK19,"A")+COUNTIF('Janvier '!F19:AK19,"A")+(COUNTIF(Février!F19:AK19,"A")+COUNTIF('Mars '!F19:AK19,"A")+(COUNTIF('Avril '!F19:AK19,"A")+COUNTIF('Mai '!F19:AK19,"A"))))))</f>
        <v>0</v>
      </c>
      <c r="Y12" s="202"/>
      <c r="Z12" s="202"/>
      <c r="AA12" s="202"/>
    </row>
    <row r="13" spans="1:27" x14ac:dyDescent="0.25">
      <c r="A13" s="204"/>
      <c r="B13" s="34"/>
      <c r="C13" s="3"/>
      <c r="D13" s="11" t="s">
        <v>1</v>
      </c>
      <c r="E13" s="14">
        <f t="shared" si="0"/>
        <v>43466</v>
      </c>
      <c r="F13" s="15">
        <f t="shared" si="1"/>
        <v>43496</v>
      </c>
      <c r="H13" s="161" t="str">
        <f>IF(B13="","",Juin!C20+'Juillet '!C20+'Août '!C20+Septembre!C20+'Octobre '!C20+'Novembre '!C20+'Décembre '!C20+'Janvier '!C20+Février!C20+'Mars '!C20+'Avril '!C20+'Mai '!C20)</f>
        <v/>
      </c>
      <c r="I13" s="162" t="str">
        <f>IF(B13="","",Juin!D20+'Juillet '!D20+'Août '!D20+Septembre!D20+'Octobre '!D20+'Novembre '!D20+'Décembre '!D20+'Janvier '!D20+Février!D20+'Mars '!D20+'Avril '!D20+'Mai '!D20)</f>
        <v/>
      </c>
      <c r="J13" s="162" t="str">
        <f>IF(B13="","",Juin!E20+'Juillet '!E20+'Août '!E20+Septembre!E20+'Octobre '!E20+'Novembre '!E20+'Décembre '!E20+'Janvier '!E20+Février!E20+'Mars '!E20+'Avril '!E20+'Mai '!E20)</f>
        <v/>
      </c>
      <c r="K13" s="162" t="str">
        <f>IF(B13="","",COUNTIF(Juin!F20:AJ20,"ND")+COUNTIF('Juillet '!F20:AJ20,"ND")+(COUNTIF('Août '!F20:AJ20,"ND")+COUNTIF(Septembre!F20:AJ20,"ND")+(COUNTIF('Octobre '!F20:AJ20,"ND")+COUNTIF('Novembre '!F20:AJ20,"ND")+COUNTIF('Décembre '!F20:AJ20,"ND")+COUNTIF('Janvier '!F20:AJ20,"ND")+(COUNTIF(Février!F20:AJ20,"ND")+COUNTIF('Mars '!F20:AJ20,"ND")+(COUNTIF('Avril '!F20:AJ20,"ND")+COUNTIF('Mai '!F20:AJ20,"ND"))))))</f>
        <v/>
      </c>
      <c r="L13" s="162" t="str">
        <f>IF(B13="","",COUNTIF(Juin!F20:AJ20,"F")+COUNTIF('Juillet '!F20:AJ20,"F")+(COUNTIF('Août '!F20:AJ20,"F")+COUNTIF(Septembre!F20:AJ20,"F")+(COUNTIF('Octobre '!F20:AJ20,"F")+COUNTIF('Novembre '!F20:AJ20,"F")+COUNTIF('Décembre '!F20:AJ20,"F")+COUNTIF('Janvier '!F20:AJ20,"F")+(COUNTIF(Février!F20:AJ20,"F")+COUNTIF('Mars '!F20:AJ20,"F")+(COUNTIF('Avril '!F20:AJ20,"F")+COUNTIF('Mai '!F20:AJ20,"F"))))))</f>
        <v/>
      </c>
      <c r="M13" s="162" t="str">
        <f>IF(B13="","",COUNTIF(Juin!F20:AJ20,"DR")+COUNTIF('Juillet '!F20:AJ20,"DR")+(COUNTIF('Août '!F20:AJ20,"DR")+COUNTIF(Septembre!F20:AJ20,"DR")+(COUNTIF('Octobre '!F20:AJ20,"DR")+COUNTIF('Novembre '!F20:AJ20,"DR")+COUNTIF('Décembre '!F20:AJ20,"DR")+COUNTIF('Janvier '!F20:AJ20,"DR")+(COUNTIF(Février!F20:AJ20,"DR")+COUNTIF('Mars '!F20:AJ20,"DR")+(COUNTIF('Avril '!F20:AJ20,"DR")+COUNTIF('Mai '!F20:AJ20,"DR"))))))</f>
        <v/>
      </c>
      <c r="N13" s="163" t="str">
        <f>IF(B13="","",COUNTIF(Juin!F20:AJ20,"CPA")+COUNTIF('Juillet '!F20:AJ20,"CPA")+(COUNTIF('Août '!F20:AJ20,"CPA")+COUNTIF(Septembre!F20:AJ20,"CPA")+(COUNTIF('Octobre '!F20:AJ20,"CPA")+COUNTIF('Novembre '!F20:AJ20,"CPA")+COUNTIF('Décembre '!F20:AJ20,"CPA")+COUNTIF('Janvier '!F20:AJ20,"CPA")+(COUNTIF(Février!F20:AJ20,"CPA")+COUNTIF('Mars '!F20:AJ20,"CPA")+(COUNTIF('Avril '!F20:AJ20,"CPA")+COUNTIF('Mai '!F20:AJ20,"CPA"))))))</f>
        <v/>
      </c>
      <c r="O13" s="164" t="str">
        <f>IF(B13="","",COUNTIF(Juin!F20:AJ20,"AM")+COUNTIF('Juillet '!F20:AJ20,"AM")+(COUNTIF('Août '!F20:AJ20,"AM")+COUNTIF(Septembre!F20:AJ20,"AM")+(COUNTIF('Octobre '!F20:AJ20,"AM")+COUNTIF('Novembre '!F20:AJ20,"AM")+COUNTIF('Décembre '!F20:AJ20,"AM")+COUNTIF('Janvier '!F20:AJ20,"AM")+(COUNTIF(Février!F20:AJ20,"AM")+COUNTIF('Mars '!F20:AJ20,"AM")+(COUNTIF('Avril '!F20:AJ20,"AM")+COUNTIF('Mai '!F20:AJ20,"AM"))))))</f>
        <v/>
      </c>
      <c r="P13" s="162" t="str">
        <f>IF(B13="","",COUNTIF(Juin!F20:AJ20,"GA")+COUNTIF('Juillet '!F20:AJ20,"GA")+(COUNTIF('Août '!F20:AJ20,"GA")+COUNTIF(Septembre!F20:AJ20,"GA")+(COUNTIF('Octobre '!F20:AJ20,"GA")+COUNTIF('Novembre '!F20:AJ20,"GA")+COUNTIF('Décembre '!F20:AJ20,"GA")+COUNTIF('Janvier '!F20:AJ20,"GA")+(COUNTIF(Février!F20:AJ20,"GA")+COUNTIF('Mars '!F20:AJ20,"GA")+(COUNTIF('Avril '!F20:AJ20,"GA")+COUNTIF('Mai '!F20:AJ20,"GA"))))))</f>
        <v/>
      </c>
      <c r="Q13" s="162" t="str">
        <f>IF(B13="","",COUNTIF(Juin!F20:AJ20,"PM")+COUNTIF('Juillet '!F20:AJ20,"PM")+(COUNTIF('Août '!F20:AJ20,"PM")+COUNTIF(Septembre!F20:AJ20,"PM")+(COUNTIF('Octobre '!F20:AJ20,"PM")+COUNTIF('Novembre '!F20:AJ20,"PM")+COUNTIF('Décembre '!F20:AJ20,"PM")+COUNTIF('Janvier '!F20:AJ20,"PM")+(COUNTIF(Février!F20:AJ20,"PM")+COUNTIF('Mars '!F20:AJ20,"PM")+(COUNTIF('Avril '!F20:AJ20,"PM")+COUNTIF('Mai '!F20:AJ20,"PM"))))))</f>
        <v/>
      </c>
      <c r="R13" s="165" t="str">
        <f>IF(B13="","",COUNTIF(Juin!F20:AJ20,"GP")+COUNTIF('Juillet '!F20:AJ20,"GP")+(COUNTIF('Août '!F20:AJ20,"GP")+COUNTIF(Septembre!F20:AJ20,"GP")+(COUNTIF('Octobre '!F20:AJ20,"GP")+COUNTIF('Novembre '!F20:AJ20,"GP")+COUNTIF('Décembre '!F20:AJ20,"GP")+COUNTIF('Janvier '!F20:AJ20,"GP")+(COUNTIF(Février!F20:AJ20,"GP")+COUNTIF('Mars '!F20:AJ20,"GP")+(COUNTIF('Avril '!F20:AJ20,"GP")+COUNTIF('Mai '!F20:AJ20,"GP"))))))</f>
        <v/>
      </c>
      <c r="S13" s="162" t="str">
        <f>IF(B13="","",COUNTIF(Juin!F20:AJ20,"G")+COUNTIF('Juillet '!F20:AJ20,"G")+(COUNTIF('Août '!F20:AJ20,"G")+COUNTIF(Septembre!F20:AJ20,"G")+(COUNTIF('Octobre '!F20:AJ20,"G")+COUNTIF('Novembre '!F20:AJ20,"G")+COUNTIF('Décembre '!F20:AJ20,"G")+COUNTIF('Janvier '!F20:AJ20,"G")+(COUNTIF(Février!F20:AJ20,"G")+COUNTIF('Mars '!F20:AJ20,"G")+(COUNTIF('Avril '!F20:AJ20,"G")+COUNTIF('Mai '!F20:AJ20,"G"))))))</f>
        <v/>
      </c>
      <c r="T13" s="162" t="str">
        <f>IF(B13="","",COUNTIF(Juin!F20:AJ20,"J")+COUNTIF('Juillet '!F20:AJ20,"J")+(COUNTIF('Août '!F20:AJ20,"J")+COUNTIF(Septembre!F20:AJ20,"J")+(COUNTIF('Octobre '!F20:AJ20,"J")+COUNTIF('Novembre '!F20:AJ20,"J")+COUNTIF('Décembre '!F20:AJ20,"J")+COUNTIF('Janvier '!F20:AJ20,"J")+(COUNTIF(Février!F20:AJ20,"J")+COUNTIF('Mars '!F20:AJ20,"J")+(COUNTIF('Avril '!F20:AJ20,"J")+COUNTIF('Mai '!F20:AJ20,"J"))))))</f>
        <v/>
      </c>
      <c r="U13" s="162" t="str">
        <f>IF(B13="","",COUNTIF(Juin!F20:AJ20,"PJ")+COUNTIF('Juillet '!F20:AJ20,"PJ")+(COUNTIF('Août '!F20:AJ20,"PJ")+COUNTIF(Septembre!F20:AJ20,"PJ")+(COUNTIF('Octobre '!F20:AJ20,"PJ")+COUNTIF('Novembre '!F20:AJ20,"PJ")+COUNTIF('Décembre '!F20:AJ20,"PJ")+COUNTIF('Janvier '!F20:AJ20,"PJ")+(COUNTIF(Février!F20:AJ20,"PJ")+COUNTIF('Mars '!F20:AJ20,"PJ")+(COUNTIF('Avril '!F20:AJ20,"PJ")+COUNTIF('Mai '!F20:AJ20,"PJ"))))))</f>
        <v/>
      </c>
      <c r="V13" s="162" t="str">
        <f>IF(B13="","",COUNTIF(Juin!F20:AJ20,"PN")+COUNTIF('Juillet '!F20:AJ20,"PN")+(COUNTIF('Août '!F20:AJ20,"PN")+COUNTIF(Septembre!F20:AJ20,"PN")+(COUNTIF('Octobre '!F20:AJ20,"PN")+COUNTIF('Novembre '!F20:AJ20,"PN")+COUNTIF('Décembre '!F20:AJ20,"PN")+COUNTIF('Janvier '!F20:AJ20,"PN")+(COUNTIF(Février!F20:AJ20,"PN")+COUNTIF('Mars '!F20:AJ20,"PN")+(COUNTIF('Avril '!F20:AJ20,"PN")+COUNTIF('Mai '!F20:AJ20,"PN"))))))</f>
        <v/>
      </c>
      <c r="W13" s="162" t="str">
        <f>IF(B13="","",COUNTIF(Juin!F20:AJ20,"Q")+COUNTIF('Juillet '!F20:AJ20,"Q")+(COUNTIF('Août '!F20:AJ20,"Q")+COUNTIF(Septembre!F20:AJ20,"Q")+(COUNTIF('Octobre '!F20:AJ20,"Q")+COUNTIF('Novembre '!F20:AJ20,"Q")+COUNTIF('Décembre '!F20:AJ20,"Q")+COUNTIF('Janvier '!F20:AJ20,"Q")+(COUNTIF(Février!F20:AJ20,"Q")+COUNTIF('Mars '!F20:AJ20,"Q")+(COUNTIF('Avril '!F20:AJ20,"Q")+COUNTIF('Mai '!F20:AJ20,"Q"))))))</f>
        <v/>
      </c>
      <c r="X13" s="189" t="str">
        <f>IF(B13="","",COUNTIF(Juin!F20:AK20,"A")+COUNTIF('Juillet '!F20:AK20,"A")+(COUNTIF('Août '!F20:AK20,"A")+COUNTIF(Septembre!F20:AK20,"A")+(COUNTIF('Octobre '!F20:AK20,"A")+COUNTIF('Novembre '!F20:AK20,"A")+COUNTIF('Décembre '!F20:AK20,"A")+COUNTIF('Janvier '!F20:AK20,"A")+(COUNTIF(Février!F20:AK20,"A")+COUNTIF('Mars '!F20:AK20,"A")+(COUNTIF('Avril '!F20:AK20,"A")+COUNTIF('Mai '!F20:AK20,"A"))))))</f>
        <v/>
      </c>
      <c r="Y13" s="202"/>
      <c r="Z13" s="202"/>
      <c r="AA13" s="202"/>
    </row>
    <row r="14" spans="1:27" x14ac:dyDescent="0.25">
      <c r="A14" s="204"/>
      <c r="B14" s="156" t="s">
        <v>92</v>
      </c>
      <c r="C14" s="29"/>
      <c r="D14" s="39" t="s">
        <v>2</v>
      </c>
      <c r="E14" s="40">
        <f t="shared" si="0"/>
        <v>43497</v>
      </c>
      <c r="F14" s="41">
        <f t="shared" si="1"/>
        <v>43524</v>
      </c>
      <c r="G14" s="27"/>
      <c r="H14" s="129">
        <f>IF(B14="","",Juin!C21+'Juillet '!C21+'Août '!C21+Septembre!C21+'Octobre '!C21+'Novembre '!C21+'Décembre '!C21+'Janvier '!C21+Février!C21+'Mars '!C21+'Avril '!C21+'Mai '!C21)</f>
        <v>0</v>
      </c>
      <c r="I14" s="130">
        <f>IF(B14="","",Juin!D21+'Juillet '!D21+'Août '!D21+Septembre!D21+'Octobre '!D21+'Novembre '!D21+'Décembre '!D21+'Janvier '!D21+Février!D21+'Mars '!D21+'Avril '!D21+'Mai '!D21)</f>
        <v>0</v>
      </c>
      <c r="J14" s="130">
        <f>IF(B14="","",Juin!E21+'Juillet '!E21+'Août '!E21+Septembre!E21+'Octobre '!E21+'Novembre '!E21+'Décembre '!E21+'Janvier '!E21+Février!E21+'Mars '!E21+'Avril '!E21+'Mai '!E21)</f>
        <v>0</v>
      </c>
      <c r="K14" s="130">
        <f>IF(B14="","",COUNTIF(Juin!F21:AJ21,"ND")+COUNTIF('Juillet '!F21:AJ21,"ND")+(COUNTIF('Août '!F21:AJ21,"ND")+COUNTIF(Septembre!F21:AJ21,"ND")+(COUNTIF('Octobre '!F21:AJ21,"ND")+COUNTIF('Novembre '!F21:AJ21,"ND")+COUNTIF('Décembre '!F21:AJ21,"ND")+COUNTIF('Janvier '!F21:AJ21,"ND")+(COUNTIF(Février!F21:AJ21,"ND")+COUNTIF('Mars '!F21:AJ21,"ND")+(COUNTIF('Avril '!F21:AJ21,"ND")+COUNTIF('Mai '!F21:AJ21,"ND"))))))</f>
        <v>0</v>
      </c>
      <c r="L14" s="130">
        <f>IF(B14="","",COUNTIF(Juin!F21:AJ21,"F")+COUNTIF('Juillet '!F21:AJ21,"F")+(COUNTIF('Août '!F21:AJ21,"F")+COUNTIF(Septembre!F21:AJ21,"F")+(COUNTIF('Octobre '!F21:AJ21,"F")+COUNTIF('Novembre '!F21:AJ21,"F")+COUNTIF('Décembre '!F21:AJ21,"F")+COUNTIF('Janvier '!F21:AJ21,"F")+(COUNTIF(Février!F21:AJ21,"F")+COUNTIF('Mars '!F21:AJ21,"F")+(COUNTIF('Avril '!F21:AJ21,"F")+COUNTIF('Mai '!F21:AJ21,"F"))))))</f>
        <v>0</v>
      </c>
      <c r="M14" s="130">
        <f>IF(B14="","",COUNTIF(Juin!F21:AJ21,"DR")+COUNTIF('Juillet '!F21:AJ21,"DR")+(COUNTIF('Août '!F21:AJ21,"DR")+COUNTIF(Septembre!F21:AJ21,"DR")+(COUNTIF('Octobre '!F21:AJ21,"DR")+COUNTIF('Novembre '!F21:AJ21,"DR")+COUNTIF('Décembre '!F21:AJ21,"DR")+COUNTIF('Janvier '!F21:AJ21,"DR")+(COUNTIF(Février!F21:AJ21,"DR")+COUNTIF('Mars '!F21:AJ21,"DR")+(COUNTIF('Avril '!F21:AJ21,"DR")+COUNTIF('Mai '!F21:AJ21,"DR"))))))</f>
        <v>0</v>
      </c>
      <c r="N14" s="131">
        <f>IF(B14="","",COUNTIF(Juin!F21:AJ21,"CPA")+COUNTIF('Juillet '!F21:AJ21,"CPA")+(COUNTIF('Août '!F21:AJ21,"CPA")+COUNTIF(Septembre!F21:AJ21,"CPA")+(COUNTIF('Octobre '!F21:AJ21,"CPA")+COUNTIF('Novembre '!F21:AJ21,"CPA")+COUNTIF('Décembre '!F21:AJ21,"CPA")+COUNTIF('Janvier '!F21:AJ21,"CPA")+(COUNTIF(Février!F21:AJ21,"CPA")+COUNTIF('Mars '!F21:AJ21,"CPA")+(COUNTIF('Avril '!F21:AJ21,"CPA")+COUNTIF('Mai '!F21:AJ21,"CPA"))))))</f>
        <v>0</v>
      </c>
      <c r="O14" s="150">
        <f>IF(B14="","",COUNTIF(Juin!F21:AJ21,"AM")+COUNTIF('Juillet '!F21:AJ21,"AM")+(COUNTIF('Août '!F21:AJ21,"AM")+COUNTIF(Septembre!F21:AJ21,"AM")+(COUNTIF('Octobre '!F21:AJ21,"AM")+COUNTIF('Novembre '!F21:AJ21,"AM")+COUNTIF('Décembre '!F21:AJ21,"AM")+COUNTIF('Janvier '!F21:AJ21,"AM")+(COUNTIF(Février!F21:AJ21,"AM")+COUNTIF('Mars '!F21:AJ21,"AM")+(COUNTIF('Avril '!F21:AJ21,"AM")+COUNTIF('Mai '!F21:AJ21,"AM"))))))</f>
        <v>0</v>
      </c>
      <c r="P14" s="130">
        <f>IF(B14="","",COUNTIF(Juin!F21:AJ21,"GA")+COUNTIF('Juillet '!F21:AJ21,"GA")+(COUNTIF('Août '!F21:AJ21,"GA")+COUNTIF(Septembre!F21:AJ21,"GA")+(COUNTIF('Octobre '!F21:AJ21,"GA")+COUNTIF('Novembre '!F21:AJ21,"GA")+COUNTIF('Décembre '!F21:AJ21,"GA")+COUNTIF('Janvier '!F21:AJ21,"GA")+(COUNTIF(Février!F21:AJ21,"GA")+COUNTIF('Mars '!F21:AJ21,"GA")+(COUNTIF('Avril '!F21:AJ21,"GA")+COUNTIF('Mai '!F21:AJ21,"GA"))))))</f>
        <v>0</v>
      </c>
      <c r="Q14" s="130">
        <f>IF(B14="","",COUNTIF(Juin!F21:AJ21,"PM")+COUNTIF('Juillet '!F21:AJ21,"PM")+(COUNTIF('Août '!F21:AJ21,"PM")+COUNTIF(Septembre!F21:AJ21,"PM")+(COUNTIF('Octobre '!F21:AJ21,"PM")+COUNTIF('Novembre '!F21:AJ21,"PM")+COUNTIF('Décembre '!F21:AJ21,"PM")+COUNTIF('Janvier '!F21:AJ21,"PM")+(COUNTIF(Février!F21:AJ21,"PM")+COUNTIF('Mars '!F21:AJ21,"PM")+(COUNTIF('Avril '!F21:AJ21,"PM")+COUNTIF('Mai '!F21:AJ21,"PM"))))))</f>
        <v>0</v>
      </c>
      <c r="R14" s="149">
        <f>IF(B14="","",COUNTIF(Juin!F21:AJ21,"GP")+COUNTIF('Juillet '!F21:AJ21,"GP")+(COUNTIF('Août '!F21:AJ21,"GP")+COUNTIF(Septembre!F21:AJ21,"GP")+(COUNTIF('Octobre '!F21:AJ21,"GP")+COUNTIF('Novembre '!F21:AJ21,"GP")+COUNTIF('Décembre '!F21:AJ21,"GP")+COUNTIF('Janvier '!F21:AJ21,"GP")+(COUNTIF(Février!F21:AJ21,"GP")+COUNTIF('Mars '!F21:AJ21,"GP")+(COUNTIF('Avril '!F21:AJ21,"GP")+COUNTIF('Mai '!F21:AJ21,"GP"))))))</f>
        <v>0</v>
      </c>
      <c r="S14" s="130">
        <f>IF(B14="","",COUNTIF(Juin!F21:AJ21,"G")+COUNTIF('Juillet '!F21:AJ21,"G")+(COUNTIF('Août '!F21:AJ21,"G")+COUNTIF(Septembre!F21:AJ21,"G")+(COUNTIF('Octobre '!F21:AJ21,"G")+COUNTIF('Novembre '!F21:AJ21,"G")+COUNTIF('Décembre '!F21:AJ21,"G")+COUNTIF('Janvier '!F21:AJ21,"G")+(COUNTIF(Février!F21:AJ21,"G")+COUNTIF('Mars '!F21:AJ21,"G")+(COUNTIF('Avril '!F21:AJ21,"G")+COUNTIF('Mai '!F21:AJ21,"G"))))))</f>
        <v>250</v>
      </c>
      <c r="T14" s="130">
        <f>IF(B14="","",COUNTIF(Juin!F21:AJ21,"J")+COUNTIF('Juillet '!F21:AJ21,"J")+(COUNTIF('Août '!F21:AJ21,"J")+COUNTIF(Septembre!F21:AJ21,"J")+(COUNTIF('Octobre '!F21:AJ21,"J")+COUNTIF('Novembre '!F21:AJ21,"J")+COUNTIF('Décembre '!F21:AJ21,"J")+COUNTIF('Janvier '!F21:AJ21,"J")+(COUNTIF(Février!F21:AJ21,"J")+COUNTIF('Mars '!F21:AJ21,"J")+(COUNTIF('Avril '!F21:AJ21,"J")+COUNTIF('Mai '!F21:AJ21,"J"))))))</f>
        <v>0</v>
      </c>
      <c r="U14" s="130">
        <f>IF(B14="","",COUNTIF(Juin!F21:AJ21,"PJ")+COUNTIF('Juillet '!F21:AJ21,"PJ")+(COUNTIF('Août '!F21:AJ21,"PJ")+COUNTIF(Septembre!F21:AJ21,"PJ")+(COUNTIF('Octobre '!F21:AJ21,"PJ")+COUNTIF('Novembre '!F21:AJ21,"PJ")+COUNTIF('Décembre '!F21:AJ21,"PJ")+COUNTIF('Janvier '!F21:AJ21,"PJ")+(COUNTIF(Février!F21:AJ21,"PJ")+COUNTIF('Mars '!F21:AJ21,"PJ")+(COUNTIF('Avril '!F21:AJ21,"PJ")+COUNTIF('Mai '!F21:AJ21,"PJ"))))))</f>
        <v>0</v>
      </c>
      <c r="V14" s="130">
        <f>IF(B14="","",COUNTIF(Juin!F21:AJ21,"PN")+COUNTIF('Juillet '!F21:AJ21,"PN")+(COUNTIF('Août '!F21:AJ21,"PN")+COUNTIF(Septembre!F21:AJ21,"PN")+(COUNTIF('Octobre '!F21:AJ21,"PN")+COUNTIF('Novembre '!F21:AJ21,"PN")+COUNTIF('Décembre '!F21:AJ21,"PN")+COUNTIF('Janvier '!F21:AJ21,"PN")+(COUNTIF(Février!F21:AJ21,"PN")+COUNTIF('Mars '!F21:AJ21,"PN")+(COUNTIF('Avril '!F21:AJ21,"PN")+COUNTIF('Mai '!F21:AJ21,"PN"))))))</f>
        <v>0</v>
      </c>
      <c r="W14" s="130">
        <f>IF(B14="","",COUNTIF(Juin!F21:AJ21,"Q")+COUNTIF('Juillet '!F21:AJ21,"Q")+(COUNTIF('Août '!F21:AJ21,"Q")+COUNTIF(Septembre!F21:AJ21,"Q")+(COUNTIF('Octobre '!F21:AJ21,"Q")+COUNTIF('Novembre '!F21:AJ21,"Q")+COUNTIF('Décembre '!F21:AJ21,"Q")+COUNTIF('Janvier '!F21:AJ21,"Q")+(COUNTIF(Février!F21:AJ21,"Q")+COUNTIF('Mars '!F21:AJ21,"Q")+(COUNTIF('Avril '!F21:AJ21,"Q")+COUNTIF('Mai '!F21:AJ21,"Q"))))))</f>
        <v>0</v>
      </c>
      <c r="X14" s="187">
        <f ca="1">IF(B14="","",COUNTIF(Juin!F21:AK21,"A")+COUNTIF('Juillet '!F21:AK21,"A")+(COUNTIF('Août '!F21:AK21,"A")+COUNTIF(Septembre!F21:AK21,"A")+(COUNTIF('Octobre '!F21:AK21,"A")+COUNTIF('Novembre '!F21:AK21,"A")+COUNTIF('Décembre '!F21:AK21,"A")+COUNTIF('Janvier '!F21:AK21,"A")+(COUNTIF(Février!F21:AK21,"A")+COUNTIF('Mars '!F21:AK21,"A")+(COUNTIF('Avril '!F21:AK21,"A")+COUNTIF('Mai '!F21:AK21,"A"))))))</f>
        <v>0</v>
      </c>
      <c r="Y14" s="202"/>
      <c r="Z14" s="202"/>
      <c r="AA14" s="202"/>
    </row>
    <row r="15" spans="1:27" x14ac:dyDescent="0.25">
      <c r="A15" s="204"/>
      <c r="B15" s="156" t="s">
        <v>93</v>
      </c>
      <c r="C15" s="3"/>
      <c r="D15" s="11" t="s">
        <v>3</v>
      </c>
      <c r="E15" s="14">
        <f t="shared" si="0"/>
        <v>43525</v>
      </c>
      <c r="F15" s="15">
        <f t="shared" si="1"/>
        <v>43555</v>
      </c>
      <c r="H15" s="161">
        <f>IF(B15="","",Juin!C22+'Juillet '!C22+'Août '!C22+Septembre!C22+'Octobre '!C22+'Novembre '!C22+'Décembre '!C22+'Janvier '!C22+Février!C22+'Mars '!C22+'Avril '!C22+'Mai '!C22)</f>
        <v>0</v>
      </c>
      <c r="I15" s="162">
        <f>IF(B15="","",Juin!D22+'Juillet '!D22+'Août '!D22+Septembre!D22+'Octobre '!D22+'Novembre '!D22+'Décembre '!D22+'Janvier '!D22+Février!D22+'Mars '!D22+'Avril '!D22+'Mai '!D22)</f>
        <v>0</v>
      </c>
      <c r="J15" s="162">
        <f>IF(B15="","",Juin!E22+'Juillet '!E22+'Août '!E22+Septembre!E22+'Octobre '!E22+'Novembre '!E22+'Décembre '!E22+'Janvier '!E22+Février!E22+'Mars '!E22+'Avril '!E22+'Mai '!E22)</f>
        <v>0</v>
      </c>
      <c r="K15" s="162">
        <f>IF(B15="","",COUNTIF(Juin!F22:AJ22,"ND")+COUNTIF('Juillet '!F22:AJ22,"ND")+(COUNTIF('Août '!F22:AJ22,"ND")+COUNTIF(Septembre!F22:AJ22,"ND")+(COUNTIF('Octobre '!F22:AJ22,"ND")+COUNTIF('Novembre '!F22:AJ22,"ND")+COUNTIF('Décembre '!F22:AJ22,"ND")+COUNTIF('Janvier '!F22:AJ22,"ND")+(COUNTIF(Février!F22:AJ22,"ND")+COUNTIF('Mars '!F22:AJ22,"ND")+(COUNTIF('Avril '!F22:AJ22,"ND")+COUNTIF('Mai '!F22:AJ22,"ND"))))))</f>
        <v>0</v>
      </c>
      <c r="L15" s="162">
        <f>IF(B15="","",COUNTIF(Juin!F22:AJ22,"F")+COUNTIF('Juillet '!F22:AJ22,"F")+(COUNTIF('Août '!F22:AJ22,"F")+COUNTIF(Septembre!F22:AJ22,"F")+(COUNTIF('Octobre '!F22:AJ22,"F")+COUNTIF('Novembre '!F22:AJ22,"F")+COUNTIF('Décembre '!F22:AJ22,"F")+COUNTIF('Janvier '!F22:AJ22,"F")+(COUNTIF(Février!F22:AJ22,"F")+COUNTIF('Mars '!F22:AJ22,"F")+(COUNTIF('Avril '!F22:AJ22,"F")+COUNTIF('Mai '!F22:AJ22,"F"))))))</f>
        <v>0</v>
      </c>
      <c r="M15" s="162">
        <f>IF(B15="","",COUNTIF(Juin!F22:AJ22,"DR")+COUNTIF('Juillet '!F22:AJ22,"DR")+(COUNTIF('Août '!F22:AJ22,"DR")+COUNTIF(Septembre!F22:AJ22,"DR")+(COUNTIF('Octobre '!F22:AJ22,"DR")+COUNTIF('Novembre '!F22:AJ22,"DR")+COUNTIF('Décembre '!F22:AJ22,"DR")+COUNTIF('Janvier '!F22:AJ22,"DR")+(COUNTIF(Février!F22:AJ22,"DR")+COUNTIF('Mars '!F22:AJ22,"DR")+(COUNTIF('Avril '!F22:AJ22,"DR")+COUNTIF('Mai '!F22:AJ22,"DR"))))))</f>
        <v>0</v>
      </c>
      <c r="N15" s="163">
        <f>IF(B15="","",COUNTIF(Juin!F22:AJ22,"CPA")+COUNTIF('Juillet '!F22:AJ22,"CPA")+(COUNTIF('Août '!F22:AJ22,"CPA")+COUNTIF(Septembre!F22:AJ22,"CPA")+(COUNTIF('Octobre '!F22:AJ22,"CPA")+COUNTIF('Novembre '!F22:AJ22,"CPA")+COUNTIF('Décembre '!F22:AJ22,"CPA")+COUNTIF('Janvier '!F22:AJ22,"CPA")+(COUNTIF(Février!F22:AJ22,"CPA")+COUNTIF('Mars '!F22:AJ22,"CPA")+(COUNTIF('Avril '!F22:AJ22,"CPA")+COUNTIF('Mai '!F22:AJ22,"CPA"))))))</f>
        <v>0</v>
      </c>
      <c r="O15" s="164">
        <f>IF(B15="","",COUNTIF(Juin!F22:AJ22,"AM")+COUNTIF('Juillet '!F22:AJ22,"AM")+(COUNTIF('Août '!F22:AJ22,"AM")+COUNTIF(Septembre!F22:AJ22,"AM")+(COUNTIF('Octobre '!F22:AJ22,"AM")+COUNTIF('Novembre '!F22:AJ22,"AM")+COUNTIF('Décembre '!F22:AJ22,"AM")+COUNTIF('Janvier '!F22:AJ22,"AM")+(COUNTIF(Février!F22:AJ22,"AM")+COUNTIF('Mars '!F22:AJ22,"AM")+(COUNTIF('Avril '!F22:AJ22,"AM")+COUNTIF('Mai '!F22:AJ22,"AM"))))))</f>
        <v>0</v>
      </c>
      <c r="P15" s="162">
        <f>IF(B15="","",COUNTIF(Juin!F22:AJ22,"GA")+COUNTIF('Juillet '!F22:AJ22,"GA")+(COUNTIF('Août '!F22:AJ22,"GA")+COUNTIF(Septembre!F22:AJ22,"GA")+(COUNTIF('Octobre '!F22:AJ22,"GA")+COUNTIF('Novembre '!F22:AJ22,"GA")+COUNTIF('Décembre '!F22:AJ22,"GA")+COUNTIF('Janvier '!F22:AJ22,"GA")+(COUNTIF(Février!F22:AJ22,"GA")+COUNTIF('Mars '!F22:AJ22,"GA")+(COUNTIF('Avril '!F22:AJ22,"GA")+COUNTIF('Mai '!F22:AJ22,"GA"))))))</f>
        <v>0</v>
      </c>
      <c r="Q15" s="162">
        <f>IF(B15="","",COUNTIF(Juin!F22:AJ22,"PM")+COUNTIF('Juillet '!F22:AJ22,"PM")+(COUNTIF('Août '!F22:AJ22,"PM")+COUNTIF(Septembre!F22:AJ22,"PM")+(COUNTIF('Octobre '!F22:AJ22,"PM")+COUNTIF('Novembre '!F22:AJ22,"PM")+COUNTIF('Décembre '!F22:AJ22,"PM")+COUNTIF('Janvier '!F22:AJ22,"PM")+(COUNTIF(Février!F22:AJ22,"PM")+COUNTIF('Mars '!F22:AJ22,"PM")+(COUNTIF('Avril '!F22:AJ22,"PM")+COUNTIF('Mai '!F22:AJ22,"PM"))))))</f>
        <v>0</v>
      </c>
      <c r="R15" s="165">
        <f>IF(B15="","",COUNTIF(Juin!F22:AJ22,"GP")+COUNTIF('Juillet '!F22:AJ22,"GP")+(COUNTIF('Août '!F22:AJ22,"GP")+COUNTIF(Septembre!F22:AJ22,"GP")+(COUNTIF('Octobre '!F22:AJ22,"GP")+COUNTIF('Novembre '!F22:AJ22,"GP")+COUNTIF('Décembre '!F22:AJ22,"GP")+COUNTIF('Janvier '!F22:AJ22,"GP")+(COUNTIF(Février!F22:AJ22,"GP")+COUNTIF('Mars '!F22:AJ22,"GP")+(COUNTIF('Avril '!F22:AJ22,"GP")+COUNTIF('Mai '!F22:AJ22,"GP"))))))</f>
        <v>0</v>
      </c>
      <c r="S15" s="162">
        <f>IF(B15="","",COUNTIF(Juin!F22:AJ22,"G")+COUNTIF('Juillet '!F22:AJ22,"G")+(COUNTIF('Août '!F22:AJ22,"G")+COUNTIF(Septembre!F22:AJ22,"G")+(COUNTIF('Octobre '!F22:AJ22,"G")+COUNTIF('Novembre '!F22:AJ22,"G")+COUNTIF('Décembre '!F22:AJ22,"G")+COUNTIF('Janvier '!F22:AJ22,"G")+(COUNTIF(Février!F22:AJ22,"G")+COUNTIF('Mars '!F22:AJ22,"G")+(COUNTIF('Avril '!F22:AJ22,"G")+COUNTIF('Mai '!F22:AJ22,"G"))))))</f>
        <v>0</v>
      </c>
      <c r="T15" s="162">
        <f>IF(B15="","",COUNTIF(Juin!F22:AJ22,"J")+COUNTIF('Juillet '!F22:AJ22,"J")+(COUNTIF('Août '!F22:AJ22,"J")+COUNTIF(Septembre!F22:AJ22,"J")+(COUNTIF('Octobre '!F22:AJ22,"J")+COUNTIF('Novembre '!F22:AJ22,"J")+COUNTIF('Décembre '!F22:AJ22,"J")+COUNTIF('Janvier '!F22:AJ22,"J")+(COUNTIF(Février!F22:AJ22,"J")+COUNTIF('Mars '!F22:AJ22,"J")+(COUNTIF('Avril '!F22:AJ22,"J")+COUNTIF('Mai '!F22:AJ22,"J"))))))</f>
        <v>0</v>
      </c>
      <c r="U15" s="162">
        <f>IF(B15="","",COUNTIF(Juin!F22:AJ22,"PJ")+COUNTIF('Juillet '!F22:AJ22,"PJ")+(COUNTIF('Août '!F22:AJ22,"PJ")+COUNTIF(Septembre!F22:AJ22,"PJ")+(COUNTIF('Octobre '!F22:AJ22,"PJ")+COUNTIF('Novembre '!F22:AJ22,"PJ")+COUNTIF('Décembre '!F22:AJ22,"PJ")+COUNTIF('Janvier '!F22:AJ22,"PJ")+(COUNTIF(Février!F22:AJ22,"PJ")+COUNTIF('Mars '!F22:AJ22,"PJ")+(COUNTIF('Avril '!F22:AJ22,"PJ")+COUNTIF('Mai '!F22:AJ22,"PJ"))))))</f>
        <v>0</v>
      </c>
      <c r="V15" s="162">
        <f>IF(B15="","",COUNTIF(Juin!F22:AJ22,"PN")+COUNTIF('Juillet '!F22:AJ22,"PN")+(COUNTIF('Août '!F22:AJ22,"PN")+COUNTIF(Septembre!F22:AJ22,"PN")+(COUNTIF('Octobre '!F22:AJ22,"PN")+COUNTIF('Novembre '!F22:AJ22,"PN")+COUNTIF('Décembre '!F22:AJ22,"PN")+COUNTIF('Janvier '!F22:AJ22,"PN")+(COUNTIF(Février!F22:AJ22,"PN")+COUNTIF('Mars '!F22:AJ22,"PN")+(COUNTIF('Avril '!F22:AJ22,"PN")+COUNTIF('Mai '!F22:AJ22,"PN"))))))</f>
        <v>0</v>
      </c>
      <c r="W15" s="162">
        <f>IF(B15="","",COUNTIF(Juin!F22:AJ22,"Q")+COUNTIF('Juillet '!F22:AJ22,"Q")+(COUNTIF('Août '!F22:AJ22,"Q")+COUNTIF(Septembre!F22:AJ22,"Q")+(COUNTIF('Octobre '!F22:AJ22,"Q")+COUNTIF('Novembre '!F22:AJ22,"Q")+COUNTIF('Décembre '!F22:AJ22,"Q")+COUNTIF('Janvier '!F22:AJ22,"Q")+(COUNTIF(Février!F22:AJ22,"Q")+COUNTIF('Mars '!F22:AJ22,"Q")+(COUNTIF('Avril '!F22:AJ22,"Q")+COUNTIF('Mai '!F22:AJ22,"Q"))))))</f>
        <v>0</v>
      </c>
      <c r="X15" s="188">
        <f ca="1">IF(B15="","",COUNTIF(Juin!F22:AK22,"A")+COUNTIF('Juillet '!F22:AK22,"A")+(COUNTIF('Août '!F22:AK22,"A")+COUNTIF(Septembre!F22:AK22,"A")+(COUNTIF('Octobre '!F22:AK22,"A")+COUNTIF('Novembre '!F22:AK22,"A")+COUNTIF('Décembre '!F22:AK22,"A")+COUNTIF('Janvier '!F22:AK22,"A")+(COUNTIF(Février!F22:AK22,"A")+COUNTIF('Mars '!F22:AK22,"A")+(COUNTIF('Avril '!F22:AK22,"A")+COUNTIF('Mai '!F22:AK22,"A"))))))</f>
        <v>250</v>
      </c>
      <c r="Y15" s="202"/>
      <c r="Z15" s="202"/>
      <c r="AA15" s="202"/>
    </row>
    <row r="16" spans="1:27" x14ac:dyDescent="0.25">
      <c r="A16" s="204"/>
      <c r="B16" s="156" t="s">
        <v>94</v>
      </c>
      <c r="C16" s="29"/>
      <c r="D16" s="36" t="s">
        <v>4</v>
      </c>
      <c r="E16" s="37">
        <f t="shared" si="0"/>
        <v>43556</v>
      </c>
      <c r="F16" s="38">
        <f t="shared" si="1"/>
        <v>43585</v>
      </c>
      <c r="G16" s="27"/>
      <c r="H16" s="129">
        <f>IF(B16="","",Juin!C23+'Juillet '!C23+'Août '!C23+Septembre!C23+'Octobre '!C23+'Novembre '!C23+'Décembre '!C23+'Janvier '!C23+Février!C23+'Mars '!C23+'Avril '!C23+'Mai '!C23)</f>
        <v>0</v>
      </c>
      <c r="I16" s="130">
        <f>IF(B16="","",Juin!D23+'Juillet '!D23+'Août '!D23+Septembre!D23+'Octobre '!D23+'Novembre '!D23+'Décembre '!D23+'Janvier '!D23+Février!D23+'Mars '!D23+'Avril '!D23+'Mai '!D23)</f>
        <v>0</v>
      </c>
      <c r="J16" s="130">
        <f>IF(B16="","",Juin!E23+'Juillet '!E23+'Août '!E23+Septembre!E23+'Octobre '!E23+'Novembre '!E23+'Décembre '!E23+'Janvier '!E23+Février!E23+'Mars '!E23+'Avril '!E23+'Mai '!E23)</f>
        <v>0</v>
      </c>
      <c r="K16" s="130">
        <f>IF(B16="","",COUNTIF(Juin!F23:AJ23,"ND")+COUNTIF('Juillet '!F23:AJ23,"ND")+(COUNTIF('Août '!F23:AJ23,"ND")+COUNTIF(Septembre!F23:AJ23,"ND")+(COUNTIF('Octobre '!F23:AJ23,"ND")+COUNTIF('Novembre '!F23:AJ23,"ND")+COUNTIF('Décembre '!F23:AJ23,"ND")+COUNTIF('Janvier '!F23:AJ23,"ND")+(COUNTIF(Février!F23:AJ23,"ND")+COUNTIF('Mars '!F23:AJ23,"ND")+(COUNTIF('Avril '!F23:AJ23,"ND")+COUNTIF('Mai '!F23:AJ23,"ND"))))))</f>
        <v>0</v>
      </c>
      <c r="L16" s="130">
        <f>IF(B16="","",COUNTIF(Juin!F23:AJ23,"F")+COUNTIF('Juillet '!F23:AJ23,"F")+(COUNTIF('Août '!F23:AJ23,"F")+COUNTIF(Septembre!F23:AJ23,"F")+(COUNTIF('Octobre '!F23:AJ23,"F")+COUNTIF('Novembre '!F23:AJ23,"F")+COUNTIF('Décembre '!F23:AJ23,"F")+COUNTIF('Janvier '!F23:AJ23,"F")+(COUNTIF(Février!F23:AJ23,"F")+COUNTIF('Mars '!F23:AJ23,"F")+(COUNTIF('Avril '!F23:AJ23,"F")+COUNTIF('Mai '!F23:AJ23,"F"))))))</f>
        <v>0</v>
      </c>
      <c r="M16" s="130">
        <f>IF(B16="","",COUNTIF(Juin!F23:AJ23,"DR")+COUNTIF('Juillet '!F23:AJ23,"DR")+(COUNTIF('Août '!F23:AJ23,"DR")+COUNTIF(Septembre!F23:AJ23,"DR")+(COUNTIF('Octobre '!F23:AJ23,"DR")+COUNTIF('Novembre '!F23:AJ23,"DR")+COUNTIF('Décembre '!F23:AJ23,"DR")+COUNTIF('Janvier '!F23:AJ23,"DR")+(COUNTIF(Février!F23:AJ23,"DR")+COUNTIF('Mars '!F23:AJ23,"DR")+(COUNTIF('Avril '!F23:AJ23,"DR")+COUNTIF('Mai '!F23:AJ23,"DR"))))))</f>
        <v>0</v>
      </c>
      <c r="N16" s="131">
        <f>IF(B16="","",COUNTIF(Juin!F23:AJ23,"CPA")+COUNTIF('Juillet '!F23:AJ23,"CPA")+(COUNTIF('Août '!F23:AJ23,"CPA")+COUNTIF(Septembre!F23:AJ23,"CPA")+(COUNTIF('Octobre '!F23:AJ23,"CPA")+COUNTIF('Novembre '!F23:AJ23,"CPA")+COUNTIF('Décembre '!F23:AJ23,"CPA")+COUNTIF('Janvier '!F23:AJ23,"CPA")+(COUNTIF(Février!F23:AJ23,"CPA")+COUNTIF('Mars '!F23:AJ23,"CPA")+(COUNTIF('Avril '!F23:AJ23,"CPA")+COUNTIF('Mai '!F23:AJ23,"CPA"))))))</f>
        <v>0</v>
      </c>
      <c r="O16" s="150">
        <f>IF(B16="","",COUNTIF(Juin!F23:AJ23,"AM")+COUNTIF('Juillet '!F23:AJ23,"AM")+(COUNTIF('Août '!F23:AJ23,"AM")+COUNTIF(Septembre!F23:AJ23,"AM")+(COUNTIF('Octobre '!F23:AJ23,"AM")+COUNTIF('Novembre '!F23:AJ23,"AM")+COUNTIF('Décembre '!F23:AJ23,"AM")+COUNTIF('Janvier '!F23:AJ23,"AM")+(COUNTIF(Février!F23:AJ23,"AM")+COUNTIF('Mars '!F23:AJ23,"AM")+(COUNTIF('Avril '!F23:AJ23,"AM")+COUNTIF('Mai '!F23:AJ23,"AM"))))))</f>
        <v>0</v>
      </c>
      <c r="P16" s="130">
        <f>IF(B16="","",COUNTIF(Juin!F23:AJ23,"GA")+COUNTIF('Juillet '!F23:AJ23,"GA")+(COUNTIF('Août '!F23:AJ23,"GA")+COUNTIF(Septembre!F23:AJ23,"GA")+(COUNTIF('Octobre '!F23:AJ23,"GA")+COUNTIF('Novembre '!F23:AJ23,"GA")+COUNTIF('Décembre '!F23:AJ23,"GA")+COUNTIF('Janvier '!F23:AJ23,"GA")+(COUNTIF(Février!F23:AJ23,"GA")+COUNTIF('Mars '!F23:AJ23,"GA")+(COUNTIF('Avril '!F23:AJ23,"GA")+COUNTIF('Mai '!F23:AJ23,"GA"))))))</f>
        <v>0</v>
      </c>
      <c r="Q16" s="130">
        <f>IF(B16="","",COUNTIF(Juin!F23:AJ23,"PM")+COUNTIF('Juillet '!F23:AJ23,"PM")+(COUNTIF('Août '!F23:AJ23,"PM")+COUNTIF(Septembre!F23:AJ23,"PM")+(COUNTIF('Octobre '!F23:AJ23,"PM")+COUNTIF('Novembre '!F23:AJ23,"PM")+COUNTIF('Décembre '!F23:AJ23,"PM")+COUNTIF('Janvier '!F23:AJ23,"PM")+(COUNTIF(Février!F23:AJ23,"PM")+COUNTIF('Mars '!F23:AJ23,"PM")+(COUNTIF('Avril '!F23:AJ23,"PM")+COUNTIF('Mai '!F23:AJ23,"PM"))))))</f>
        <v>0</v>
      </c>
      <c r="R16" s="149">
        <f>IF(B16="","",COUNTIF(Juin!F23:AJ23,"GP")+COUNTIF('Juillet '!F23:AJ23,"GP")+(COUNTIF('Août '!F23:AJ23,"GP")+COUNTIF(Septembre!F23:AJ23,"GP")+(COUNTIF('Octobre '!F23:AJ23,"GP")+COUNTIF('Novembre '!F23:AJ23,"GP")+COUNTIF('Décembre '!F23:AJ23,"GP")+COUNTIF('Janvier '!F23:AJ23,"GP")+(COUNTIF(Février!F23:AJ23,"GP")+COUNTIF('Mars '!F23:AJ23,"GP")+(COUNTIF('Avril '!F23:AJ23,"GP")+COUNTIF('Mai '!F23:AJ23,"GP"))))))</f>
        <v>0</v>
      </c>
      <c r="S16" s="130">
        <f>IF(B16="","",COUNTIF(Juin!F23:AJ23,"G")+COUNTIF('Juillet '!F23:AJ23,"G")+(COUNTIF('Août '!F23:AJ23,"G")+COUNTIF(Septembre!F23:AJ23,"G")+(COUNTIF('Octobre '!F23:AJ23,"G")+COUNTIF('Novembre '!F23:AJ23,"G")+COUNTIF('Décembre '!F23:AJ23,"G")+COUNTIF('Janvier '!F23:AJ23,"G")+(COUNTIF(Février!F23:AJ23,"G")+COUNTIF('Mars '!F23:AJ23,"G")+(COUNTIF('Avril '!F23:AJ23,"G")+COUNTIF('Mai '!F23:AJ23,"G"))))))</f>
        <v>0</v>
      </c>
      <c r="T16" s="130">
        <f>IF(B16="","",COUNTIF(Juin!F23:AJ23,"J")+COUNTIF('Juillet '!F23:AJ23,"J")+(COUNTIF('Août '!F23:AJ23,"J")+COUNTIF(Septembre!F23:AJ23,"J")+(COUNTIF('Octobre '!F23:AJ23,"J")+COUNTIF('Novembre '!F23:AJ23,"J")+COUNTIF('Décembre '!F23:AJ23,"J")+COUNTIF('Janvier '!F23:AJ23,"J")+(COUNTIF(Février!F23:AJ23,"J")+COUNTIF('Mars '!F23:AJ23,"J")+(COUNTIF('Avril '!F23:AJ23,"J")+COUNTIF('Mai '!F23:AJ23,"J"))))))</f>
        <v>0</v>
      </c>
      <c r="U16" s="130">
        <f>IF(B16="","",COUNTIF(Juin!F23:AJ23,"PJ")+COUNTIF('Juillet '!F23:AJ23,"PJ")+(COUNTIF('Août '!F23:AJ23,"PJ")+COUNTIF(Septembre!F23:AJ23,"PJ")+(COUNTIF('Octobre '!F23:AJ23,"PJ")+COUNTIF('Novembre '!F23:AJ23,"PJ")+COUNTIF('Décembre '!F23:AJ23,"PJ")+COUNTIF('Janvier '!F23:AJ23,"PJ")+(COUNTIF(Février!F23:AJ23,"PJ")+COUNTIF('Mars '!F23:AJ23,"PJ")+(COUNTIF('Avril '!F23:AJ23,"PJ")+COUNTIF('Mai '!F23:AJ23,"PJ"))))))</f>
        <v>0</v>
      </c>
      <c r="V16" s="130">
        <f>IF(B16="","",COUNTIF(Juin!F23:AJ23,"PN")+COUNTIF('Juillet '!F23:AJ23,"PN")+(COUNTIF('Août '!F23:AJ23,"PN")+COUNTIF(Septembre!F23:AJ23,"PN")+(COUNTIF('Octobre '!F23:AJ23,"PN")+COUNTIF('Novembre '!F23:AJ23,"PN")+COUNTIF('Décembre '!F23:AJ23,"PN")+COUNTIF('Janvier '!F23:AJ23,"PN")+(COUNTIF(Février!F23:AJ23,"PN")+COUNTIF('Mars '!F23:AJ23,"PN")+(COUNTIF('Avril '!F23:AJ23,"PN")+COUNTIF('Mai '!F23:AJ23,"PN"))))))</f>
        <v>0</v>
      </c>
      <c r="W16" s="130">
        <f>IF(B16="","",COUNTIF(Juin!F23:AJ23,"Q")+COUNTIF('Juillet '!F23:AJ23,"Q")+(COUNTIF('Août '!F23:AJ23,"Q")+COUNTIF(Septembre!F23:AJ23,"Q")+(COUNTIF('Octobre '!F23:AJ23,"Q")+COUNTIF('Novembre '!F23:AJ23,"Q")+COUNTIF('Décembre '!F23:AJ23,"Q")+COUNTIF('Janvier '!F23:AJ23,"Q")+(COUNTIF(Février!F23:AJ23,"Q")+COUNTIF('Mars '!F23:AJ23,"Q")+(COUNTIF('Avril '!F23:AJ23,"Q")+COUNTIF('Mai '!F23:AJ23,"Q"))))))</f>
        <v>250</v>
      </c>
      <c r="X16" s="190">
        <f ca="1">IF(B16="","",COUNTIF(Juin!F23:AK23,"A")+COUNTIF('Juillet '!F23:AK23,"A")+(COUNTIF('Août '!F23:AK23,"A")+COUNTIF(Septembre!F23:AK23,"A")+(COUNTIF('Octobre '!F23:AK23,"A")+COUNTIF('Novembre '!F23:AK23,"A")+COUNTIF('Décembre '!F23:AK23,"A")+COUNTIF('Janvier '!F23:AK23,"A")+(COUNTIF(Février!F23:AK23,"A")+COUNTIF('Mars '!F23:AK23,"A")+(COUNTIF('Avril '!F23:AK23,"A")+COUNTIF('Mai '!F23:AK23,"A"))))))</f>
        <v>0</v>
      </c>
      <c r="Y16" s="202"/>
      <c r="Z16" s="202"/>
      <c r="AA16" s="202"/>
    </row>
    <row r="17" spans="1:29" ht="15.75" thickBot="1" x14ac:dyDescent="0.3">
      <c r="A17" s="204"/>
      <c r="B17" s="156"/>
      <c r="C17" s="3"/>
      <c r="D17" s="13" t="s">
        <v>5</v>
      </c>
      <c r="E17" s="18">
        <f t="shared" si="0"/>
        <v>43586</v>
      </c>
      <c r="F17" s="19">
        <f t="shared" si="1"/>
        <v>43616</v>
      </c>
      <c r="H17" s="161" t="str">
        <f>IF(B17="","",Juin!C24+'Juillet '!C24+'Août '!C24+Septembre!C24+'Octobre '!C24+'Novembre '!C24+'Décembre '!C24+'Janvier '!C24+Février!C24+'Mars '!C24+'Avril '!C24+'Mai '!C24)</f>
        <v/>
      </c>
      <c r="I17" s="162" t="str">
        <f>IF(B17="","",Juin!D24+'Juillet '!D24+'Août '!D24+Septembre!D24+'Octobre '!D24+'Novembre '!D24+'Décembre '!D24+'Janvier '!D24+Février!D24+'Mars '!D24+'Avril '!D24+'Mai '!D24)</f>
        <v/>
      </c>
      <c r="J17" s="162" t="str">
        <f>IF(B17="","",Juin!E24+'Juillet '!E24+'Août '!E24+Septembre!E24+'Octobre '!E24+'Novembre '!E24+'Décembre '!E24+'Janvier '!E24+Février!E24+'Mars '!E24+'Avril '!E24+'Mai '!E24)</f>
        <v/>
      </c>
      <c r="K17" s="162" t="str">
        <f>IF(B17="","",COUNTIF(Juin!F24:AJ24,"ND")+COUNTIF('Juillet '!F24:AJ24,"ND")+(COUNTIF('Août '!F24:AJ24,"ND")+COUNTIF(Septembre!F24:AJ24,"ND")+(COUNTIF('Octobre '!F24:AJ24,"ND")+COUNTIF('Novembre '!F24:AJ24,"ND")+COUNTIF('Décembre '!F24:AJ24,"ND")+COUNTIF('Janvier '!F24:AJ24,"ND")+(COUNTIF(Février!F24:AJ24,"ND")+COUNTIF('Mars '!F24:AJ24,"ND")+(COUNTIF('Avril '!F24:AJ24,"ND")+COUNTIF('Mai '!F24:AJ24,"ND"))))))</f>
        <v/>
      </c>
      <c r="L17" s="162" t="str">
        <f>IF(B17="","",COUNTIF(Juin!F24:AJ24,"F")+COUNTIF('Juillet '!F24:AJ24,"F")+(COUNTIF('Août '!F24:AJ24,"F")+COUNTIF(Septembre!F24:AJ24,"F")+(COUNTIF('Octobre '!F24:AJ24,"F")+COUNTIF('Novembre '!F24:AJ24,"F")+COUNTIF('Décembre '!F24:AJ24,"F")+COUNTIF('Janvier '!F24:AJ24,"F")+(COUNTIF(Février!F24:AJ24,"F")+COUNTIF('Mars '!F24:AJ24,"F")+(COUNTIF('Avril '!F24:AJ24,"F")+COUNTIF('Mai '!F24:AJ24,"F"))))))</f>
        <v/>
      </c>
      <c r="M17" s="162" t="str">
        <f>IF(B17="","",COUNTIF(Juin!F24:AJ24,"DR")+COUNTIF('Juillet '!F24:AJ24,"DR")+(COUNTIF('Août '!F24:AJ24,"DR")+COUNTIF(Septembre!F24:AJ24,"DR")+(COUNTIF('Octobre '!F24:AJ24,"DR")+COUNTIF('Novembre '!F24:AJ24,"DR")+COUNTIF('Décembre '!F24:AJ24,"DR")+COUNTIF('Janvier '!F24:AJ24,"DR")+(COUNTIF(Février!F24:AJ24,"DR")+COUNTIF('Mars '!F24:AJ24,"DR")+(COUNTIF('Avril '!F24:AJ24,"DR")+COUNTIF('Mai '!F24:AJ24,"DR"))))))</f>
        <v/>
      </c>
      <c r="N17" s="163" t="str">
        <f>IF(B17="","",COUNTIF(Juin!F24:AJ24,"CPA")+COUNTIF('Juillet '!F24:AJ24,"CPA")+(COUNTIF('Août '!F24:AJ24,"CPA")+COUNTIF(Septembre!F24:AJ24,"CPA")+(COUNTIF('Octobre '!F24:AJ24,"CPA")+COUNTIF('Novembre '!F24:AJ24,"CPA")+COUNTIF('Décembre '!F24:AJ24,"CPA")+COUNTIF('Janvier '!F24:AJ24,"CPA")+(COUNTIF(Février!F24:AJ24,"CPA")+COUNTIF('Mars '!F24:AJ24,"CPA")+(COUNTIF('Avril '!F24:AJ24,"CPA")+COUNTIF('Mai '!F24:AJ24,"CPA"))))))</f>
        <v/>
      </c>
      <c r="O17" s="164" t="str">
        <f>IF(B17="","",COUNTIF(Juin!F24:AJ24,"AM")+COUNTIF('Juillet '!F24:AJ24,"AM")+(COUNTIF('Août '!F24:AJ24,"AM")+COUNTIF(Septembre!F24:AJ24,"AM")+(COUNTIF('Octobre '!F24:AJ24,"AM")+COUNTIF('Novembre '!F24:AJ24,"AM")+COUNTIF('Décembre '!F24:AJ24,"AM")+COUNTIF('Janvier '!F24:AJ24,"AM")+(COUNTIF(Février!F24:AJ24,"AM")+COUNTIF('Mars '!F24:AJ24,"AM")+(COUNTIF('Avril '!F24:AJ24,"AM")+COUNTIF('Mai '!F24:AJ24,"AM"))))))</f>
        <v/>
      </c>
      <c r="P17" s="162" t="str">
        <f>IF(B17="","",COUNTIF(Juin!F24:AJ24,"GA")+COUNTIF('Juillet '!F24:AJ24,"GA")+(COUNTIF('Août '!F24:AJ24,"GA")+COUNTIF(Septembre!F24:AJ24,"GA")+(COUNTIF('Octobre '!F24:AJ24,"GA")+COUNTIF('Novembre '!F24:AJ24,"GA")+COUNTIF('Décembre '!F24:AJ24,"GA")+COUNTIF('Janvier '!F24:AJ24,"GA")+(COUNTIF(Février!F24:AJ24,"GA")+COUNTIF('Mars '!F24:AJ24,"GA")+(COUNTIF('Avril '!F24:AJ24,"GA")+COUNTIF('Mai '!F24:AJ24,"GA"))))))</f>
        <v/>
      </c>
      <c r="Q17" s="162" t="str">
        <f>IF(B17="","",COUNTIF(Juin!F24:AJ24,"PM")+COUNTIF('Juillet '!F24:AJ24,"PM")+(COUNTIF('Août '!F24:AJ24,"PM")+COUNTIF(Septembre!F24:AJ24,"PM")+(COUNTIF('Octobre '!F24:AJ24,"PM")+COUNTIF('Novembre '!F24:AJ24,"PM")+COUNTIF('Décembre '!F24:AJ24,"PM")+COUNTIF('Janvier '!F24:AJ24,"PM")+(COUNTIF(Février!F24:AJ24,"PM")+COUNTIF('Mars '!F24:AJ24,"PM")+(COUNTIF('Avril '!F24:AJ24,"PM")+COUNTIF('Mai '!F24:AJ24,"PM"))))))</f>
        <v/>
      </c>
      <c r="R17" s="165" t="str">
        <f>IF(B17="","",COUNTIF(Juin!F24:AJ24,"GP")+COUNTIF('Juillet '!F24:AJ24,"GP")+(COUNTIF('Août '!F24:AJ24,"GP")+COUNTIF(Septembre!F24:AJ24,"GP")+(COUNTIF('Octobre '!F24:AJ24,"GP")+COUNTIF('Novembre '!F24:AJ24,"GP")+COUNTIF('Décembre '!F24:AJ24,"GP")+COUNTIF('Janvier '!F24:AJ24,"GP")+(COUNTIF(Février!F24:AJ24,"GP")+COUNTIF('Mars '!F24:AJ24,"GP")+(COUNTIF('Avril '!F24:AJ24,"GP")+COUNTIF('Mai '!F24:AJ24,"GP"))))))</f>
        <v/>
      </c>
      <c r="S17" s="162" t="str">
        <f>IF(B17="","",COUNTIF(Juin!F24:AJ24,"G")+COUNTIF('Juillet '!F24:AJ24,"G")+(COUNTIF('Août '!F24:AJ24,"G")+COUNTIF(Septembre!F24:AJ24,"G")+(COUNTIF('Octobre '!F24:AJ24,"G")+COUNTIF('Novembre '!F24:AJ24,"G")+COUNTIF('Décembre '!F24:AJ24,"G")+COUNTIF('Janvier '!F24:AJ24,"G")+(COUNTIF(Février!F24:AJ24,"G")+COUNTIF('Mars '!F24:AJ24,"G")+(COUNTIF('Avril '!F24:AJ24,"G")+COUNTIF('Mai '!F24:AJ24,"G"))))))</f>
        <v/>
      </c>
      <c r="T17" s="162" t="str">
        <f>IF(B17="","",COUNTIF(Juin!F24:AJ24,"J")+COUNTIF('Juillet '!F24:AJ24,"J")+(COUNTIF('Août '!F24:AJ24,"J")+COUNTIF(Septembre!F24:AJ24,"J")+(COUNTIF('Octobre '!F24:AJ24,"J")+COUNTIF('Novembre '!F24:AJ24,"J")+COUNTIF('Décembre '!F24:AJ24,"J")+COUNTIF('Janvier '!F24:AJ24,"J")+(COUNTIF(Février!F24:AJ24,"J")+COUNTIF('Mars '!F24:AJ24,"J")+(COUNTIF('Avril '!F24:AJ24,"J")+COUNTIF('Mai '!F24:AJ24,"J"))))))</f>
        <v/>
      </c>
      <c r="U17" s="162" t="str">
        <f>IF(B17="","",COUNTIF(Juin!F24:AJ24,"PJ")+COUNTIF('Juillet '!F24:AJ24,"PJ")+(COUNTIF('Août '!F24:AJ24,"PJ")+COUNTIF(Septembre!F24:AJ24,"PJ")+(COUNTIF('Octobre '!F24:AJ24,"PJ")+COUNTIF('Novembre '!F24:AJ24,"PJ")+COUNTIF('Décembre '!F24:AJ24,"PJ")+COUNTIF('Janvier '!F24:AJ24,"PJ")+(COUNTIF(Février!F24:AJ24,"PJ")+COUNTIF('Mars '!F24:AJ24,"PJ")+(COUNTIF('Avril '!F24:AJ24,"PJ")+COUNTIF('Mai '!F24:AJ24,"PJ"))))))</f>
        <v/>
      </c>
      <c r="V17" s="162" t="str">
        <f>IF(B17="","",COUNTIF(Juin!F24:AJ24,"PN")+COUNTIF('Juillet '!F24:AJ24,"PN")+(COUNTIF('Août '!F24:AJ24,"PN")+COUNTIF(Septembre!F24:AJ24,"PN")+(COUNTIF('Octobre '!F24:AJ24,"PN")+COUNTIF('Novembre '!F24:AJ24,"PN")+COUNTIF('Décembre '!F24:AJ24,"PN")+COUNTIF('Janvier '!F24:AJ24,"PN")+(COUNTIF(Février!F24:AJ24,"PN")+COUNTIF('Mars '!F24:AJ24,"PN")+(COUNTIF('Avril '!F24:AJ24,"PN")+COUNTIF('Mai '!F24:AJ24,"PN"))))))</f>
        <v/>
      </c>
      <c r="W17" s="162" t="str">
        <f>IF(B17="","",COUNTIF(Juin!F24:AJ24,"Q")+COUNTIF('Juillet '!F24:AJ24,"Q")+(COUNTIF('Août '!F24:AJ24,"Q")+COUNTIF(Septembre!F24:AJ24,"Q")+(COUNTIF('Octobre '!F24:AJ24,"Q")+COUNTIF('Novembre '!F24:AJ24,"Q")+COUNTIF('Décembre '!F24:AJ24,"Q")+COUNTIF('Janvier '!F24:AJ24,"Q")+(COUNTIF(Février!F24:AJ24,"Q")+COUNTIF('Mars '!F24:AJ24,"Q")+(COUNTIF('Avril '!F24:AJ24,"Q")+COUNTIF('Mai '!F24:AJ24,"Q"))))))</f>
        <v/>
      </c>
      <c r="X17" s="186" t="str">
        <f>IF(B17="","",COUNTIF(Juin!F24:AK24,"A")+COUNTIF('Juillet '!F24:AK24,"A")+(COUNTIF('Août '!F24:AK24,"A")+COUNTIF(Septembre!F24:AK24,"A")+(COUNTIF('Octobre '!F24:AK24,"A")+COUNTIF('Novembre '!F24:AK24,"A")+COUNTIF('Décembre '!F24:AK24,"A")+COUNTIF('Janvier '!F24:AK24,"A")+(COUNTIF(Février!F24:AK24,"A")+COUNTIF('Mars '!F24:AK24,"A")+(COUNTIF('Avril '!F24:AK24,"A")+COUNTIF('Mai '!F24:AK24,"A"))))))</f>
        <v/>
      </c>
      <c r="Y17" s="202"/>
      <c r="Z17" s="202"/>
      <c r="AA17" s="202"/>
    </row>
    <row r="18" spans="1:29" x14ac:dyDescent="0.25">
      <c r="A18" s="204"/>
      <c r="B18" s="156"/>
      <c r="C18" s="27"/>
      <c r="D18" s="27"/>
      <c r="E18" s="28"/>
      <c r="F18" s="28"/>
      <c r="G18" s="27"/>
      <c r="H18" s="129" t="str">
        <f>IF(B18="","",Juin!C25+'Juillet '!C25+'Août '!C25+Septembre!C25+'Octobre '!C25+'Novembre '!C25+'Décembre '!C25+'Janvier '!C25+Février!C25+'Mars '!C25+'Avril '!C25+'Mai '!C25)</f>
        <v/>
      </c>
      <c r="I18" s="130" t="str">
        <f>IF(B18="","",Juin!D25+'Juillet '!D25+'Août '!D25+Septembre!D25+'Octobre '!D25+'Novembre '!D25+'Décembre '!D25+'Janvier '!D25+Février!D25+'Mars '!D25+'Avril '!D25+'Mai '!D25)</f>
        <v/>
      </c>
      <c r="J18" s="130" t="str">
        <f>IF(B18="","",Juin!E25+'Juillet '!E25+'Août '!E25+Septembre!E25+'Octobre '!E25+'Novembre '!E25+'Décembre '!E25+'Janvier '!E25+Février!E25+'Mars '!E25+'Avril '!E25+'Mai '!E25)</f>
        <v/>
      </c>
      <c r="K18" s="130" t="str">
        <f>IF(B18="","",COUNTIF(Juin!F25:AJ25,"ND")+COUNTIF('Juillet '!F25:AJ25,"ND")+(COUNTIF('Août '!F25:AJ25,"ND")+COUNTIF(Septembre!F25:AJ25,"ND")+(COUNTIF('Octobre '!F25:AJ25,"ND")+COUNTIF('Novembre '!F25:AJ25,"ND")+COUNTIF('Décembre '!F25:AJ25,"ND")+COUNTIF('Janvier '!F25:AJ25,"ND")+(COUNTIF(Février!F25:AJ25,"ND")+COUNTIF('Mars '!F25:AJ25,"ND")+(COUNTIF('Avril '!F25:AJ25,"ND")+COUNTIF('Mai '!F25:AJ25,"ND"))))))</f>
        <v/>
      </c>
      <c r="L18" s="130" t="str">
        <f>IF(B18="","",COUNTIF(Juin!F25:AJ25,"F")+COUNTIF('Juillet '!F25:AJ25,"F")+(COUNTIF('Août '!F25:AJ25,"F")+COUNTIF(Septembre!F25:AJ25,"F")+(COUNTIF('Octobre '!F25:AJ25,"F")+COUNTIF('Novembre '!F25:AJ25,"F")+COUNTIF('Décembre '!F25:AJ25,"F")+COUNTIF('Janvier '!F25:AJ25,"F")+(COUNTIF(Février!F25:AJ25,"F")+COUNTIF('Mars '!F25:AJ25,"F")+(COUNTIF('Avril '!F25:AJ25,"F")+COUNTIF('Mai '!F25:AJ25,"F"))))))</f>
        <v/>
      </c>
      <c r="M18" s="130" t="str">
        <f>IF(B18="","",COUNTIF(Juin!F25:AJ25,"DR")+COUNTIF('Juillet '!F25:AJ25,"DR")+(COUNTIF('Août '!F25:AJ25,"DR")+COUNTIF(Septembre!F25:AJ25,"DR")+(COUNTIF('Octobre '!F25:AJ25,"DR")+COUNTIF('Novembre '!F25:AJ25,"DR")+COUNTIF('Décembre '!F25:AJ25,"DR")+COUNTIF('Janvier '!F25:AJ25,"DR")+(COUNTIF(Février!F25:AJ25,"DR")+COUNTIF('Mars '!F25:AJ25,"DR")+(COUNTIF('Avril '!F25:AJ25,"DR")+COUNTIF('Mai '!F25:AJ25,"DR"))))))</f>
        <v/>
      </c>
      <c r="N18" s="131" t="str">
        <f>IF(B18="","",COUNTIF(Juin!F25:AJ25,"CPA")+COUNTIF('Juillet '!F25:AJ25,"CPA")+(COUNTIF('Août '!F25:AJ25,"CPA")+COUNTIF(Septembre!F25:AJ25,"CPA")+(COUNTIF('Octobre '!F25:AJ25,"CPA")+COUNTIF('Novembre '!F25:AJ25,"CPA")+COUNTIF('Décembre '!F25:AJ25,"CPA")+COUNTIF('Janvier '!F25:AJ25,"CPA")+(COUNTIF(Février!F25:AJ25,"CPA")+COUNTIF('Mars '!F25:AJ25,"CPA")+(COUNTIF('Avril '!F25:AJ25,"CPA")+COUNTIF('Mai '!F25:AJ25,"CPA"))))))</f>
        <v/>
      </c>
      <c r="O18" s="150" t="str">
        <f>IF(B18="","",COUNTIF(Juin!F25:AJ25,"AM")+COUNTIF('Juillet '!F25:AJ25,"AM")+(COUNTIF('Août '!F25:AJ25,"AM")+COUNTIF(Septembre!F25:AJ25,"AM")+(COUNTIF('Octobre '!F25:AJ25,"AM")+COUNTIF('Novembre '!F25:AJ25,"AM")+COUNTIF('Décembre '!F25:AJ25,"AM")+COUNTIF('Janvier '!F25:AJ25,"AM")+(COUNTIF(Février!F25:AJ25,"AM")+COUNTIF('Mars '!F25:AJ25,"AM")+(COUNTIF('Avril '!F25:AJ25,"AM")+COUNTIF('Mai '!F25:AJ25,"AM"))))))</f>
        <v/>
      </c>
      <c r="P18" s="130" t="str">
        <f>IF(B18="","",COUNTIF(Juin!F25:AJ25,"GA")+COUNTIF('Juillet '!F25:AJ25,"GA")+(COUNTIF('Août '!F25:AJ25,"GA")+COUNTIF(Septembre!F25:AJ25,"GA")+(COUNTIF('Octobre '!F25:AJ25,"GA")+COUNTIF('Novembre '!F25:AJ25,"GA")+COUNTIF('Décembre '!F25:AJ25,"GA")+COUNTIF('Janvier '!F25:AJ25,"GA")+(COUNTIF(Février!F25:AJ25,"GA")+COUNTIF('Mars '!F25:AJ25,"GA")+(COUNTIF('Avril '!F25:AJ25,"GA")+COUNTIF('Mai '!F25:AJ25,"GA"))))))</f>
        <v/>
      </c>
      <c r="Q18" s="130" t="str">
        <f>IF(B18="","",COUNTIF(Juin!F25:AJ25,"PM")+COUNTIF('Juillet '!F25:AJ25,"PM")+(COUNTIF('Août '!F25:AJ25,"PM")+COUNTIF(Septembre!F25:AJ25,"PM")+(COUNTIF('Octobre '!F25:AJ25,"PM")+COUNTIF('Novembre '!F25:AJ25,"PM")+COUNTIF('Décembre '!F25:AJ25,"PM")+COUNTIF('Janvier '!F25:AJ25,"PM")+(COUNTIF(Février!F25:AJ25,"PM")+COUNTIF('Mars '!F25:AJ25,"PM")+(COUNTIF('Avril '!F25:AJ25,"PM")+COUNTIF('Mai '!F25:AJ25,"PM"))))))</f>
        <v/>
      </c>
      <c r="R18" s="149" t="str">
        <f>IF(B18="","",COUNTIF(Juin!F25:AJ25,"GP")+COUNTIF('Juillet '!F25:AJ25,"GP")+(COUNTIF('Août '!F25:AJ25,"GP")+COUNTIF(Septembre!F25:AJ25,"GP")+(COUNTIF('Octobre '!F25:AJ25,"GP")+COUNTIF('Novembre '!F25:AJ25,"GP")+COUNTIF('Décembre '!F25:AJ25,"GP")+COUNTIF('Janvier '!F25:AJ25,"GP")+(COUNTIF(Février!F25:AJ25,"GP")+COUNTIF('Mars '!F25:AJ25,"GP")+(COUNTIF('Avril '!F25:AJ25,"GP")+COUNTIF('Mai '!F25:AJ25,"GP"))))))</f>
        <v/>
      </c>
      <c r="S18" s="130" t="str">
        <f>IF(B18="","",COUNTIF(Juin!F25:AJ25,"G")+COUNTIF('Juillet '!F25:AJ25,"G")+(COUNTIF('Août '!F25:AJ25,"G")+COUNTIF(Septembre!F25:AJ25,"G")+(COUNTIF('Octobre '!F25:AJ25,"G")+COUNTIF('Novembre '!F25:AJ25,"G")+COUNTIF('Décembre '!F25:AJ25,"G")+COUNTIF('Janvier '!F25:AJ25,"G")+(COUNTIF(Février!F25:AJ25,"G")+COUNTIF('Mars '!F25:AJ25,"G")+(COUNTIF('Avril '!F25:AJ25,"G")+COUNTIF('Mai '!F25:AJ25,"G"))))))</f>
        <v/>
      </c>
      <c r="T18" s="130" t="str">
        <f>IF(B18="","",COUNTIF(Juin!F25:AJ25,"J")+COUNTIF('Juillet '!F25:AJ25,"J")+(COUNTIF('Août '!F25:AJ25,"J")+COUNTIF(Septembre!F25:AJ25,"J")+(COUNTIF('Octobre '!F25:AJ25,"J")+COUNTIF('Novembre '!F25:AJ25,"J")+COUNTIF('Décembre '!F25:AJ25,"J")+COUNTIF('Janvier '!F25:AJ25,"J")+(COUNTIF(Février!F25:AJ25,"J")+COUNTIF('Mars '!F25:AJ25,"J")+(COUNTIF('Avril '!F25:AJ25,"J")+COUNTIF('Mai '!F25:AJ25,"J"))))))</f>
        <v/>
      </c>
      <c r="U18" s="130" t="str">
        <f>IF(B18="","",COUNTIF(Juin!F25:AJ25,"PJ")+COUNTIF('Juillet '!F25:AJ25,"PJ")+(COUNTIF('Août '!F25:AJ25,"PJ")+COUNTIF(Septembre!F25:AJ25,"PJ")+(COUNTIF('Octobre '!F25:AJ25,"PJ")+COUNTIF('Novembre '!F25:AJ25,"PJ")+COUNTIF('Décembre '!F25:AJ25,"PJ")+COUNTIF('Janvier '!F25:AJ25,"PJ")+(COUNTIF(Février!F25:AJ25,"PJ")+COUNTIF('Mars '!F25:AJ25,"PJ")+(COUNTIF('Avril '!F25:AJ25,"PJ")+COUNTIF('Mai '!F25:AJ25,"PJ"))))))</f>
        <v/>
      </c>
      <c r="V18" s="130" t="str">
        <f>IF(B18="","",COUNTIF(Juin!F25:AJ25,"PN")+COUNTIF('Juillet '!F25:AJ25,"PN")+(COUNTIF('Août '!F25:AJ25,"PN")+COUNTIF(Septembre!F25:AJ25,"PN")+(COUNTIF('Octobre '!F25:AJ25,"PN")+COUNTIF('Novembre '!F25:AJ25,"PN")+COUNTIF('Décembre '!F25:AJ25,"PN")+COUNTIF('Janvier '!F25:AJ25,"PN")+(COUNTIF(Février!F25:AJ25,"PN")+COUNTIF('Mars '!F25:AJ25,"PN")+(COUNTIF('Avril '!F25:AJ25,"PN")+COUNTIF('Mai '!F25:AJ25,"PN"))))))</f>
        <v/>
      </c>
      <c r="W18" s="130" t="str">
        <f>IF(B18="","",COUNTIF(Juin!F25:AJ25,"Q")+COUNTIF('Juillet '!F25:AJ25,"Q")+(COUNTIF('Août '!F25:AJ25,"Q")+COUNTIF(Septembre!F25:AJ25,"Q")+(COUNTIF('Octobre '!F25:AJ25,"Q")+COUNTIF('Novembre '!F25:AJ25,"Q")+COUNTIF('Décembre '!F25:AJ25,"Q")+COUNTIF('Janvier '!F25:AJ25,"Q")+(COUNTIF(Février!F25:AJ25,"Q")+COUNTIF('Mars '!F25:AJ25,"Q")+(COUNTIF('Avril '!F25:AJ25,"Q")+COUNTIF('Mai '!F25:AJ25,"Q"))))))</f>
        <v/>
      </c>
      <c r="X18" s="131" t="str">
        <f>IF(B18="","",COUNTIF(Juin!F25:AK25,"A")+COUNTIF('Juillet '!F25:AK25,"A")+(COUNTIF('Août '!F25:AK25,"A")+COUNTIF(Septembre!F25:AK25,"A")+(COUNTIF('Octobre '!F25:AK25,"A")+COUNTIF('Novembre '!F25:AK25,"A")+COUNTIF('Décembre '!F25:AK25,"A")+COUNTIF('Janvier '!F25:AK25,"A")+(COUNTIF(Février!F25:AK25,"A")+COUNTIF('Mars '!F25:AK25,"A")+(COUNTIF('Avril '!F25:AK25,"A")+COUNTIF('Mai '!F25:AK25,"A"))))))</f>
        <v/>
      </c>
      <c r="Y18" s="202"/>
      <c r="Z18" s="202"/>
      <c r="AA18" s="202"/>
    </row>
    <row r="19" spans="1:29" x14ac:dyDescent="0.25">
      <c r="A19" s="204"/>
      <c r="B19" s="156" t="s">
        <v>95</v>
      </c>
      <c r="H19" s="161">
        <f>IF(B19="","",Juin!C26+'Juillet '!C26+'Août '!C26+Septembre!C26+'Octobre '!C26+'Novembre '!C26+'Décembre '!C26+'Janvier '!C26+Février!C26+'Mars '!C26+'Avril '!C26+'Mai '!C26)</f>
        <v>0</v>
      </c>
      <c r="I19" s="162">
        <f>IF(B19="","",Juin!D26+'Juillet '!D26+'Août '!D26+Septembre!D26+'Octobre '!D26+'Novembre '!D26+'Décembre '!D26+'Janvier '!D26+Février!D26+'Mars '!D26+'Avril '!D26+'Mai '!D26)</f>
        <v>0</v>
      </c>
      <c r="J19" s="162">
        <f>IF(B19="","",Juin!E26+'Juillet '!E26+'Août '!E26+Septembre!E26+'Octobre '!E26+'Novembre '!E26+'Décembre '!E26+'Janvier '!E26+Février!E26+'Mars '!E26+'Avril '!E26+'Mai '!E26)</f>
        <v>0</v>
      </c>
      <c r="K19" s="162">
        <f>IF(B19="","",COUNTIF(Juin!F26:AJ26,"ND")+COUNTIF('Juillet '!F26:AJ26,"ND")+(COUNTIF('Août '!F26:AJ26,"ND")+COUNTIF(Septembre!F26:AJ26,"ND")+(COUNTIF('Octobre '!F26:AJ26,"ND")+COUNTIF('Novembre '!F26:AJ26,"ND")+COUNTIF('Décembre '!F26:AJ26,"ND")+COUNTIF('Janvier '!F26:AJ26,"ND")+(COUNTIF(Février!F26:AJ26,"ND")+COUNTIF('Mars '!F26:AJ26,"ND")+(COUNTIF('Avril '!F26:AJ26,"ND")+COUNTIF('Mai '!F26:AJ26,"ND"))))))</f>
        <v>0</v>
      </c>
      <c r="L19" s="162">
        <f>IF(B19="","",COUNTIF(Juin!F26:AJ26,"F")+COUNTIF('Juillet '!F26:AJ26,"F")+(COUNTIF('Août '!F26:AJ26,"F")+COUNTIF(Septembre!F26:AJ26,"F")+(COUNTIF('Octobre '!F26:AJ26,"F")+COUNTIF('Novembre '!F26:AJ26,"F")+COUNTIF('Décembre '!F26:AJ26,"F")+COUNTIF('Janvier '!F26:AJ26,"F")+(COUNTIF(Février!F26:AJ26,"F")+COUNTIF('Mars '!F26:AJ26,"F")+(COUNTIF('Avril '!F26:AJ26,"F")+COUNTIF('Mai '!F26:AJ26,"F"))))))</f>
        <v>0</v>
      </c>
      <c r="M19" s="162">
        <f>IF(B19="","",COUNTIF(Juin!F26:AJ26,"DR")+COUNTIF('Juillet '!F26:AJ26,"DR")+(COUNTIF('Août '!F26:AJ26,"DR")+COUNTIF(Septembre!F26:AJ26,"DR")+(COUNTIF('Octobre '!F26:AJ26,"DR")+COUNTIF('Novembre '!F26:AJ26,"DR")+COUNTIF('Décembre '!F26:AJ26,"DR")+COUNTIF('Janvier '!F26:AJ26,"DR")+(COUNTIF(Février!F26:AJ26,"DR")+COUNTIF('Mars '!F26:AJ26,"DR")+(COUNTIF('Avril '!F26:AJ26,"DR")+COUNTIF('Mai '!F26:AJ26,"DR"))))))</f>
        <v>0</v>
      </c>
      <c r="N19" s="163">
        <f>IF(B19="","",COUNTIF(Juin!F26:AJ26,"CPA")+COUNTIF('Juillet '!F26:AJ26,"CPA")+(COUNTIF('Août '!F26:AJ26,"CPA")+COUNTIF(Septembre!F26:AJ26,"CPA")+(COUNTIF('Octobre '!F26:AJ26,"CPA")+COUNTIF('Novembre '!F26:AJ26,"CPA")+COUNTIF('Décembre '!F26:AJ26,"CPA")+COUNTIF('Janvier '!F26:AJ26,"CPA")+(COUNTIF(Février!F26:AJ26,"CPA")+COUNTIF('Mars '!F26:AJ26,"CPA")+(COUNTIF('Avril '!F26:AJ26,"CPA")+COUNTIF('Mai '!F26:AJ26,"CPA"))))))</f>
        <v>0</v>
      </c>
      <c r="O19" s="164">
        <f>IF(B19="","",COUNTIF(Juin!F26:AJ26,"AM")+COUNTIF('Juillet '!F26:AJ26,"AM")+(COUNTIF('Août '!F26:AJ26,"AM")+COUNTIF(Septembre!F26:AJ26,"AM")+(COUNTIF('Octobre '!F26:AJ26,"AM")+COUNTIF('Novembre '!F26:AJ26,"AM")+COUNTIF('Décembre '!F26:AJ26,"AM")+COUNTIF('Janvier '!F26:AJ26,"AM")+(COUNTIF(Février!F26:AJ26,"AM")+COUNTIF('Mars '!F26:AJ26,"AM")+(COUNTIF('Avril '!F26:AJ26,"AM")+COUNTIF('Mai '!F26:AJ26,"AM"))))))</f>
        <v>0</v>
      </c>
      <c r="P19" s="162">
        <f>IF(B19="","",COUNTIF(Juin!F26:AJ26,"GA")+COUNTIF('Juillet '!F26:AJ26,"GA")+(COUNTIF('Août '!F26:AJ26,"GA")+COUNTIF(Septembre!F26:AJ26,"GA")+(COUNTIF('Octobre '!F26:AJ26,"GA")+COUNTIF('Novembre '!F26:AJ26,"GA")+COUNTIF('Décembre '!F26:AJ26,"GA")+COUNTIF('Janvier '!F26:AJ26,"GA")+(COUNTIF(Février!F26:AJ26,"GA")+COUNTIF('Mars '!F26:AJ26,"GA")+(COUNTIF('Avril '!F26:AJ26,"GA")+COUNTIF('Mai '!F26:AJ26,"GA"))))))</f>
        <v>0</v>
      </c>
      <c r="Q19" s="162">
        <f>IF(B19="","",COUNTIF(Juin!F26:AJ26,"PM")+COUNTIF('Juillet '!F26:AJ26,"PM")+(COUNTIF('Août '!F26:AJ26,"PM")+COUNTIF(Septembre!F26:AJ26,"PM")+(COUNTIF('Octobre '!F26:AJ26,"PM")+COUNTIF('Novembre '!F26:AJ26,"PM")+COUNTIF('Décembre '!F26:AJ26,"PM")+COUNTIF('Janvier '!F26:AJ26,"PM")+(COUNTIF(Février!F26:AJ26,"PM")+COUNTIF('Mars '!F26:AJ26,"PM")+(COUNTIF('Avril '!F26:AJ26,"PM")+COUNTIF('Mai '!F26:AJ26,"PM"))))))</f>
        <v>0</v>
      </c>
      <c r="R19" s="165">
        <f>IF(B19="","",COUNTIF(Juin!F26:AJ26,"GP")+COUNTIF('Juillet '!F26:AJ26,"GP")+(COUNTIF('Août '!F26:AJ26,"GP")+COUNTIF(Septembre!F26:AJ26,"GP")+(COUNTIF('Octobre '!F26:AJ26,"GP")+COUNTIF('Novembre '!F26:AJ26,"GP")+COUNTIF('Décembre '!F26:AJ26,"GP")+COUNTIF('Janvier '!F26:AJ26,"GP")+(COUNTIF(Février!F26:AJ26,"GP")+COUNTIF('Mars '!F26:AJ26,"GP")+(COUNTIF('Avril '!F26:AJ26,"GP")+COUNTIF('Mai '!F26:AJ26,"GP"))))))</f>
        <v>54</v>
      </c>
      <c r="S19" s="162">
        <f>IF(B19="","",COUNTIF(Juin!F26:AJ26,"G")+COUNTIF('Juillet '!F26:AJ26,"G")+(COUNTIF('Août '!F26:AJ26,"G")+COUNTIF(Septembre!F26:AJ26,"G")+(COUNTIF('Octobre '!F26:AJ26,"G")+COUNTIF('Novembre '!F26:AJ26,"G")+COUNTIF('Décembre '!F26:AJ26,"G")+COUNTIF('Janvier '!F26:AJ26,"G")+(COUNTIF(Février!F26:AJ26,"G")+COUNTIF('Mars '!F26:AJ26,"G")+(COUNTIF('Avril '!F26:AJ26,"G")+COUNTIF('Mai '!F26:AJ26,"G"))))))</f>
        <v>0</v>
      </c>
      <c r="T19" s="162">
        <f>IF(B19="","",COUNTIF(Juin!F26:AJ26,"J")+COUNTIF('Juillet '!F26:AJ26,"J")+(COUNTIF('Août '!F26:AJ26,"J")+COUNTIF(Septembre!F26:AJ26,"J")+(COUNTIF('Octobre '!F26:AJ26,"J")+COUNTIF('Novembre '!F26:AJ26,"J")+COUNTIF('Décembre '!F26:AJ26,"J")+COUNTIF('Janvier '!F26:AJ26,"J")+(COUNTIF(Février!F26:AJ26,"J")+COUNTIF('Mars '!F26:AJ26,"J")+(COUNTIF('Avril '!F26:AJ26,"J")+COUNTIF('Mai '!F26:AJ26,"J"))))))</f>
        <v>0</v>
      </c>
      <c r="U19" s="162">
        <f>IF(B19="","",COUNTIF(Juin!F26:AJ26,"PJ")+COUNTIF('Juillet '!F26:AJ26,"PJ")+(COUNTIF('Août '!F26:AJ26,"PJ")+COUNTIF(Septembre!F26:AJ26,"PJ")+(COUNTIF('Octobre '!F26:AJ26,"PJ")+COUNTIF('Novembre '!F26:AJ26,"PJ")+COUNTIF('Décembre '!F26:AJ26,"PJ")+COUNTIF('Janvier '!F26:AJ26,"PJ")+(COUNTIF(Février!F26:AJ26,"PJ")+COUNTIF('Mars '!F26:AJ26,"PJ")+(COUNTIF('Avril '!F26:AJ26,"PJ")+COUNTIF('Mai '!F26:AJ26,"PJ"))))))</f>
        <v>0</v>
      </c>
      <c r="V19" s="162">
        <f>IF(B19="","",COUNTIF(Juin!F26:AJ26,"PN")+COUNTIF('Juillet '!F26:AJ26,"PN")+(COUNTIF('Août '!F26:AJ26,"PN")+COUNTIF(Septembre!F26:AJ26,"PN")+(COUNTIF('Octobre '!F26:AJ26,"PN")+COUNTIF('Novembre '!F26:AJ26,"PN")+COUNTIF('Décembre '!F26:AJ26,"PN")+COUNTIF('Janvier '!F26:AJ26,"PN")+(COUNTIF(Février!F26:AJ26,"PN")+COUNTIF('Mars '!F26:AJ26,"PN")+(COUNTIF('Avril '!F26:AJ26,"PN")+COUNTIF('Mai '!F26:AJ26,"PN"))))))</f>
        <v>0</v>
      </c>
      <c r="W19" s="162">
        <f>IF(B19="","",COUNTIF(Juin!F26:AJ26,"Q")+COUNTIF('Juillet '!F26:AJ26,"Q")+(COUNTIF('Août '!F26:AJ26,"Q")+COUNTIF(Septembre!F26:AJ26,"Q")+(COUNTIF('Octobre '!F26:AJ26,"Q")+COUNTIF('Novembre '!F26:AJ26,"Q")+COUNTIF('Décembre '!F26:AJ26,"Q")+COUNTIF('Janvier '!F26:AJ26,"Q")+(COUNTIF(Février!F26:AJ26,"Q")+COUNTIF('Mars '!F26:AJ26,"Q")+(COUNTIF('Avril '!F26:AJ26,"Q")+COUNTIF('Mai '!F26:AJ26,"Q"))))))</f>
        <v>0</v>
      </c>
      <c r="X19" s="186">
        <f ca="1">IF(B19="","",COUNTIF(Juin!F26:AK26,"A")+COUNTIF('Juillet '!F26:AK26,"A")+(COUNTIF('Août '!F26:AK26,"A")+COUNTIF(Septembre!F26:AK26,"A")+(COUNTIF('Octobre '!F26:AK26,"A")+COUNTIF('Novembre '!F26:AK26,"A")+COUNTIF('Décembre '!F26:AK26,"A")+COUNTIF('Janvier '!F26:AK26,"A")+(COUNTIF(Février!F26:AK26,"A")+COUNTIF('Mars '!F26:AK26,"A")+(COUNTIF('Avril '!F26:AK26,"A")+COUNTIF('Mai '!F26:AK26,"A"))))))</f>
        <v>0</v>
      </c>
      <c r="Y19" s="202"/>
      <c r="Z19" s="202"/>
      <c r="AA19" s="202"/>
    </row>
    <row r="20" spans="1:29" ht="15.75" thickBot="1" x14ac:dyDescent="0.3">
      <c r="A20" s="204"/>
      <c r="B20" s="156" t="s">
        <v>96</v>
      </c>
      <c r="C20" s="30"/>
      <c r="D20" s="30"/>
      <c r="E20" s="31"/>
      <c r="F20" s="31"/>
      <c r="G20" s="32"/>
      <c r="H20" s="132">
        <f>IF(B20="","",Juin!C27+'Juillet '!C27+'Août '!C27+Septembre!C27+'Octobre '!C27+'Novembre '!C27+'Décembre '!C27+'Janvier '!C27+Février!C27+'Mars '!C27+'Avril '!C27+'Mai '!C27)</f>
        <v>0</v>
      </c>
      <c r="I20" s="70">
        <f>IF(B20="","",Juin!D27+'Juillet '!D27+'Août '!D27+Septembre!D27+'Octobre '!D27+'Novembre '!D27+'Décembre '!D27+'Janvier '!D27+Février!D27+'Mars '!D27+'Avril '!D27+'Mai '!D27)</f>
        <v>0</v>
      </c>
      <c r="J20" s="133">
        <f>IF(B20="","",Juin!E27+'Juillet '!E27+'Août '!E27+Septembre!E27+'Octobre '!E27+'Novembre '!E27+'Décembre '!E27+'Janvier '!E27+Février!E27+'Mars '!E27+'Avril '!E27+'Mai '!E27)</f>
        <v>0</v>
      </c>
      <c r="K20" s="133">
        <f>IF(B20="","",COUNTIF(Juin!F27:AJ27,"ND")+COUNTIF('Juillet '!F27:AJ27,"ND")+(COUNTIF('Août '!F27:AJ27,"ND")+COUNTIF(Septembre!F27:AJ27,"ND")+(COUNTIF('Octobre '!F27:AJ27,"ND")+COUNTIF('Novembre '!F27:AJ27,"ND")+COUNTIF('Décembre '!F27:AJ27,"ND")+COUNTIF('Janvier '!F27:AJ27,"ND")+(COUNTIF(Février!F27:AJ27,"ND")+COUNTIF('Mars '!F27:AJ27,"ND")+(COUNTIF('Avril '!F27:AJ27,"ND")+COUNTIF('Mai '!F27:AJ27,"ND"))))))</f>
        <v>0</v>
      </c>
      <c r="L20" s="133">
        <f>IF(B20="","",COUNTIF(Juin!F27:AJ27,"F")+COUNTIF('Juillet '!F27:AJ27,"F")+(COUNTIF('Août '!F27:AJ27,"F")+COUNTIF(Septembre!F27:AJ27,"F")+(COUNTIF('Octobre '!F27:AJ27,"F")+COUNTIF('Novembre '!F27:AJ27,"F")+COUNTIF('Décembre '!F27:AJ27,"F")+COUNTIF('Janvier '!F27:AJ27,"F")+(COUNTIF(Février!F27:AJ27,"F")+COUNTIF('Mars '!F27:AJ27,"F")+(COUNTIF('Avril '!F27:AJ27,"F")+COUNTIF('Mai '!F27:AJ27,"F"))))))</f>
        <v>0</v>
      </c>
      <c r="M20" s="134">
        <f>IF(B20="","",COUNTIF(Juin!F27:AJ27,"DR")+COUNTIF('Juillet '!F27:AJ27,"DR")+(COUNTIF('Août '!F27:AJ27,"DR")+COUNTIF(Septembre!F27:AJ27,"DR")+(COUNTIF('Octobre '!F27:AJ27,"DR")+COUNTIF('Novembre '!F27:AJ27,"DR")+COUNTIF('Décembre '!F27:AJ27,"DR")+COUNTIF('Janvier '!F27:AJ27,"DR")+(COUNTIF(Février!F27:AJ27,"DR")+COUNTIF('Mars '!F27:AJ27,"DR")+(COUNTIF('Avril '!F27:AJ27,"DR")+COUNTIF('Mai '!F27:AJ27,"DR"))))))</f>
        <v>0</v>
      </c>
      <c r="N20" s="153">
        <f>IF(B20="","",COUNTIF(Juin!F27:AJ27,"CPA")+COUNTIF('Juillet '!F27:AJ27,"CPA")+(COUNTIF('Août '!F27:AJ27,"CPA")+COUNTIF(Septembre!F27:AJ27,"CPA")+(COUNTIF('Octobre '!F27:AJ27,"CPA")+COUNTIF('Novembre '!F27:AJ27,"CPA")+COUNTIF('Décembre '!F27:AJ27,"CPA")+COUNTIF('Janvier '!F27:AJ27,"CPA")+(COUNTIF(Février!F27:AJ27,"CPA")+COUNTIF('Mars '!F27:AJ27,"CPA")+(COUNTIF('Avril '!F27:AJ27,"CPA")+COUNTIF('Mai '!F27:AJ27,"CPA"))))))</f>
        <v>0</v>
      </c>
      <c r="O20" s="151">
        <f>IF(B20="","",COUNTIF(Juin!F27:AJ27,"AM")+COUNTIF('Juillet '!F27:AJ27,"AM")+(COUNTIF('Août '!F27:AJ27,"AM")+COUNTIF(Septembre!F27:AJ27,"AM")+(COUNTIF('Octobre '!F27:AJ27,"AM")+COUNTIF('Novembre '!F27:AJ27,"AM")+COUNTIF('Décembre '!F27:AJ27,"AM")+COUNTIF('Janvier '!F27:AJ27,"AM")+(COUNTIF(Février!F27:AJ27,"AM")+COUNTIF('Mars '!F27:AJ27,"AM")+(COUNTIF('Avril '!F27:AJ27,"AM")+COUNTIF('Mai '!F27:AJ27,"AM"))))))</f>
        <v>0</v>
      </c>
      <c r="P20" s="134">
        <f>IF(B20="","",COUNTIF(Juin!F27:AJ27,"GA")+COUNTIF('Juillet '!F27:AJ27,"GA")+(COUNTIF('Août '!F27:AJ27,"GA")+COUNTIF(Septembre!F27:AJ27,"GA")+(COUNTIF('Octobre '!F27:AJ27,"GA")+COUNTIF('Novembre '!F27:AJ27,"GA")+COUNTIF('Décembre '!F27:AJ27,"GA")+COUNTIF('Janvier '!F27:AJ27,"GA")+(COUNTIF(Février!F27:AJ27,"GA")+COUNTIF('Mars '!F27:AJ27,"GA")+(COUNTIF('Avril '!F27:AJ27,"GA")+COUNTIF('Mai '!F27:AJ27,"GA"))))))</f>
        <v>0</v>
      </c>
      <c r="Q20" s="134">
        <f>IF(B20="","",COUNTIF(Juin!F27:AJ27,"PM")+COUNTIF('Juillet '!F27:AJ27,"PM")+(COUNTIF('Août '!F27:AJ27,"PM")+COUNTIF(Septembre!F27:AJ27,"PM")+(COUNTIF('Octobre '!F27:AJ27,"PM")+COUNTIF('Novembre '!F27:AJ27,"PM")+COUNTIF('Décembre '!F27:AJ27,"PM")+COUNTIF('Janvier '!F27:AJ27,"PM")+(COUNTIF(Février!F27:AJ27,"PM")+COUNTIF('Mars '!F27:AJ27,"PM")+(COUNTIF('Avril '!F27:AJ27,"PM")+COUNTIF('Mai '!F27:AJ27,"PM"))))))</f>
        <v>0</v>
      </c>
      <c r="R20" s="152">
        <f>IF(B20="","",COUNTIF(Juin!F27:AJ27,"GP")+COUNTIF('Juillet '!F27:AJ27,"GP")+(COUNTIF('Août '!F27:AJ27,"GP")+COUNTIF(Septembre!F27:AJ27,"GP")+(COUNTIF('Octobre '!F27:AJ27,"GP")+COUNTIF('Novembre '!F27:AJ27,"GP")+COUNTIF('Décembre '!F27:AJ27,"GP")+COUNTIF('Janvier '!F27:AJ27,"GP")+(COUNTIF(Février!F27:AJ27,"GP")+COUNTIF('Mars '!F27:AJ27,"GP")+(COUNTIF('Avril '!F27:AJ27,"GP")+COUNTIF('Mai '!F27:AJ27,"GP"))))))</f>
        <v>50</v>
      </c>
      <c r="S20" s="134">
        <f>IF(B20="","",COUNTIF(Juin!F27:AJ27,"G")+COUNTIF('Juillet '!F27:AJ27,"G")+(COUNTIF('Août '!F27:AJ27,"G")+COUNTIF(Septembre!F27:AJ27,"G")+(COUNTIF('Octobre '!F27:AJ27,"G")+COUNTIF('Novembre '!F27:AJ27,"G")+COUNTIF('Décembre '!F27:AJ27,"G")+COUNTIF('Janvier '!F27:AJ27,"G")+(COUNTIF(Février!F27:AJ27,"G")+COUNTIF('Mars '!F27:AJ27,"G")+(COUNTIF('Avril '!F27:AJ27,"G")+COUNTIF('Mai '!F27:AJ27,"G"))))))</f>
        <v>0</v>
      </c>
      <c r="T20" s="134">
        <f>IF(B20="","",COUNTIF(Juin!F27:AJ27,"J")+COUNTIF('Juillet '!F27:AJ27,"J")+(COUNTIF('Août '!F27:AJ27,"J")+COUNTIF(Septembre!F27:AJ27,"J")+(COUNTIF('Octobre '!F27:AJ27,"J")+COUNTIF('Novembre '!F27:AJ27,"J")+COUNTIF('Décembre '!F27:AJ27,"J")+COUNTIF('Janvier '!F27:AJ27,"J")+(COUNTIF(Février!F27:AJ27,"J")+COUNTIF('Mars '!F27:AJ27,"J")+(COUNTIF('Avril '!F27:AJ27,"J")+COUNTIF('Mai '!F27:AJ27,"J"))))))</f>
        <v>0</v>
      </c>
      <c r="U20" s="134">
        <f>IF(B20="","",COUNTIF(Juin!F27:AJ27,"PJ")+COUNTIF('Juillet '!F27:AJ27,"PJ")+(COUNTIF('Août '!F27:AJ27,"PJ")+COUNTIF(Septembre!F27:AJ27,"PJ")+(COUNTIF('Octobre '!F27:AJ27,"PJ")+COUNTIF('Novembre '!F27:AJ27,"PJ")+COUNTIF('Décembre '!F27:AJ27,"PJ")+COUNTIF('Janvier '!F27:AJ27,"PJ")+(COUNTIF(Février!F27:AJ27,"PJ")+COUNTIF('Mars '!F27:AJ27,"PJ")+(COUNTIF('Avril '!F27:AJ27,"PJ")+COUNTIF('Mai '!F27:AJ27,"PJ"))))))</f>
        <v>0</v>
      </c>
      <c r="V20" s="134">
        <f>IF(B20="","",COUNTIF(Juin!F27:AJ27,"PN")+COUNTIF('Juillet '!F27:AJ27,"PN")+(COUNTIF('Août '!F27:AJ27,"PN")+COUNTIF(Septembre!F27:AJ27,"PN")+(COUNTIF('Octobre '!F27:AJ27,"PN")+COUNTIF('Novembre '!F27:AJ27,"PN")+COUNTIF('Décembre '!F27:AJ27,"PN")+COUNTIF('Janvier '!F27:AJ27,"PN")+(COUNTIF(Février!F27:AJ27,"PN")+COUNTIF('Mars '!F27:AJ27,"PN")+(COUNTIF('Avril '!F27:AJ27,"PN")+COUNTIF('Mai '!F27:AJ27,"PN"))))))</f>
        <v>0</v>
      </c>
      <c r="W20" s="134">
        <f>IF(B20="","",COUNTIF(Juin!F27:AJ27,"Q")+COUNTIF('Juillet '!F27:AJ27,"Q")+(COUNTIF('Août '!F27:AJ27,"Q")+COUNTIF(Septembre!F27:AJ27,"Q")+(COUNTIF('Octobre '!F27:AJ27,"Q")+COUNTIF('Novembre '!F27:AJ27,"Q")+COUNTIF('Décembre '!F27:AJ27,"Q")+COUNTIF('Janvier '!F27:AJ27,"Q")+(COUNTIF(Février!F27:AJ27,"Q")+COUNTIF('Mars '!F27:AJ27,"Q")+(COUNTIF('Avril '!F27:AJ27,"Q")+COUNTIF('Mai '!F27:AJ27,"Q"))))))</f>
        <v>0</v>
      </c>
      <c r="X20" s="191">
        <f ca="1">IF(B20="","",COUNTIF(Juin!F27:AK27,"A")+COUNTIF('Juillet '!F27:AK27,"A")+(COUNTIF('Août '!F27:AK27,"A")+COUNTIF(Septembre!F27:AK27,"A")+(COUNTIF('Octobre '!F27:AK27,"A")+COUNTIF('Novembre '!F27:AK27,"A")+COUNTIF('Décembre '!F27:AK27,"A")+COUNTIF('Janvier '!F27:AK27,"A")+(COUNTIF(Février!F27:AK27,"A")+COUNTIF('Mars '!F27:AK27,"A")+(COUNTIF('Avril '!F27:AK27,"A")+COUNTIF('Mai '!F27:AK27,"A"))))))</f>
        <v>0</v>
      </c>
      <c r="Y20" s="202"/>
      <c r="Z20" s="202"/>
      <c r="AA20" s="202"/>
    </row>
    <row r="21" spans="1:29" ht="15.75" thickBot="1" x14ac:dyDescent="0.3">
      <c r="A21" s="202"/>
      <c r="B21" s="203"/>
      <c r="C21" s="202"/>
      <c r="D21" s="202"/>
      <c r="E21" s="205"/>
      <c r="F21" s="205"/>
      <c r="G21" s="202"/>
      <c r="H21" s="203"/>
      <c r="I21" s="228"/>
      <c r="J21" s="228"/>
      <c r="K21" s="217"/>
      <c r="L21" s="203"/>
      <c r="M21" s="202"/>
      <c r="N21" s="202"/>
      <c r="O21" s="202"/>
      <c r="P21" s="202"/>
      <c r="Q21" s="202"/>
      <c r="R21" s="202"/>
      <c r="S21" s="202"/>
      <c r="T21" s="208"/>
      <c r="U21" s="218"/>
      <c r="V21" s="218"/>
      <c r="W21" s="202"/>
      <c r="X21" s="203"/>
      <c r="Y21" s="202"/>
      <c r="Z21" s="202"/>
      <c r="AA21" s="202"/>
    </row>
    <row r="22" spans="1:29" ht="15.75" thickBot="1" x14ac:dyDescent="0.3">
      <c r="A22" s="202"/>
      <c r="B22" s="202"/>
      <c r="C22" s="202"/>
      <c r="D22" s="57" t="s">
        <v>29</v>
      </c>
      <c r="E22" s="56" t="s">
        <v>35</v>
      </c>
      <c r="F22" s="205"/>
      <c r="G22" s="202"/>
      <c r="H22" s="202"/>
      <c r="I22" s="202"/>
      <c r="J22" s="219"/>
      <c r="K22" s="103" t="s">
        <v>48</v>
      </c>
      <c r="L22" s="235" t="s">
        <v>67</v>
      </c>
      <c r="M22" s="236"/>
      <c r="N22" s="237"/>
      <c r="O22" s="220"/>
      <c r="P22" s="154" t="s">
        <v>50</v>
      </c>
      <c r="Q22" s="273" t="s">
        <v>68</v>
      </c>
      <c r="R22" s="274"/>
      <c r="S22" s="275"/>
      <c r="T22" s="225"/>
      <c r="U22" s="96" t="s">
        <v>54</v>
      </c>
      <c r="V22" s="261" t="s">
        <v>70</v>
      </c>
      <c r="W22" s="262"/>
      <c r="X22" s="263"/>
      <c r="Y22" s="202"/>
      <c r="Z22" s="202"/>
      <c r="AA22" s="202"/>
    </row>
    <row r="23" spans="1:29" x14ac:dyDescent="0.25">
      <c r="A23" s="202"/>
      <c r="B23" s="202"/>
      <c r="C23" s="204"/>
      <c r="D23" s="119">
        <v>43295</v>
      </c>
      <c r="E23" s="120" t="s">
        <v>64</v>
      </c>
      <c r="F23" s="205"/>
      <c r="G23" s="202"/>
      <c r="H23" s="202"/>
      <c r="I23" s="202"/>
      <c r="J23" s="202"/>
      <c r="K23" s="214"/>
      <c r="L23" s="214"/>
      <c r="M23" s="214"/>
      <c r="N23" s="214"/>
      <c r="O23" s="227"/>
      <c r="P23" s="216"/>
      <c r="Q23" s="208"/>
      <c r="R23" s="202"/>
      <c r="S23" s="202"/>
      <c r="T23" s="205"/>
      <c r="U23" s="216"/>
      <c r="V23" s="214"/>
      <c r="W23" s="214"/>
      <c r="X23" s="214"/>
      <c r="Y23" s="202"/>
      <c r="Z23" s="202"/>
      <c r="AA23" s="202"/>
    </row>
    <row r="24" spans="1:29" x14ac:dyDescent="0.25">
      <c r="A24" s="202"/>
      <c r="B24" s="202"/>
      <c r="C24" s="204"/>
      <c r="D24" s="118">
        <v>43327</v>
      </c>
      <c r="E24" s="121" t="s">
        <v>31</v>
      </c>
      <c r="F24" s="205"/>
      <c r="G24" s="202"/>
      <c r="H24" s="202"/>
      <c r="I24" s="202"/>
      <c r="J24" s="202"/>
      <c r="K24" s="100" t="s">
        <v>42</v>
      </c>
      <c r="L24" s="238" t="str">
        <f>$L$22</f>
        <v>Durée : 9h , Lundi 8h</v>
      </c>
      <c r="M24" s="239"/>
      <c r="N24" s="240"/>
      <c r="O24" s="220"/>
      <c r="P24" s="104" t="s">
        <v>51</v>
      </c>
      <c r="Q24" s="252" t="s">
        <v>68</v>
      </c>
      <c r="R24" s="253"/>
      <c r="S24" s="254"/>
      <c r="T24" s="205"/>
      <c r="U24" s="98" t="s">
        <v>57</v>
      </c>
      <c r="V24" s="264" t="s">
        <v>70</v>
      </c>
      <c r="W24" s="265"/>
      <c r="X24" s="266"/>
      <c r="Y24" s="202"/>
      <c r="Z24" s="202"/>
      <c r="AA24" s="202"/>
    </row>
    <row r="25" spans="1:29" x14ac:dyDescent="0.25">
      <c r="A25" s="202"/>
      <c r="B25" s="202"/>
      <c r="C25" s="204"/>
      <c r="D25" s="122">
        <v>43405</v>
      </c>
      <c r="E25" s="123" t="s">
        <v>41</v>
      </c>
      <c r="F25" s="205"/>
      <c r="G25" s="202"/>
      <c r="H25" s="202"/>
      <c r="I25" s="202"/>
      <c r="J25" s="202"/>
      <c r="K25" s="214"/>
      <c r="L25" s="214"/>
      <c r="M25" s="214"/>
      <c r="N25" s="214"/>
      <c r="O25" s="227"/>
      <c r="P25" s="202"/>
      <c r="Q25" s="202"/>
      <c r="R25" s="202"/>
      <c r="S25" s="215"/>
      <c r="T25" s="205"/>
      <c r="U25" s="216"/>
      <c r="V25" s="213"/>
      <c r="W25" s="214"/>
      <c r="X25" s="214"/>
      <c r="Y25" s="202"/>
      <c r="Z25" s="202"/>
      <c r="AA25" s="202"/>
    </row>
    <row r="26" spans="1:29" x14ac:dyDescent="0.25">
      <c r="A26" s="202"/>
      <c r="B26" s="202"/>
      <c r="C26" s="204"/>
      <c r="D26" s="118">
        <v>43415</v>
      </c>
      <c r="E26" s="121" t="s">
        <v>65</v>
      </c>
      <c r="F26" s="205"/>
      <c r="G26" s="208"/>
      <c r="H26" s="202"/>
      <c r="I26" s="202"/>
      <c r="J26" s="202"/>
      <c r="K26" s="224" t="s">
        <v>61</v>
      </c>
      <c r="L26" s="241" t="s">
        <v>68</v>
      </c>
      <c r="M26" s="242"/>
      <c r="N26" s="243"/>
      <c r="O26" s="220"/>
      <c r="P26" s="106" t="s">
        <v>60</v>
      </c>
      <c r="Q26" s="255" t="s">
        <v>69</v>
      </c>
      <c r="R26" s="256"/>
      <c r="S26" s="257"/>
      <c r="T26" s="205"/>
      <c r="U26" s="102" t="s">
        <v>58</v>
      </c>
      <c r="V26" s="267" t="s">
        <v>71</v>
      </c>
      <c r="W26" s="268"/>
      <c r="X26" s="269"/>
      <c r="Y26" s="202"/>
      <c r="Z26" s="202"/>
      <c r="AA26" s="202"/>
    </row>
    <row r="27" spans="1:29" x14ac:dyDescent="0.25">
      <c r="A27" s="202"/>
      <c r="B27" s="202"/>
      <c r="C27" s="204"/>
      <c r="D27" s="119">
        <v>43459</v>
      </c>
      <c r="E27" s="120" t="s">
        <v>39</v>
      </c>
      <c r="F27" s="205"/>
      <c r="G27" s="202"/>
      <c r="H27" s="202"/>
      <c r="I27" s="202"/>
      <c r="J27" s="202"/>
      <c r="K27" s="202"/>
      <c r="L27" s="208"/>
      <c r="M27" s="202"/>
      <c r="N27" s="227"/>
      <c r="O27" s="227"/>
      <c r="P27" s="213"/>
      <c r="Q27" s="214"/>
      <c r="R27" s="214"/>
      <c r="S27" s="214"/>
      <c r="T27" s="205"/>
      <c r="U27" s="202"/>
      <c r="V27" s="214"/>
      <c r="W27" s="214"/>
      <c r="X27" s="214"/>
      <c r="Y27" s="202"/>
      <c r="Z27" s="202"/>
      <c r="AA27" s="202"/>
    </row>
    <row r="28" spans="1:29" x14ac:dyDescent="0.25">
      <c r="A28" s="202"/>
      <c r="B28" s="202"/>
      <c r="C28" s="204"/>
      <c r="D28" s="118">
        <v>43460</v>
      </c>
      <c r="E28" s="121" t="s">
        <v>40</v>
      </c>
      <c r="F28" s="205"/>
      <c r="G28" s="202"/>
      <c r="H28" s="202"/>
      <c r="I28" s="202"/>
      <c r="J28" s="202"/>
      <c r="K28" s="202"/>
      <c r="L28" s="205"/>
      <c r="M28" s="202"/>
      <c r="N28" s="226"/>
      <c r="O28" s="220"/>
      <c r="P28" s="200" t="s">
        <v>77</v>
      </c>
      <c r="Q28" s="258" t="s">
        <v>69</v>
      </c>
      <c r="R28" s="259"/>
      <c r="S28" s="260"/>
      <c r="T28" s="205"/>
      <c r="U28" s="155" t="s">
        <v>72</v>
      </c>
      <c r="V28" s="270" t="s">
        <v>74</v>
      </c>
      <c r="W28" s="271"/>
      <c r="X28" s="272"/>
      <c r="Y28" s="202"/>
      <c r="Z28" s="202"/>
      <c r="AA28" s="202"/>
    </row>
    <row r="29" spans="1:29" ht="15.75" thickBot="1" x14ac:dyDescent="0.3">
      <c r="A29" s="202"/>
      <c r="B29" s="202"/>
      <c r="C29" s="204"/>
      <c r="D29" s="119">
        <v>43466</v>
      </c>
      <c r="E29" s="120" t="s">
        <v>36</v>
      </c>
      <c r="F29" s="205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2"/>
      <c r="T29" s="202"/>
      <c r="U29" s="202"/>
      <c r="V29" s="202"/>
      <c r="W29" s="208"/>
      <c r="X29" s="208"/>
      <c r="Y29" s="202"/>
      <c r="Z29" s="202"/>
      <c r="AA29" s="202"/>
    </row>
    <row r="30" spans="1:29" x14ac:dyDescent="0.25">
      <c r="A30" s="202"/>
      <c r="B30" s="202"/>
      <c r="C30" s="204"/>
      <c r="D30" s="118">
        <v>43510</v>
      </c>
      <c r="E30" s="121" t="s">
        <v>37</v>
      </c>
      <c r="F30" s="205"/>
      <c r="G30" s="202"/>
      <c r="H30" s="196" t="s">
        <v>21</v>
      </c>
      <c r="I30" s="246" t="s">
        <v>19</v>
      </c>
      <c r="J30" s="247"/>
      <c r="K30" s="248"/>
      <c r="L30" s="201"/>
      <c r="M30" s="249"/>
      <c r="N30" s="250"/>
      <c r="O30" s="251"/>
      <c r="P30" s="202"/>
      <c r="Q30" s="202"/>
      <c r="R30" s="205"/>
      <c r="S30" s="202"/>
      <c r="T30" s="202"/>
      <c r="U30" s="202"/>
      <c r="V30" s="205"/>
      <c r="W30" s="202"/>
      <c r="X30" s="202"/>
      <c r="Y30" s="202"/>
      <c r="Z30" s="202"/>
      <c r="AA30" s="202"/>
    </row>
    <row r="31" spans="1:29" x14ac:dyDescent="0.25">
      <c r="A31" s="202"/>
      <c r="B31" s="202"/>
      <c r="C31" s="204"/>
      <c r="D31" s="119">
        <v>43574</v>
      </c>
      <c r="E31" s="120" t="s">
        <v>32</v>
      </c>
      <c r="F31" s="205"/>
      <c r="G31" s="202"/>
      <c r="H31" s="197" t="s">
        <v>27</v>
      </c>
      <c r="I31" s="280" t="s">
        <v>28</v>
      </c>
      <c r="J31" s="281"/>
      <c r="K31" s="282"/>
      <c r="L31" s="193" t="s">
        <v>43</v>
      </c>
      <c r="M31" s="244" t="s">
        <v>44</v>
      </c>
      <c r="N31" s="244"/>
      <c r="O31" s="245"/>
      <c r="P31" s="202"/>
      <c r="Q31" s="202"/>
      <c r="R31" s="202"/>
      <c r="S31" s="205"/>
      <c r="T31" s="205"/>
      <c r="U31" s="202"/>
      <c r="V31" s="202"/>
      <c r="W31" s="202"/>
      <c r="X31" s="202"/>
      <c r="Y31" s="202"/>
      <c r="Z31" s="208"/>
      <c r="AA31" s="208"/>
      <c r="AB31" s="4"/>
      <c r="AC31" s="4"/>
    </row>
    <row r="32" spans="1:29" x14ac:dyDescent="0.25">
      <c r="A32" s="202"/>
      <c r="B32" s="202"/>
      <c r="C32" s="204"/>
      <c r="D32" s="118">
        <v>43577</v>
      </c>
      <c r="E32" s="121" t="s">
        <v>38</v>
      </c>
      <c r="F32" s="205"/>
      <c r="G32" s="202"/>
      <c r="H32" s="198" t="s">
        <v>20</v>
      </c>
      <c r="I32" s="283" t="s">
        <v>18</v>
      </c>
      <c r="J32" s="284"/>
      <c r="K32" s="285"/>
      <c r="L32" s="194" t="s">
        <v>26</v>
      </c>
      <c r="M32" s="276" t="s">
        <v>25</v>
      </c>
      <c r="N32" s="276"/>
      <c r="O32" s="277"/>
      <c r="P32" s="202"/>
      <c r="Q32" s="202"/>
      <c r="R32" s="202"/>
      <c r="S32" s="205"/>
      <c r="T32" s="202"/>
      <c r="U32" s="205"/>
      <c r="V32" s="202"/>
      <c r="W32" s="202"/>
      <c r="X32" s="202"/>
      <c r="Y32" s="202"/>
      <c r="Z32" s="211"/>
      <c r="AA32" s="220"/>
      <c r="AB32" s="94"/>
      <c r="AC32" s="94"/>
    </row>
    <row r="33" spans="1:29" ht="15.75" thickBot="1" x14ac:dyDescent="0.3">
      <c r="A33" s="202"/>
      <c r="B33" s="202"/>
      <c r="C33" s="204"/>
      <c r="D33" s="119">
        <v>43586</v>
      </c>
      <c r="E33" s="120" t="s">
        <v>33</v>
      </c>
      <c r="F33" s="205"/>
      <c r="G33" s="202"/>
      <c r="H33" s="199" t="s">
        <v>22</v>
      </c>
      <c r="I33" s="286" t="s">
        <v>17</v>
      </c>
      <c r="J33" s="287"/>
      <c r="K33" s="288"/>
      <c r="L33" s="195" t="s">
        <v>23</v>
      </c>
      <c r="M33" s="278" t="s">
        <v>24</v>
      </c>
      <c r="N33" s="278"/>
      <c r="O33" s="279"/>
      <c r="P33" s="202"/>
      <c r="Q33" s="202"/>
      <c r="R33" s="202"/>
      <c r="S33" s="202"/>
      <c r="T33" s="202"/>
      <c r="U33" s="202"/>
      <c r="V33" s="202"/>
      <c r="W33" s="202"/>
      <c r="X33" s="202"/>
      <c r="Y33" s="202"/>
      <c r="Z33" s="208"/>
      <c r="AA33" s="208"/>
      <c r="AB33" s="107"/>
      <c r="AC33" s="107"/>
    </row>
    <row r="34" spans="1:29" x14ac:dyDescent="0.25">
      <c r="A34" s="202"/>
      <c r="B34" s="202"/>
      <c r="C34" s="204"/>
      <c r="D34" s="118">
        <v>43593</v>
      </c>
      <c r="E34" s="121" t="s">
        <v>34</v>
      </c>
      <c r="F34" s="205"/>
      <c r="G34" s="202"/>
      <c r="H34" s="202"/>
      <c r="I34" s="202"/>
      <c r="J34" s="202"/>
      <c r="K34" s="202"/>
      <c r="L34" s="202"/>
      <c r="M34" s="202"/>
      <c r="N34" s="202"/>
      <c r="O34" s="202"/>
      <c r="P34" s="202"/>
      <c r="Q34" s="202"/>
      <c r="R34" s="202"/>
      <c r="S34" s="202"/>
      <c r="T34" s="202"/>
      <c r="U34" s="202"/>
      <c r="V34" s="202"/>
      <c r="W34" s="202"/>
      <c r="X34" s="202"/>
      <c r="Y34" s="202"/>
      <c r="Z34" s="211"/>
      <c r="AA34" s="220"/>
      <c r="AB34" s="94"/>
      <c r="AC34" s="94"/>
    </row>
    <row r="35" spans="1:29" ht="15.75" thickBot="1" x14ac:dyDescent="0.3">
      <c r="A35" s="202"/>
      <c r="B35" s="208"/>
      <c r="C35" s="204"/>
      <c r="D35" s="124">
        <v>43615</v>
      </c>
      <c r="E35" s="125" t="s">
        <v>30</v>
      </c>
      <c r="F35" s="205"/>
      <c r="G35" s="202"/>
      <c r="H35" s="202"/>
      <c r="I35" s="202"/>
      <c r="J35" s="202"/>
      <c r="K35" s="205"/>
      <c r="L35" s="202"/>
      <c r="M35" s="205"/>
      <c r="N35" s="202"/>
      <c r="O35" s="202"/>
      <c r="P35" s="202"/>
      <c r="Q35" s="202"/>
      <c r="R35" s="202"/>
      <c r="S35" s="202"/>
      <c r="T35" s="202"/>
      <c r="U35" s="202"/>
      <c r="V35" s="202"/>
      <c r="W35" s="202"/>
      <c r="X35" s="202"/>
      <c r="Y35" s="202"/>
      <c r="Z35" s="208"/>
      <c r="AA35" s="215"/>
      <c r="AB35" s="107"/>
      <c r="AC35" s="107"/>
    </row>
    <row r="36" spans="1:29" x14ac:dyDescent="0.25">
      <c r="A36" s="202"/>
      <c r="B36" s="209"/>
      <c r="C36" s="210"/>
      <c r="D36" s="210"/>
      <c r="E36" s="210"/>
      <c r="F36" s="211"/>
      <c r="G36" s="212"/>
      <c r="H36" s="212"/>
      <c r="I36" s="212"/>
      <c r="J36" s="202"/>
      <c r="K36" s="202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11"/>
      <c r="AA36" s="220"/>
      <c r="AB36" s="94"/>
      <c r="AC36" s="94"/>
    </row>
    <row r="37" spans="1:29" x14ac:dyDescent="0.25">
      <c r="A37" s="208"/>
      <c r="B37" s="211"/>
      <c r="C37" s="212"/>
      <c r="D37" s="212"/>
      <c r="E37" s="212"/>
      <c r="F37" s="211"/>
      <c r="G37" s="212"/>
      <c r="H37" s="212"/>
      <c r="I37" s="212"/>
      <c r="J37" s="202"/>
      <c r="K37" s="202"/>
      <c r="L37" s="202"/>
      <c r="M37" s="202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8"/>
      <c r="AA37" s="208"/>
      <c r="AB37" s="107"/>
      <c r="AC37" s="107"/>
    </row>
    <row r="38" spans="1:29" x14ac:dyDescent="0.25">
      <c r="A38" s="208"/>
      <c r="B38" s="211"/>
      <c r="C38" s="202"/>
      <c r="D38" s="202"/>
      <c r="E38" s="205"/>
      <c r="F38" s="205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11"/>
      <c r="AA38" s="220"/>
      <c r="AB38" s="94"/>
      <c r="AC38" s="94"/>
    </row>
    <row r="39" spans="1:29" x14ac:dyDescent="0.25">
      <c r="A39" s="208"/>
      <c r="B39" s="211"/>
      <c r="C39" s="202"/>
      <c r="D39" s="202"/>
      <c r="E39" s="205"/>
      <c r="F39" s="205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</row>
    <row r="40" spans="1:29" x14ac:dyDescent="0.25">
      <c r="A40" s="202"/>
      <c r="B40" s="202"/>
      <c r="C40" s="202"/>
      <c r="D40" s="202"/>
      <c r="E40" s="205"/>
      <c r="F40" s="205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</row>
    <row r="41" spans="1:29" x14ac:dyDescent="0.25">
      <c r="A41" s="202"/>
      <c r="B41" s="202"/>
      <c r="C41" s="202"/>
      <c r="D41" s="202"/>
      <c r="E41" s="205"/>
      <c r="F41" s="205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</row>
    <row r="42" spans="1:29" x14ac:dyDescent="0.25">
      <c r="A42" s="202"/>
      <c r="B42" s="202"/>
      <c r="C42" s="202"/>
      <c r="D42" s="202"/>
      <c r="E42" s="205"/>
      <c r="F42" s="205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</row>
    <row r="43" spans="1:29" x14ac:dyDescent="0.25">
      <c r="A43" s="202"/>
      <c r="B43" s="202"/>
      <c r="C43" s="202"/>
      <c r="D43" s="202"/>
      <c r="E43" s="205"/>
      <c r="F43" s="205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</row>
    <row r="44" spans="1:29" x14ac:dyDescent="0.25">
      <c r="A44" s="202"/>
      <c r="B44" s="202"/>
      <c r="C44" s="202"/>
      <c r="D44" s="202"/>
      <c r="E44" s="205"/>
      <c r="F44" s="205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</row>
    <row r="45" spans="1:29" x14ac:dyDescent="0.25">
      <c r="A45" s="202"/>
      <c r="B45" s="202"/>
      <c r="C45" s="202"/>
      <c r="D45" s="202"/>
      <c r="E45" s="205"/>
      <c r="F45" s="205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</row>
  </sheetData>
  <sheetProtection selectLockedCells="1" selectUnlockedCells="1"/>
  <mergeCells count="20">
    <mergeCell ref="M32:O32"/>
    <mergeCell ref="M33:O33"/>
    <mergeCell ref="I31:K31"/>
    <mergeCell ref="I32:K32"/>
    <mergeCell ref="I33:K33"/>
    <mergeCell ref="H2:X2"/>
    <mergeCell ref="L22:N22"/>
    <mergeCell ref="L24:N24"/>
    <mergeCell ref="L26:N26"/>
    <mergeCell ref="M31:O31"/>
    <mergeCell ref="I30:K30"/>
    <mergeCell ref="M30:O30"/>
    <mergeCell ref="Q24:S24"/>
    <mergeCell ref="Q26:S26"/>
    <mergeCell ref="Q28:S28"/>
    <mergeCell ref="V22:X22"/>
    <mergeCell ref="V24:X24"/>
    <mergeCell ref="V26:X26"/>
    <mergeCell ref="V28:X28"/>
    <mergeCell ref="Q22:S22"/>
  </mergeCells>
  <conditionalFormatting sqref="H4:N20">
    <cfRule type="cellIs" priority="1" operator="equal">
      <formula>0</formula>
    </cfRule>
  </conditionalFormatting>
  <pageMargins left="0.25" right="0.25" top="0.75" bottom="0.75" header="0.3" footer="0.3"/>
  <pageSetup paperSize="9" scale="66" fitToHeight="0" orientation="landscape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 tint="-0.499984740745262"/>
    <pageSetUpPr fitToPage="1"/>
  </sheetPr>
  <dimension ref="A1:AT39"/>
  <sheetViews>
    <sheetView showGridLines="0" showZeros="0" topLeftCell="A4" workbookViewId="0">
      <selection activeCell="AL11" sqref="AL11:AL2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Config!E6</f>
        <v>43252</v>
      </c>
    </row>
    <row r="2" spans="1:46" ht="15.75" hidden="1" thickBot="1" x14ac:dyDescent="0.3">
      <c r="A2" s="10">
        <f>Config!F6</f>
        <v>43281</v>
      </c>
      <c r="F2" s="2">
        <f>IFERROR(WEEKDAY(F3),"")</f>
        <v>6</v>
      </c>
      <c r="G2" s="2">
        <f t="shared" ref="G2:AI2" si="0">IFERROR(WEEKDAY(G3),"")</f>
        <v>7</v>
      </c>
      <c r="H2" s="2">
        <f t="shared" si="0"/>
        <v>1</v>
      </c>
      <c r="I2" s="2">
        <f t="shared" si="0"/>
        <v>2</v>
      </c>
      <c r="J2" s="2">
        <f t="shared" si="0"/>
        <v>3</v>
      </c>
      <c r="K2" s="2">
        <f t="shared" si="0"/>
        <v>4</v>
      </c>
      <c r="L2" s="2">
        <f t="shared" si="0"/>
        <v>5</v>
      </c>
      <c r="M2" s="2">
        <f t="shared" si="0"/>
        <v>6</v>
      </c>
      <c r="N2" s="2">
        <f t="shared" si="0"/>
        <v>7</v>
      </c>
      <c r="O2" s="2">
        <f t="shared" si="0"/>
        <v>1</v>
      </c>
      <c r="P2" s="2">
        <f t="shared" si="0"/>
        <v>2</v>
      </c>
      <c r="Q2" s="2">
        <f t="shared" si="0"/>
        <v>3</v>
      </c>
      <c r="R2" s="2">
        <f t="shared" si="0"/>
        <v>4</v>
      </c>
      <c r="S2" s="2">
        <f t="shared" si="0"/>
        <v>5</v>
      </c>
      <c r="T2" s="2">
        <f t="shared" si="0"/>
        <v>6</v>
      </c>
      <c r="U2" s="2">
        <f t="shared" si="0"/>
        <v>7</v>
      </c>
      <c r="V2" s="2">
        <f t="shared" si="0"/>
        <v>1</v>
      </c>
      <c r="W2" s="2">
        <f t="shared" si="0"/>
        <v>2</v>
      </c>
      <c r="X2" s="2">
        <f t="shared" si="0"/>
        <v>3</v>
      </c>
      <c r="Y2" s="2">
        <f t="shared" si="0"/>
        <v>4</v>
      </c>
      <c r="Z2" s="2">
        <f t="shared" si="0"/>
        <v>5</v>
      </c>
      <c r="AA2" s="2">
        <f t="shared" si="0"/>
        <v>6</v>
      </c>
      <c r="AB2" s="2">
        <f t="shared" si="0"/>
        <v>7</v>
      </c>
      <c r="AC2" s="2">
        <f t="shared" si="0"/>
        <v>1</v>
      </c>
      <c r="AD2" s="2">
        <f t="shared" si="0"/>
        <v>2</v>
      </c>
      <c r="AE2" s="2">
        <f t="shared" si="0"/>
        <v>3</v>
      </c>
      <c r="AF2" s="2">
        <f t="shared" si="0"/>
        <v>4</v>
      </c>
      <c r="AG2" s="2">
        <f t="shared" si="0"/>
        <v>5</v>
      </c>
      <c r="AH2" s="2">
        <f t="shared" si="0"/>
        <v>6</v>
      </c>
      <c r="AI2" s="2">
        <f t="shared" si="0"/>
        <v>7</v>
      </c>
    </row>
    <row r="3" spans="1:46" ht="73.5" hidden="1" customHeight="1" thickBot="1" x14ac:dyDescent="0.3">
      <c r="F3" s="5">
        <f>A1</f>
        <v>43252</v>
      </c>
      <c r="G3" s="5">
        <f>F3+1</f>
        <v>43253</v>
      </c>
      <c r="H3" s="5">
        <f t="shared" ref="H3:AG3" si="1">G3+1</f>
        <v>43254</v>
      </c>
      <c r="I3" s="5">
        <f t="shared" si="1"/>
        <v>43255</v>
      </c>
      <c r="J3" s="5">
        <f t="shared" si="1"/>
        <v>43256</v>
      </c>
      <c r="K3" s="5">
        <f t="shared" si="1"/>
        <v>43257</v>
      </c>
      <c r="L3" s="5">
        <f t="shared" si="1"/>
        <v>43258</v>
      </c>
      <c r="M3" s="5">
        <f t="shared" si="1"/>
        <v>43259</v>
      </c>
      <c r="N3" s="5">
        <f t="shared" si="1"/>
        <v>43260</v>
      </c>
      <c r="O3" s="5">
        <f t="shared" si="1"/>
        <v>43261</v>
      </c>
      <c r="P3" s="5">
        <f t="shared" si="1"/>
        <v>43262</v>
      </c>
      <c r="Q3" s="5">
        <f t="shared" si="1"/>
        <v>43263</v>
      </c>
      <c r="R3" s="5">
        <f t="shared" si="1"/>
        <v>43264</v>
      </c>
      <c r="S3" s="5">
        <f t="shared" si="1"/>
        <v>43265</v>
      </c>
      <c r="T3" s="5">
        <f t="shared" si="1"/>
        <v>43266</v>
      </c>
      <c r="U3" s="5">
        <f t="shared" si="1"/>
        <v>43267</v>
      </c>
      <c r="V3" s="5">
        <f t="shared" si="1"/>
        <v>43268</v>
      </c>
      <c r="W3" s="5">
        <f t="shared" si="1"/>
        <v>43269</v>
      </c>
      <c r="X3" s="5">
        <f t="shared" si="1"/>
        <v>43270</v>
      </c>
      <c r="Y3" s="5">
        <f t="shared" si="1"/>
        <v>43271</v>
      </c>
      <c r="Z3" s="5">
        <f t="shared" si="1"/>
        <v>43272</v>
      </c>
      <c r="AA3" s="5">
        <f t="shared" si="1"/>
        <v>43273</v>
      </c>
      <c r="AB3" s="5">
        <f t="shared" si="1"/>
        <v>43274</v>
      </c>
      <c r="AC3" s="5">
        <f t="shared" si="1"/>
        <v>43275</v>
      </c>
      <c r="AD3" s="5">
        <f t="shared" si="1"/>
        <v>43276</v>
      </c>
      <c r="AE3" s="5">
        <f t="shared" si="1"/>
        <v>43277</v>
      </c>
      <c r="AF3" s="5">
        <f t="shared" si="1"/>
        <v>43278</v>
      </c>
      <c r="AG3" s="5">
        <f t="shared" si="1"/>
        <v>43279</v>
      </c>
      <c r="AH3" s="5">
        <f>IFERROR(IF(AG3+1&gt;A2,"",AG3+1),"")</f>
        <v>43280</v>
      </c>
      <c r="AI3" s="5">
        <f>IFERROR(IF(AH3+1&gt;A2,"",AH3+1),"")</f>
        <v>43281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89" t="str">
        <f>TEXT(A1,"mmmmmmmmmmmmmm")</f>
        <v>juin</v>
      </c>
      <c r="C4" s="290"/>
      <c r="D4" s="290"/>
      <c r="E4" s="290"/>
      <c r="F4" s="290"/>
      <c r="G4" s="290"/>
      <c r="H4" s="290"/>
      <c r="I4" s="290"/>
      <c r="J4" s="290"/>
      <c r="K4" s="290"/>
      <c r="L4" s="290"/>
      <c r="M4" s="290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1"/>
    </row>
    <row r="5" spans="1:46" x14ac:dyDescent="0.25">
      <c r="B5" s="292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4"/>
    </row>
    <row r="6" spans="1:46" x14ac:dyDescent="0.25">
      <c r="A6" s="4"/>
      <c r="B6" s="292"/>
      <c r="C6" s="293"/>
      <c r="D6" s="293"/>
      <c r="E6" s="293"/>
      <c r="F6" s="293"/>
      <c r="G6" s="293"/>
      <c r="H6" s="293"/>
      <c r="I6" s="293"/>
      <c r="J6" s="293"/>
      <c r="K6" s="293"/>
      <c r="L6" s="293"/>
      <c r="M6" s="293"/>
      <c r="N6" s="293"/>
      <c r="O6" s="293"/>
      <c r="P6" s="293"/>
      <c r="Q6" s="293"/>
      <c r="R6" s="293"/>
      <c r="S6" s="293"/>
      <c r="T6" s="293"/>
      <c r="U6" s="293"/>
      <c r="V6" s="293"/>
      <c r="W6" s="293"/>
      <c r="X6" s="293"/>
      <c r="Y6" s="293"/>
      <c r="Z6" s="293"/>
      <c r="AA6" s="293"/>
      <c r="AB6" s="293"/>
      <c r="AC6" s="293"/>
      <c r="AD6" s="293"/>
      <c r="AE6" s="293"/>
      <c r="AF6" s="293"/>
      <c r="AG6" s="293"/>
      <c r="AH6" s="293"/>
      <c r="AI6" s="293"/>
      <c r="AJ6" s="294"/>
    </row>
    <row r="7" spans="1:46" ht="15.75" thickBot="1" x14ac:dyDescent="0.3">
      <c r="A7" s="4"/>
      <c r="B7" s="295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6"/>
      <c r="T7" s="296"/>
      <c r="U7" s="296"/>
      <c r="V7" s="296"/>
      <c r="W7" s="296"/>
      <c r="X7" s="296"/>
      <c r="Y7" s="296"/>
      <c r="Z7" s="296"/>
      <c r="AA7" s="296"/>
      <c r="AB7" s="296"/>
      <c r="AC7" s="296"/>
      <c r="AD7" s="296"/>
      <c r="AE7" s="296"/>
      <c r="AF7" s="296"/>
      <c r="AG7" s="296"/>
      <c r="AH7" s="296"/>
      <c r="AI7" s="296"/>
      <c r="AJ7" s="297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299" t="s">
        <v>66</v>
      </c>
      <c r="D9" s="300"/>
      <c r="E9" s="301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 t="str">
        <f t="shared" si="3"/>
        <v/>
      </c>
      <c r="AK9" s="345" t="s">
        <v>45</v>
      </c>
      <c r="AL9" s="347" t="s">
        <v>97</v>
      </c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6</v>
      </c>
      <c r="G10" s="8">
        <f t="shared" ref="G10:AJ10" si="4">IFERROR(WEEKDAY(G3),"")</f>
        <v>7</v>
      </c>
      <c r="H10" s="8">
        <f t="shared" si="4"/>
        <v>1</v>
      </c>
      <c r="I10" s="8">
        <f t="shared" si="4"/>
        <v>2</v>
      </c>
      <c r="J10" s="8">
        <f t="shared" si="4"/>
        <v>3</v>
      </c>
      <c r="K10" s="8">
        <f t="shared" si="4"/>
        <v>4</v>
      </c>
      <c r="L10" s="8">
        <f t="shared" si="4"/>
        <v>5</v>
      </c>
      <c r="M10" s="8">
        <f t="shared" si="4"/>
        <v>6</v>
      </c>
      <c r="N10" s="8">
        <f t="shared" si="4"/>
        <v>7</v>
      </c>
      <c r="O10" s="8">
        <f t="shared" si="4"/>
        <v>1</v>
      </c>
      <c r="P10" s="8">
        <f t="shared" si="4"/>
        <v>2</v>
      </c>
      <c r="Q10" s="8">
        <f t="shared" si="4"/>
        <v>3</v>
      </c>
      <c r="R10" s="8">
        <f t="shared" si="4"/>
        <v>4</v>
      </c>
      <c r="S10" s="8">
        <f t="shared" si="4"/>
        <v>5</v>
      </c>
      <c r="T10" s="8">
        <f t="shared" si="4"/>
        <v>6</v>
      </c>
      <c r="U10" s="8">
        <f t="shared" si="4"/>
        <v>7</v>
      </c>
      <c r="V10" s="8">
        <f>IFERROR(WEEKDAY(V3),"")</f>
        <v>1</v>
      </c>
      <c r="W10" s="6">
        <f t="shared" si="4"/>
        <v>2</v>
      </c>
      <c r="X10" s="8">
        <f t="shared" si="4"/>
        <v>3</v>
      </c>
      <c r="Y10" s="8">
        <f t="shared" si="4"/>
        <v>4</v>
      </c>
      <c r="Z10" s="8">
        <f t="shared" si="4"/>
        <v>5</v>
      </c>
      <c r="AA10" s="8">
        <f t="shared" si="4"/>
        <v>6</v>
      </c>
      <c r="AB10" s="8">
        <f t="shared" si="4"/>
        <v>7</v>
      </c>
      <c r="AC10" s="8">
        <f t="shared" si="4"/>
        <v>1</v>
      </c>
      <c r="AD10" s="8">
        <f t="shared" si="4"/>
        <v>2</v>
      </c>
      <c r="AE10" s="8">
        <f t="shared" si="4"/>
        <v>3</v>
      </c>
      <c r="AF10" s="8">
        <f t="shared" si="4"/>
        <v>4</v>
      </c>
      <c r="AG10" s="8">
        <f t="shared" si="4"/>
        <v>5</v>
      </c>
      <c r="AH10" s="8">
        <f t="shared" si="4"/>
        <v>6</v>
      </c>
      <c r="AI10" s="8">
        <f t="shared" si="4"/>
        <v>7</v>
      </c>
      <c r="AJ10" s="86" t="str">
        <f t="shared" si="4"/>
        <v/>
      </c>
      <c r="AK10" s="346" t="s">
        <v>46</v>
      </c>
      <c r="AL10" s="348" t="s">
        <v>98</v>
      </c>
    </row>
    <row r="11" spans="1:46" x14ac:dyDescent="0.25">
      <c r="A11" s="3"/>
      <c r="B11" s="90" t="str">
        <f>IF(Config!B4&lt;&gt;"",Config!B4,"")</f>
        <v>EMPLOYE 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76</v>
      </c>
      <c r="G11" s="51" t="s">
        <v>54</v>
      </c>
      <c r="H11" s="51" t="s">
        <v>54</v>
      </c>
      <c r="I11" s="51" t="s">
        <v>76</v>
      </c>
      <c r="J11" s="50" t="s">
        <v>50</v>
      </c>
      <c r="K11" s="50" t="s">
        <v>51</v>
      </c>
      <c r="L11" s="50" t="s">
        <v>51</v>
      </c>
      <c r="M11" s="51" t="s">
        <v>51</v>
      </c>
      <c r="N11" s="51" t="s">
        <v>76</v>
      </c>
      <c r="O11" s="51" t="s">
        <v>76</v>
      </c>
      <c r="P11" s="50" t="s">
        <v>48</v>
      </c>
      <c r="Q11" s="50" t="s">
        <v>48</v>
      </c>
      <c r="R11" s="50" t="s">
        <v>76</v>
      </c>
      <c r="S11" s="51" t="s">
        <v>72</v>
      </c>
      <c r="T11" s="51" t="s">
        <v>72</v>
      </c>
      <c r="U11" s="51" t="s">
        <v>57</v>
      </c>
      <c r="V11" s="51" t="s">
        <v>57</v>
      </c>
      <c r="W11" s="51" t="s">
        <v>76</v>
      </c>
      <c r="X11" s="51" t="s">
        <v>76</v>
      </c>
      <c r="Y11" s="51" t="s">
        <v>48</v>
      </c>
      <c r="Z11" s="51" t="s">
        <v>48</v>
      </c>
      <c r="AA11" s="51" t="s">
        <v>48</v>
      </c>
      <c r="AB11" s="51" t="s">
        <v>76</v>
      </c>
      <c r="AC11" s="51" t="s">
        <v>76</v>
      </c>
      <c r="AD11" s="51" t="s">
        <v>42</v>
      </c>
      <c r="AE11" s="51" t="s">
        <v>42</v>
      </c>
      <c r="AF11" s="51" t="s">
        <v>76</v>
      </c>
      <c r="AG11" s="51" t="s">
        <v>72</v>
      </c>
      <c r="AH11" s="51" t="s">
        <v>72</v>
      </c>
      <c r="AI11" s="51" t="s">
        <v>57</v>
      </c>
      <c r="AJ11" s="87"/>
      <c r="AK11" s="349">
        <f t="shared" ref="AK11:AK27" ca="1" si="6">TotH(F11:AJ11)</f>
        <v>7.958333333333333</v>
      </c>
      <c r="AL11" s="360">
        <f ca="1">FraisM(F11:AJ11)</f>
        <v>297.24000000000012</v>
      </c>
    </row>
    <row r="12" spans="1:46" x14ac:dyDescent="0.25">
      <c r="A12" s="3"/>
      <c r="B12" s="91" t="str">
        <f>IF(Config!B5&lt;&gt;"",Config!B5,"")</f>
        <v>EMPLOYE 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42</v>
      </c>
      <c r="G12" s="52" t="s">
        <v>76</v>
      </c>
      <c r="H12" s="52" t="s">
        <v>76</v>
      </c>
      <c r="I12" s="53" t="s">
        <v>72</v>
      </c>
      <c r="J12" s="52" t="s">
        <v>72</v>
      </c>
      <c r="K12" s="52" t="s">
        <v>72</v>
      </c>
      <c r="L12" s="52" t="s">
        <v>76</v>
      </c>
      <c r="M12" s="53" t="s">
        <v>76</v>
      </c>
      <c r="N12" s="52" t="s">
        <v>54</v>
      </c>
      <c r="O12" s="52" t="s">
        <v>54</v>
      </c>
      <c r="P12" s="52" t="s">
        <v>50</v>
      </c>
      <c r="Q12" s="52" t="s">
        <v>76</v>
      </c>
      <c r="R12" s="52" t="s">
        <v>50</v>
      </c>
      <c r="S12" s="52" t="s">
        <v>50</v>
      </c>
      <c r="T12" s="52" t="s">
        <v>50</v>
      </c>
      <c r="U12" s="52" t="s">
        <v>76</v>
      </c>
      <c r="V12" s="52" t="s">
        <v>76</v>
      </c>
      <c r="W12" s="52" t="s">
        <v>72</v>
      </c>
      <c r="X12" s="52" t="s">
        <v>72</v>
      </c>
      <c r="Y12" s="52" t="s">
        <v>72</v>
      </c>
      <c r="Z12" s="52" t="s">
        <v>76</v>
      </c>
      <c r="AA12" s="52" t="s">
        <v>76</v>
      </c>
      <c r="AB12" s="52" t="s">
        <v>54</v>
      </c>
      <c r="AC12" s="52" t="s">
        <v>54</v>
      </c>
      <c r="AD12" s="52" t="s">
        <v>76</v>
      </c>
      <c r="AE12" s="52" t="s">
        <v>50</v>
      </c>
      <c r="AF12" s="52" t="s">
        <v>51</v>
      </c>
      <c r="AG12" s="52" t="s">
        <v>51</v>
      </c>
      <c r="AH12" s="52" t="s">
        <v>51</v>
      </c>
      <c r="AI12" s="52" t="s">
        <v>76</v>
      </c>
      <c r="AJ12" s="88"/>
      <c r="AK12" s="350">
        <f t="shared" ca="1" si="6"/>
        <v>7.3749999999999991</v>
      </c>
      <c r="AL12" s="361">
        <f t="shared" ref="AL12:AL27" ca="1" si="9">FraisM(F12:AJ12)</f>
        <v>389.80000000000007</v>
      </c>
    </row>
    <row r="13" spans="1:46" x14ac:dyDescent="0.25">
      <c r="A13" s="3"/>
      <c r="B13" s="91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349">
        <f t="shared" ca="1" si="6"/>
        <v>0</v>
      </c>
      <c r="AL13" s="361">
        <f t="shared" ca="1" si="9"/>
        <v>0</v>
      </c>
    </row>
    <row r="14" spans="1:46" x14ac:dyDescent="0.25">
      <c r="A14" s="3"/>
      <c r="B14" s="91" t="str">
        <f>IF(Config!B7&lt;&gt;"",Config!B7,"")</f>
        <v>EMPLOYE 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72</v>
      </c>
      <c r="G14" s="52" t="s">
        <v>57</v>
      </c>
      <c r="H14" s="52" t="s">
        <v>57</v>
      </c>
      <c r="I14" s="53" t="s">
        <v>76</v>
      </c>
      <c r="J14" s="52" t="s">
        <v>76</v>
      </c>
      <c r="K14" s="52" t="s">
        <v>42</v>
      </c>
      <c r="L14" s="52" t="s">
        <v>42</v>
      </c>
      <c r="M14" s="53" t="s">
        <v>42</v>
      </c>
      <c r="N14" s="52" t="s">
        <v>76</v>
      </c>
      <c r="O14" s="52" t="s">
        <v>76</v>
      </c>
      <c r="P14" s="52" t="s">
        <v>72</v>
      </c>
      <c r="Q14" s="52" t="s">
        <v>72</v>
      </c>
      <c r="R14" s="52" t="s">
        <v>72</v>
      </c>
      <c r="S14" s="52" t="s">
        <v>76</v>
      </c>
      <c r="T14" s="52" t="s">
        <v>76</v>
      </c>
      <c r="U14" s="52" t="s">
        <v>54</v>
      </c>
      <c r="V14" s="52" t="s">
        <v>54</v>
      </c>
      <c r="W14" s="52" t="s">
        <v>50</v>
      </c>
      <c r="X14" s="52" t="s">
        <v>76</v>
      </c>
      <c r="Y14" s="52" t="s">
        <v>50</v>
      </c>
      <c r="Z14" s="52" t="s">
        <v>50</v>
      </c>
      <c r="AA14" s="52" t="s">
        <v>50</v>
      </c>
      <c r="AB14" s="52" t="s">
        <v>76</v>
      </c>
      <c r="AC14" s="52" t="s">
        <v>76</v>
      </c>
      <c r="AD14" s="52" t="s">
        <v>72</v>
      </c>
      <c r="AE14" s="52" t="s">
        <v>72</v>
      </c>
      <c r="AF14" s="52" t="s">
        <v>72</v>
      </c>
      <c r="AG14" s="52" t="s">
        <v>76</v>
      </c>
      <c r="AH14" s="52" t="s">
        <v>76</v>
      </c>
      <c r="AI14" s="52" t="s">
        <v>54</v>
      </c>
      <c r="AJ14" s="88"/>
      <c r="AK14" s="351">
        <f t="shared" ca="1" si="6"/>
        <v>7.4999999999999991</v>
      </c>
      <c r="AL14" s="361">
        <f t="shared" ca="1" si="9"/>
        <v>352.68000000000006</v>
      </c>
    </row>
    <row r="15" spans="1:46" x14ac:dyDescent="0.25">
      <c r="A15" s="3"/>
      <c r="B15" s="91" t="str">
        <f>IF(Config!B8&lt;&gt;"",Config!B8,"")</f>
        <v>EMPLOYE 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48</v>
      </c>
      <c r="G15" s="52" t="s">
        <v>76</v>
      </c>
      <c r="H15" s="52" t="s">
        <v>76</v>
      </c>
      <c r="I15" s="53" t="s">
        <v>42</v>
      </c>
      <c r="J15" s="52" t="s">
        <v>42</v>
      </c>
      <c r="K15" s="52" t="s">
        <v>76</v>
      </c>
      <c r="L15" s="52" t="s">
        <v>72</v>
      </c>
      <c r="M15" s="53" t="s">
        <v>72</v>
      </c>
      <c r="N15" s="52" t="s">
        <v>57</v>
      </c>
      <c r="O15" s="52" t="s">
        <v>57</v>
      </c>
      <c r="P15" s="52" t="s">
        <v>76</v>
      </c>
      <c r="Q15" s="52" t="s">
        <v>76</v>
      </c>
      <c r="R15" s="52" t="s">
        <v>42</v>
      </c>
      <c r="S15" s="52" t="s">
        <v>42</v>
      </c>
      <c r="T15" s="52" t="s">
        <v>42</v>
      </c>
      <c r="U15" s="52" t="s">
        <v>76</v>
      </c>
      <c r="V15" s="52" t="s">
        <v>76</v>
      </c>
      <c r="W15" s="52" t="s">
        <v>72</v>
      </c>
      <c r="X15" s="52" t="s">
        <v>72</v>
      </c>
      <c r="Y15" s="52" t="s">
        <v>72</v>
      </c>
      <c r="Z15" s="52" t="s">
        <v>76</v>
      </c>
      <c r="AA15" s="52" t="s">
        <v>76</v>
      </c>
      <c r="AB15" s="52" t="s">
        <v>54</v>
      </c>
      <c r="AC15" s="52" t="s">
        <v>54</v>
      </c>
      <c r="AD15" s="52" t="s">
        <v>50</v>
      </c>
      <c r="AE15" s="52" t="s">
        <v>76</v>
      </c>
      <c r="AF15" s="52" t="s">
        <v>50</v>
      </c>
      <c r="AG15" s="52" t="s">
        <v>50</v>
      </c>
      <c r="AH15" s="230" t="s">
        <v>50</v>
      </c>
      <c r="AI15" s="52" t="s">
        <v>76</v>
      </c>
      <c r="AJ15" s="88"/>
      <c r="AK15" s="351">
        <f t="shared" ca="1" si="6"/>
        <v>7.4166666666666661</v>
      </c>
      <c r="AL15" s="361">
        <f t="shared" ca="1" si="9"/>
        <v>310.84000000000003</v>
      </c>
    </row>
    <row r="16" spans="1:46" x14ac:dyDescent="0.25">
      <c r="A16" s="3"/>
      <c r="B16" s="91" t="str">
        <f>IF(Config!B9&lt;&gt;"",Config!B9,"")</f>
        <v>EMPLOYE 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76</v>
      </c>
      <c r="G16" s="52" t="s">
        <v>54</v>
      </c>
      <c r="H16" s="52" t="s">
        <v>54</v>
      </c>
      <c r="I16" s="53" t="s">
        <v>50</v>
      </c>
      <c r="J16" s="52" t="s">
        <v>76</v>
      </c>
      <c r="K16" s="52" t="s">
        <v>50</v>
      </c>
      <c r="L16" s="52" t="s">
        <v>50</v>
      </c>
      <c r="M16" s="53" t="s">
        <v>50</v>
      </c>
      <c r="N16" s="52" t="s">
        <v>76</v>
      </c>
      <c r="O16" s="52" t="s">
        <v>76</v>
      </c>
      <c r="P16" s="52" t="s">
        <v>72</v>
      </c>
      <c r="Q16" s="52" t="s">
        <v>72</v>
      </c>
      <c r="R16" s="52" t="s">
        <v>72</v>
      </c>
      <c r="S16" s="52" t="s">
        <v>76</v>
      </c>
      <c r="T16" s="52" t="s">
        <v>76</v>
      </c>
      <c r="U16" s="52" t="s">
        <v>54</v>
      </c>
      <c r="V16" s="52" t="s">
        <v>54</v>
      </c>
      <c r="W16" s="52" t="s">
        <v>76</v>
      </c>
      <c r="X16" s="52" t="s">
        <v>50</v>
      </c>
      <c r="Y16" s="52" t="s">
        <v>51</v>
      </c>
      <c r="Z16" s="52" t="s">
        <v>51</v>
      </c>
      <c r="AA16" s="52" t="s">
        <v>51</v>
      </c>
      <c r="AB16" s="52" t="s">
        <v>76</v>
      </c>
      <c r="AC16" s="52" t="s">
        <v>76</v>
      </c>
      <c r="AD16" s="52" t="s">
        <v>48</v>
      </c>
      <c r="AE16" s="52" t="s">
        <v>48</v>
      </c>
      <c r="AF16" s="52" t="s">
        <v>76</v>
      </c>
      <c r="AG16" s="52" t="s">
        <v>72</v>
      </c>
      <c r="AH16" s="52" t="s">
        <v>72</v>
      </c>
      <c r="AI16" s="52" t="s">
        <v>57</v>
      </c>
      <c r="AJ16" s="88"/>
      <c r="AK16" s="351">
        <f t="shared" ca="1" si="6"/>
        <v>7.9166666666666661</v>
      </c>
      <c r="AL16" s="361">
        <f t="shared" ca="1" si="9"/>
        <v>420.72000000000014</v>
      </c>
    </row>
    <row r="17" spans="1:40" x14ac:dyDescent="0.25">
      <c r="A17" s="3"/>
      <c r="B17" s="91" t="str">
        <f>IF(Config!B10&lt;&gt;"",Config!B10,"")</f>
        <v>EMPLOYE 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51</v>
      </c>
      <c r="G17" s="52" t="s">
        <v>76</v>
      </c>
      <c r="H17" s="52" t="s">
        <v>76</v>
      </c>
      <c r="I17" s="53" t="s">
        <v>48</v>
      </c>
      <c r="J17" s="52" t="s">
        <v>48</v>
      </c>
      <c r="K17" s="52" t="s">
        <v>76</v>
      </c>
      <c r="L17" s="52" t="s">
        <v>72</v>
      </c>
      <c r="M17" s="53" t="s">
        <v>72</v>
      </c>
      <c r="N17" s="52" t="s">
        <v>57</v>
      </c>
      <c r="O17" s="52" t="s">
        <v>57</v>
      </c>
      <c r="P17" s="52" t="s">
        <v>76</v>
      </c>
      <c r="Q17" s="52" t="s">
        <v>76</v>
      </c>
      <c r="R17" s="52" t="s">
        <v>48</v>
      </c>
      <c r="S17" s="52" t="s">
        <v>48</v>
      </c>
      <c r="T17" s="52" t="s">
        <v>48</v>
      </c>
      <c r="U17" s="52" t="s">
        <v>76</v>
      </c>
      <c r="V17" s="52" t="s">
        <v>76</v>
      </c>
      <c r="W17" s="52" t="s">
        <v>42</v>
      </c>
      <c r="X17" s="52" t="s">
        <v>42</v>
      </c>
      <c r="Y17" s="52" t="s">
        <v>76</v>
      </c>
      <c r="Z17" s="52" t="s">
        <v>72</v>
      </c>
      <c r="AA17" s="52" t="s">
        <v>72</v>
      </c>
      <c r="AB17" s="52" t="s">
        <v>57</v>
      </c>
      <c r="AC17" s="52" t="s">
        <v>57</v>
      </c>
      <c r="AD17" s="52" t="s">
        <v>76</v>
      </c>
      <c r="AE17" s="52" t="s">
        <v>76</v>
      </c>
      <c r="AF17" s="52" t="s">
        <v>42</v>
      </c>
      <c r="AG17" s="52" t="s">
        <v>42</v>
      </c>
      <c r="AH17" s="52" t="s">
        <v>42</v>
      </c>
      <c r="AI17" s="52" t="s">
        <v>76</v>
      </c>
      <c r="AJ17" s="88"/>
      <c r="AK17" s="351">
        <f t="shared" ca="1" si="6"/>
        <v>7.458333333333333</v>
      </c>
      <c r="AL17" s="361">
        <f t="shared" ca="1" si="9"/>
        <v>213.28000000000003</v>
      </c>
    </row>
    <row r="18" spans="1:40" x14ac:dyDescent="0.25">
      <c r="A18" s="3"/>
      <c r="B18" s="91" t="str">
        <f>IF(Config!B11&lt;&gt;"",Config!B11,"")</f>
        <v>EMPLOYE 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72</v>
      </c>
      <c r="G18" s="52" t="s">
        <v>57</v>
      </c>
      <c r="H18" s="52" t="s">
        <v>57</v>
      </c>
      <c r="I18" s="53" t="s">
        <v>76</v>
      </c>
      <c r="J18" s="52" t="s">
        <v>76</v>
      </c>
      <c r="K18" s="52" t="s">
        <v>48</v>
      </c>
      <c r="L18" s="52" t="s">
        <v>48</v>
      </c>
      <c r="M18" s="174" t="s">
        <v>48</v>
      </c>
      <c r="N18" s="52" t="s">
        <v>76</v>
      </c>
      <c r="O18" s="52" t="s">
        <v>76</v>
      </c>
      <c r="P18" s="52" t="s">
        <v>42</v>
      </c>
      <c r="Q18" s="52" t="s">
        <v>42</v>
      </c>
      <c r="R18" s="52" t="s">
        <v>76</v>
      </c>
      <c r="S18" s="52" t="s">
        <v>72</v>
      </c>
      <c r="T18" s="52" t="s">
        <v>72</v>
      </c>
      <c r="U18" s="52" t="s">
        <v>57</v>
      </c>
      <c r="V18" s="52" t="s">
        <v>57</v>
      </c>
      <c r="W18" s="52" t="s">
        <v>76</v>
      </c>
      <c r="X18" s="52" t="s">
        <v>76</v>
      </c>
      <c r="Y18" s="52" t="s">
        <v>42</v>
      </c>
      <c r="Z18" s="52" t="s">
        <v>42</v>
      </c>
      <c r="AA18" s="52" t="s">
        <v>42</v>
      </c>
      <c r="AB18" s="52" t="s">
        <v>76</v>
      </c>
      <c r="AC18" s="52" t="s">
        <v>76</v>
      </c>
      <c r="AD18" s="52" t="s">
        <v>72</v>
      </c>
      <c r="AE18" s="52" t="s">
        <v>72</v>
      </c>
      <c r="AF18" s="52" t="s">
        <v>72</v>
      </c>
      <c r="AG18" s="52" t="s">
        <v>76</v>
      </c>
      <c r="AH18" s="52" t="s">
        <v>76</v>
      </c>
      <c r="AI18" s="52" t="s">
        <v>54</v>
      </c>
      <c r="AJ18" s="88"/>
      <c r="AK18" s="351">
        <f t="shared" ca="1" si="6"/>
        <v>7.5416666666666661</v>
      </c>
      <c r="AL18" s="361">
        <f t="shared" ca="1" si="9"/>
        <v>229.20000000000005</v>
      </c>
    </row>
    <row r="19" spans="1:40" x14ac:dyDescent="0.25">
      <c r="A19" s="3"/>
      <c r="B19" s="91" t="str">
        <f>IF(Config!B12&lt;&gt;"",Config!B12,"")</f>
        <v>EMPLOYE 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50</v>
      </c>
      <c r="G19" s="52" t="s">
        <v>76</v>
      </c>
      <c r="H19" s="52" t="s">
        <v>76</v>
      </c>
      <c r="I19" s="53" t="s">
        <v>72</v>
      </c>
      <c r="J19" s="52" t="s">
        <v>72</v>
      </c>
      <c r="K19" s="52" t="s">
        <v>72</v>
      </c>
      <c r="L19" s="52" t="s">
        <v>76</v>
      </c>
      <c r="M19" s="53" t="s">
        <v>76</v>
      </c>
      <c r="N19" s="52" t="s">
        <v>54</v>
      </c>
      <c r="O19" s="52" t="s">
        <v>54</v>
      </c>
      <c r="P19" s="52" t="s">
        <v>76</v>
      </c>
      <c r="Q19" s="52" t="s">
        <v>50</v>
      </c>
      <c r="R19" s="52" t="s">
        <v>51</v>
      </c>
      <c r="S19" s="52" t="s">
        <v>51</v>
      </c>
      <c r="T19" s="52" t="s">
        <v>51</v>
      </c>
      <c r="U19" s="52" t="s">
        <v>76</v>
      </c>
      <c r="V19" s="52" t="s">
        <v>76</v>
      </c>
      <c r="W19" s="52" t="s">
        <v>48</v>
      </c>
      <c r="X19" s="52" t="s">
        <v>48</v>
      </c>
      <c r="Y19" s="52" t="s">
        <v>76</v>
      </c>
      <c r="Z19" s="52" t="s">
        <v>72</v>
      </c>
      <c r="AA19" s="52" t="s">
        <v>72</v>
      </c>
      <c r="AB19" s="52" t="s">
        <v>57</v>
      </c>
      <c r="AC19" s="52" t="s">
        <v>57</v>
      </c>
      <c r="AD19" s="52" t="s">
        <v>76</v>
      </c>
      <c r="AE19" s="52" t="s">
        <v>76</v>
      </c>
      <c r="AF19" s="52" t="s">
        <v>48</v>
      </c>
      <c r="AG19" s="52" t="s">
        <v>48</v>
      </c>
      <c r="AH19" s="52" t="s">
        <v>48</v>
      </c>
      <c r="AI19" s="52" t="s">
        <v>76</v>
      </c>
      <c r="AJ19" s="88"/>
      <c r="AK19" s="351">
        <f t="shared" ca="1" si="6"/>
        <v>7.4166666666666661</v>
      </c>
      <c r="AL19" s="361">
        <f t="shared" ca="1" si="9"/>
        <v>350.28000000000014</v>
      </c>
    </row>
    <row r="20" spans="1:40" x14ac:dyDescent="0.25">
      <c r="A20" s="3"/>
      <c r="B20" s="91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351">
        <f t="shared" ca="1" si="6"/>
        <v>0</v>
      </c>
      <c r="AL20" s="361">
        <f t="shared" ca="1" si="9"/>
        <v>0</v>
      </c>
    </row>
    <row r="21" spans="1:40" x14ac:dyDescent="0.25">
      <c r="A21" s="3"/>
      <c r="B21" s="91" t="str">
        <f>IF(Config!B14&lt;&gt;"",Config!B14,"")</f>
        <v>EMPLOYE 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60</v>
      </c>
      <c r="G21" s="52" t="s">
        <v>76</v>
      </c>
      <c r="H21" s="52" t="s">
        <v>76</v>
      </c>
      <c r="I21" s="53" t="s">
        <v>60</v>
      </c>
      <c r="J21" s="52" t="s">
        <v>60</v>
      </c>
      <c r="K21" s="52" t="s">
        <v>60</v>
      </c>
      <c r="L21" s="52" t="s">
        <v>60</v>
      </c>
      <c r="M21" s="53" t="s">
        <v>60</v>
      </c>
      <c r="N21" s="52" t="s">
        <v>76</v>
      </c>
      <c r="O21" s="52" t="s">
        <v>76</v>
      </c>
      <c r="P21" s="52" t="s">
        <v>60</v>
      </c>
      <c r="Q21" s="52" t="s">
        <v>60</v>
      </c>
      <c r="R21" s="52" t="s">
        <v>60</v>
      </c>
      <c r="S21" s="52" t="s">
        <v>60</v>
      </c>
      <c r="T21" s="52" t="s">
        <v>60</v>
      </c>
      <c r="U21" s="52" t="s">
        <v>76</v>
      </c>
      <c r="V21" s="52" t="s">
        <v>76</v>
      </c>
      <c r="W21" s="52" t="s">
        <v>60</v>
      </c>
      <c r="X21" s="52" t="s">
        <v>60</v>
      </c>
      <c r="Y21" s="52" t="s">
        <v>60</v>
      </c>
      <c r="Z21" s="52" t="s">
        <v>60</v>
      </c>
      <c r="AA21" s="52" t="s">
        <v>60</v>
      </c>
      <c r="AB21" s="52" t="s">
        <v>76</v>
      </c>
      <c r="AC21" s="52" t="s">
        <v>76</v>
      </c>
      <c r="AD21" s="52" t="s">
        <v>60</v>
      </c>
      <c r="AE21" s="52" t="s">
        <v>60</v>
      </c>
      <c r="AF21" s="52" t="s">
        <v>60</v>
      </c>
      <c r="AG21" s="52" t="s">
        <v>60</v>
      </c>
      <c r="AH21" s="52" t="s">
        <v>60</v>
      </c>
      <c r="AI21" s="52" t="s">
        <v>76</v>
      </c>
      <c r="AJ21" s="171"/>
      <c r="AK21" s="351">
        <f t="shared" ca="1" si="6"/>
        <v>6.5625</v>
      </c>
      <c r="AL21" s="361">
        <f t="shared" ca="1" si="9"/>
        <v>0</v>
      </c>
    </row>
    <row r="22" spans="1:40" x14ac:dyDescent="0.25">
      <c r="A22" s="3"/>
      <c r="B22" s="91" t="str">
        <f>IF(Config!B15&lt;&gt;"",Config!B15,"")</f>
        <v>EMPLOYE 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77</v>
      </c>
      <c r="G22" s="52" t="s">
        <v>76</v>
      </c>
      <c r="H22" s="52" t="s">
        <v>76</v>
      </c>
      <c r="I22" s="53" t="s">
        <v>77</v>
      </c>
      <c r="J22" s="52" t="s">
        <v>77</v>
      </c>
      <c r="K22" s="52" t="s">
        <v>77</v>
      </c>
      <c r="L22" s="52" t="s">
        <v>77</v>
      </c>
      <c r="M22" s="53" t="s">
        <v>77</v>
      </c>
      <c r="N22" s="52" t="s">
        <v>76</v>
      </c>
      <c r="O22" s="52" t="s">
        <v>76</v>
      </c>
      <c r="P22" s="53" t="s">
        <v>77</v>
      </c>
      <c r="Q22" s="52" t="s">
        <v>77</v>
      </c>
      <c r="R22" s="52" t="s">
        <v>77</v>
      </c>
      <c r="S22" s="52" t="s">
        <v>77</v>
      </c>
      <c r="T22" s="53" t="s">
        <v>77</v>
      </c>
      <c r="U22" s="52" t="s">
        <v>76</v>
      </c>
      <c r="V22" s="52" t="s">
        <v>76</v>
      </c>
      <c r="W22" s="53" t="s">
        <v>77</v>
      </c>
      <c r="X22" s="52" t="s">
        <v>77</v>
      </c>
      <c r="Y22" s="52" t="s">
        <v>77</v>
      </c>
      <c r="Z22" s="52" t="s">
        <v>77</v>
      </c>
      <c r="AA22" s="53" t="s">
        <v>77</v>
      </c>
      <c r="AB22" s="52" t="s">
        <v>76</v>
      </c>
      <c r="AC22" s="52" t="s">
        <v>76</v>
      </c>
      <c r="AD22" s="53" t="s">
        <v>77</v>
      </c>
      <c r="AE22" s="52" t="s">
        <v>77</v>
      </c>
      <c r="AF22" s="52" t="s">
        <v>77</v>
      </c>
      <c r="AG22" s="52" t="s">
        <v>77</v>
      </c>
      <c r="AH22" s="53" t="s">
        <v>77</v>
      </c>
      <c r="AI22" s="52" t="s">
        <v>76</v>
      </c>
      <c r="AJ22" s="88"/>
      <c r="AK22" s="351">
        <f t="shared" ca="1" si="6"/>
        <v>6.5625</v>
      </c>
      <c r="AL22" s="361">
        <f t="shared" ca="1" si="9"/>
        <v>0</v>
      </c>
    </row>
    <row r="23" spans="1:40" x14ac:dyDescent="0.25">
      <c r="A23" s="3"/>
      <c r="B23" s="91" t="str">
        <f>IF(Config!B16&lt;&gt;"",Config!B16,"")</f>
        <v>EMPLOYE 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61</v>
      </c>
      <c r="G23" s="52" t="s">
        <v>76</v>
      </c>
      <c r="H23" s="52" t="s">
        <v>76</v>
      </c>
      <c r="I23" s="53" t="s">
        <v>61</v>
      </c>
      <c r="J23" s="52" t="s">
        <v>61</v>
      </c>
      <c r="K23" s="52" t="s">
        <v>61</v>
      </c>
      <c r="L23" s="52" t="s">
        <v>61</v>
      </c>
      <c r="M23" s="53" t="s">
        <v>61</v>
      </c>
      <c r="N23" s="52" t="s">
        <v>76</v>
      </c>
      <c r="O23" s="52" t="s">
        <v>76</v>
      </c>
      <c r="P23" s="52" t="s">
        <v>61</v>
      </c>
      <c r="Q23" s="52" t="s">
        <v>61</v>
      </c>
      <c r="R23" s="52" t="s">
        <v>61</v>
      </c>
      <c r="S23" s="52" t="s">
        <v>61</v>
      </c>
      <c r="T23" s="52" t="s">
        <v>61</v>
      </c>
      <c r="U23" s="52" t="s">
        <v>76</v>
      </c>
      <c r="V23" s="52" t="s">
        <v>76</v>
      </c>
      <c r="W23" s="52" t="s">
        <v>61</v>
      </c>
      <c r="X23" s="52" t="s">
        <v>61</v>
      </c>
      <c r="Y23" s="52" t="s">
        <v>61</v>
      </c>
      <c r="Z23" s="52" t="s">
        <v>61</v>
      </c>
      <c r="AA23" s="52" t="s">
        <v>61</v>
      </c>
      <c r="AB23" s="52"/>
      <c r="AC23" s="52"/>
      <c r="AD23" s="52" t="s">
        <v>61</v>
      </c>
      <c r="AE23" s="52" t="s">
        <v>61</v>
      </c>
      <c r="AF23" s="52" t="s">
        <v>61</v>
      </c>
      <c r="AG23" s="52" t="s">
        <v>61</v>
      </c>
      <c r="AH23" s="52" t="s">
        <v>61</v>
      </c>
      <c r="AI23" s="52" t="s">
        <v>76</v>
      </c>
      <c r="AJ23" s="88"/>
      <c r="AK23" s="351">
        <f t="shared" ca="1" si="6"/>
        <v>7.875</v>
      </c>
      <c r="AL23" s="361">
        <f t="shared" ca="1" si="9"/>
        <v>0</v>
      </c>
    </row>
    <row r="24" spans="1:40" ht="15.75" thickBot="1" x14ac:dyDescent="0.3">
      <c r="A24" s="3"/>
      <c r="B24" s="91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350">
        <f t="shared" ca="1" si="6"/>
        <v>0</v>
      </c>
      <c r="AL24" s="361">
        <f t="shared" ca="1" si="9"/>
        <v>0</v>
      </c>
    </row>
    <row r="25" spans="1:40" x14ac:dyDescent="0.25">
      <c r="A25" s="3"/>
      <c r="B25" s="91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1"/>
      <c r="G25" s="51"/>
      <c r="H25" s="51"/>
      <c r="I25" s="51"/>
      <c r="J25" s="50"/>
      <c r="K25" s="50"/>
      <c r="L25" s="50"/>
      <c r="M25" s="51"/>
      <c r="N25" s="51"/>
      <c r="O25" s="51"/>
      <c r="P25" s="50"/>
      <c r="Q25" s="50"/>
      <c r="R25" s="50"/>
      <c r="U25" s="51"/>
      <c r="V25" s="51"/>
      <c r="W25" s="51"/>
      <c r="X25" s="51"/>
      <c r="AB25" s="51"/>
      <c r="AC25" s="51"/>
      <c r="AD25" s="51"/>
      <c r="AE25" s="51"/>
      <c r="AF25" s="51"/>
      <c r="AG25" s="51"/>
      <c r="AH25" s="51"/>
      <c r="AI25" s="51"/>
      <c r="AJ25" s="88"/>
      <c r="AK25" s="349">
        <f t="shared" ca="1" si="6"/>
        <v>0</v>
      </c>
      <c r="AL25" s="361">
        <f t="shared" ca="1" si="9"/>
        <v>0</v>
      </c>
    </row>
    <row r="26" spans="1:40" x14ac:dyDescent="0.25">
      <c r="A26" s="3"/>
      <c r="B26" s="91" t="str">
        <f>IF(Config!B19&lt;&gt;"",Config!B19,"")</f>
        <v>EMPLOYE 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/>
      <c r="G26" s="52" t="s">
        <v>76</v>
      </c>
      <c r="H26" s="52" t="s">
        <v>76</v>
      </c>
      <c r="I26" s="53" t="s">
        <v>51</v>
      </c>
      <c r="J26" s="52" t="s">
        <v>51</v>
      </c>
      <c r="K26" s="52"/>
      <c r="L26" s="52"/>
      <c r="M26" s="53"/>
      <c r="N26" s="52" t="s">
        <v>79</v>
      </c>
      <c r="O26" s="52" t="s">
        <v>79</v>
      </c>
      <c r="P26" s="52"/>
      <c r="Q26" s="52"/>
      <c r="R26" s="52"/>
      <c r="S26" s="52"/>
      <c r="T26" s="52"/>
      <c r="U26" s="52" t="s">
        <v>76</v>
      </c>
      <c r="V26" s="52" t="s">
        <v>76</v>
      </c>
      <c r="W26" s="52" t="s">
        <v>51</v>
      </c>
      <c r="X26" s="52" t="s">
        <v>51</v>
      </c>
      <c r="Y26" s="52"/>
      <c r="Z26" s="52"/>
      <c r="AA26" s="52"/>
      <c r="AB26" s="52" t="s">
        <v>79</v>
      </c>
      <c r="AC26" s="52" t="s">
        <v>79</v>
      </c>
      <c r="AD26" s="52"/>
      <c r="AE26" s="52"/>
      <c r="AF26" s="52"/>
      <c r="AG26" s="52"/>
      <c r="AH26" s="52"/>
      <c r="AI26" s="52" t="s">
        <v>76</v>
      </c>
      <c r="AJ26" s="88"/>
      <c r="AK26" s="351">
        <f t="shared" ca="1" si="6"/>
        <v>1.5</v>
      </c>
      <c r="AL26" s="361">
        <f t="shared" ca="1" si="9"/>
        <v>0</v>
      </c>
    </row>
    <row r="27" spans="1:40" ht="15.75" thickBot="1" x14ac:dyDescent="0.3">
      <c r="A27" s="3"/>
      <c r="B27" s="92" t="str">
        <f>IF(Config!B20&lt;&gt;"",Config!B20,"")</f>
        <v>EMPLOYE 13</v>
      </c>
      <c r="C27" s="167">
        <f t="shared" si="5"/>
        <v>0</v>
      </c>
      <c r="D27" s="168">
        <f t="shared" si="7"/>
        <v>0</v>
      </c>
      <c r="E27" s="169">
        <f t="shared" si="8"/>
        <v>0</v>
      </c>
      <c r="F27" s="55"/>
      <c r="G27" s="54" t="s">
        <v>79</v>
      </c>
      <c r="H27" s="54" t="s">
        <v>79</v>
      </c>
      <c r="I27" s="55"/>
      <c r="J27" s="54"/>
      <c r="K27" s="54"/>
      <c r="L27" s="54"/>
      <c r="M27" s="55"/>
      <c r="N27" s="54" t="s">
        <v>76</v>
      </c>
      <c r="O27" s="54" t="s">
        <v>76</v>
      </c>
      <c r="P27" s="54" t="s">
        <v>51</v>
      </c>
      <c r="Q27" s="54" t="s">
        <v>51</v>
      </c>
      <c r="R27" s="54"/>
      <c r="S27" s="54"/>
      <c r="T27" s="54"/>
      <c r="U27" s="54" t="s">
        <v>79</v>
      </c>
      <c r="V27" s="54" t="s">
        <v>79</v>
      </c>
      <c r="W27" s="54"/>
      <c r="X27" s="54"/>
      <c r="Y27" s="54"/>
      <c r="Z27" s="54"/>
      <c r="AA27" s="54"/>
      <c r="AB27" s="54" t="s">
        <v>76</v>
      </c>
      <c r="AC27" s="54" t="s">
        <v>76</v>
      </c>
      <c r="AD27" s="54" t="s">
        <v>51</v>
      </c>
      <c r="AE27" s="54" t="s">
        <v>51</v>
      </c>
      <c r="AF27" s="54"/>
      <c r="AG27" s="54"/>
      <c r="AH27" s="54"/>
      <c r="AI27" s="54" t="s">
        <v>79</v>
      </c>
      <c r="AJ27" s="89"/>
      <c r="AK27" s="352">
        <f t="shared" ca="1" si="6"/>
        <v>1.5</v>
      </c>
      <c r="AL27" s="362">
        <f t="shared" ca="1" si="9"/>
        <v>0</v>
      </c>
    </row>
    <row r="28" spans="1:40" ht="15.75" thickBot="1" x14ac:dyDescent="0.3">
      <c r="B28" s="303" t="s">
        <v>82</v>
      </c>
      <c r="C28" s="304"/>
      <c r="D28" s="304"/>
      <c r="E28" s="305"/>
      <c r="F28" s="172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80"/>
      <c r="AK28" s="170"/>
    </row>
    <row r="29" spans="1:40" x14ac:dyDescent="0.25">
      <c r="B29" s="60"/>
      <c r="C29" s="109"/>
      <c r="D29" s="109"/>
      <c r="E29" s="109"/>
      <c r="F29" s="116"/>
      <c r="G29" s="302"/>
      <c r="H29" s="302"/>
      <c r="I29" s="302"/>
      <c r="J29" s="302"/>
      <c r="K29" s="109"/>
      <c r="L29" s="116"/>
      <c r="M29" s="302"/>
      <c r="N29" s="302"/>
      <c r="O29" s="302"/>
      <c r="P29" s="302"/>
      <c r="Q29" s="109"/>
      <c r="R29" s="117"/>
      <c r="S29" s="298"/>
      <c r="T29" s="298"/>
      <c r="U29" s="298"/>
      <c r="V29" s="298"/>
      <c r="X29" s="107"/>
      <c r="Y29" s="59"/>
      <c r="Z29" s="114"/>
      <c r="AA29" s="176"/>
      <c r="AB29" s="176"/>
      <c r="AC29" s="111"/>
      <c r="AD29" s="109"/>
      <c r="AE29" s="109"/>
      <c r="AF29" s="109"/>
      <c r="AG29" s="109"/>
      <c r="AH29" s="109"/>
      <c r="AI29" s="109"/>
      <c r="AJ29" s="109"/>
      <c r="AK29" s="109"/>
    </row>
    <row r="30" spans="1:40" x14ac:dyDescent="0.25">
      <c r="B30" s="60"/>
      <c r="C30" s="61" t="s">
        <v>21</v>
      </c>
      <c r="D30" s="308" t="s">
        <v>19</v>
      </c>
      <c r="E30" s="309"/>
      <c r="F30" s="310"/>
      <c r="G30" s="114"/>
      <c r="H30" s="65" t="s">
        <v>20</v>
      </c>
      <c r="I30" s="283" t="s">
        <v>18</v>
      </c>
      <c r="J30" s="284"/>
      <c r="K30" s="284"/>
      <c r="L30" s="311"/>
      <c r="M30" s="109"/>
      <c r="N30" s="67" t="s">
        <v>23</v>
      </c>
      <c r="O30" s="318" t="s">
        <v>24</v>
      </c>
      <c r="P30" s="319"/>
      <c r="Q30" s="319"/>
      <c r="R30" s="320"/>
      <c r="S30" s="183"/>
      <c r="T30" s="324"/>
      <c r="U30" s="324"/>
      <c r="V30" s="324"/>
      <c r="W30" s="324"/>
      <c r="X30" s="324"/>
      <c r="Y30" s="182"/>
      <c r="Z30" s="103" t="s">
        <v>48</v>
      </c>
      <c r="AA30" s="339" t="s">
        <v>52</v>
      </c>
      <c r="AB30" s="340"/>
      <c r="AC30" s="341"/>
      <c r="AD30" s="159"/>
      <c r="AE30" s="93" t="s">
        <v>50</v>
      </c>
      <c r="AF30" s="273" t="s">
        <v>53</v>
      </c>
      <c r="AG30" s="274"/>
      <c r="AH30" s="275"/>
      <c r="AI30" s="109"/>
      <c r="AJ30" s="96" t="s">
        <v>54</v>
      </c>
      <c r="AK30" s="97" t="s">
        <v>55</v>
      </c>
      <c r="AL30" s="95"/>
      <c r="AM30" s="94"/>
      <c r="AN30" s="4"/>
    </row>
    <row r="31" spans="1:40" x14ac:dyDescent="0.25">
      <c r="B31" s="60"/>
      <c r="C31" s="110"/>
      <c r="D31" s="110"/>
      <c r="E31" s="110"/>
      <c r="F31" s="110"/>
      <c r="G31" s="108"/>
      <c r="H31" s="111"/>
      <c r="I31" s="111"/>
      <c r="J31" s="111"/>
      <c r="K31" s="111"/>
      <c r="L31" s="111"/>
      <c r="M31" s="109"/>
      <c r="N31" s="110"/>
      <c r="O31" s="110"/>
      <c r="P31" s="110"/>
      <c r="Q31" s="110"/>
      <c r="R31" s="110"/>
      <c r="S31" s="60"/>
      <c r="Y31" s="60"/>
      <c r="Z31" s="110"/>
      <c r="AA31" s="110"/>
      <c r="AB31" s="110"/>
      <c r="AC31" s="110"/>
      <c r="AD31" s="109"/>
      <c r="AE31" s="175"/>
      <c r="AF31" s="108"/>
      <c r="AG31" s="109"/>
      <c r="AH31" s="109"/>
      <c r="AI31" s="109"/>
      <c r="AJ31" s="175"/>
      <c r="AK31" s="109"/>
      <c r="AL31" s="4"/>
    </row>
    <row r="32" spans="1:40" x14ac:dyDescent="0.25">
      <c r="B32" s="60"/>
      <c r="C32" s="63" t="s">
        <v>27</v>
      </c>
      <c r="D32" s="280" t="s">
        <v>49</v>
      </c>
      <c r="E32" s="281"/>
      <c r="F32" s="281"/>
      <c r="G32" s="115"/>
      <c r="H32" s="64" t="s">
        <v>43</v>
      </c>
      <c r="I32" s="312" t="s">
        <v>44</v>
      </c>
      <c r="J32" s="313"/>
      <c r="K32" s="313"/>
      <c r="L32" s="314"/>
      <c r="M32" s="109"/>
      <c r="N32" s="66" t="s">
        <v>26</v>
      </c>
      <c r="O32" s="321" t="s">
        <v>25</v>
      </c>
      <c r="P32" s="322"/>
      <c r="Q32" s="322"/>
      <c r="R32" s="323"/>
      <c r="S32" s="60"/>
      <c r="T32" s="336" t="s">
        <v>35</v>
      </c>
      <c r="U32" s="337"/>
      <c r="V32" s="337"/>
      <c r="W32" s="337"/>
      <c r="X32" s="338"/>
      <c r="Y32" s="182"/>
      <c r="Z32" s="100" t="s">
        <v>42</v>
      </c>
      <c r="AA32" s="238" t="s">
        <v>52</v>
      </c>
      <c r="AB32" s="239"/>
      <c r="AC32" s="239"/>
      <c r="AD32" s="159"/>
      <c r="AE32" s="104" t="s">
        <v>51</v>
      </c>
      <c r="AF32" s="252" t="s">
        <v>53</v>
      </c>
      <c r="AG32" s="253"/>
      <c r="AH32" s="254"/>
      <c r="AI32" s="109"/>
      <c r="AJ32" s="98" t="s">
        <v>57</v>
      </c>
      <c r="AK32" s="99" t="s">
        <v>56</v>
      </c>
    </row>
    <row r="33" spans="2:38" x14ac:dyDescent="0.25">
      <c r="B33" s="60"/>
      <c r="C33" s="109"/>
      <c r="D33" s="109"/>
      <c r="E33" s="109"/>
      <c r="F33" s="109"/>
      <c r="G33" s="108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60"/>
      <c r="T33" s="332"/>
      <c r="U33" s="332"/>
      <c r="V33" s="332"/>
      <c r="W33" s="332"/>
      <c r="X33" s="332"/>
      <c r="Y33" s="60"/>
      <c r="Z33" s="110"/>
      <c r="AA33" s="110"/>
      <c r="AB33" s="110"/>
      <c r="AC33" s="110"/>
      <c r="AD33" s="109"/>
      <c r="AE33" s="109"/>
      <c r="AF33" s="109"/>
      <c r="AG33" s="109"/>
      <c r="AH33" s="157"/>
      <c r="AI33" s="109"/>
      <c r="AJ33" s="175"/>
      <c r="AK33" s="113"/>
    </row>
    <row r="34" spans="2:38" x14ac:dyDescent="0.25">
      <c r="B34" s="60"/>
      <c r="C34" s="68" t="s">
        <v>22</v>
      </c>
      <c r="D34" s="306" t="s">
        <v>17</v>
      </c>
      <c r="E34" s="307"/>
      <c r="F34" s="307"/>
      <c r="G34" s="112"/>
      <c r="H34" s="158" t="s">
        <v>79</v>
      </c>
      <c r="I34" s="315" t="s">
        <v>80</v>
      </c>
      <c r="J34" s="316"/>
      <c r="K34" s="316"/>
      <c r="L34" s="317"/>
      <c r="M34" s="109"/>
      <c r="N34" s="160" t="s">
        <v>78</v>
      </c>
      <c r="O34" s="327" t="s">
        <v>81</v>
      </c>
      <c r="P34" s="328"/>
      <c r="Q34" s="328"/>
      <c r="R34" s="329"/>
      <c r="S34" s="60"/>
      <c r="T34" s="333" t="s">
        <v>47</v>
      </c>
      <c r="U34" s="334"/>
      <c r="V34" s="334"/>
      <c r="W34" s="334"/>
      <c r="X34" s="335"/>
      <c r="Y34" s="60"/>
      <c r="Z34" s="105" t="s">
        <v>61</v>
      </c>
      <c r="AA34" s="330" t="s">
        <v>63</v>
      </c>
      <c r="AB34" s="330"/>
      <c r="AC34" s="331"/>
      <c r="AD34" s="109"/>
      <c r="AE34" s="106" t="s">
        <v>60</v>
      </c>
      <c r="AF34" s="256" t="s">
        <v>62</v>
      </c>
      <c r="AG34" s="256"/>
      <c r="AH34" s="256"/>
      <c r="AI34" s="166"/>
      <c r="AJ34" s="102" t="s">
        <v>58</v>
      </c>
      <c r="AK34" s="101" t="s">
        <v>59</v>
      </c>
      <c r="AL34" s="62"/>
    </row>
    <row r="35" spans="2:38" x14ac:dyDescent="0.25">
      <c r="B35" s="60"/>
      <c r="C35" s="109"/>
      <c r="D35" s="109"/>
      <c r="E35" s="109"/>
      <c r="F35" s="109"/>
      <c r="G35" s="109"/>
      <c r="H35" s="109"/>
      <c r="I35" s="109"/>
      <c r="J35" s="113"/>
      <c r="K35" s="109"/>
      <c r="L35" s="109"/>
      <c r="M35" s="109"/>
      <c r="N35" s="109"/>
      <c r="O35" s="110"/>
      <c r="P35" s="110"/>
      <c r="Q35" s="110"/>
      <c r="R35" s="110"/>
      <c r="S35" s="60"/>
      <c r="T35" s="60"/>
      <c r="U35" s="107"/>
      <c r="V35" s="107"/>
      <c r="W35" s="107"/>
      <c r="X35" s="107"/>
      <c r="Y35" s="60"/>
      <c r="Z35" s="109"/>
      <c r="AA35" s="109"/>
      <c r="AB35" s="109"/>
      <c r="AC35" s="108"/>
      <c r="AD35" s="109"/>
      <c r="AE35" s="175"/>
      <c r="AF35" s="109"/>
      <c r="AG35" s="109"/>
      <c r="AH35" s="109"/>
      <c r="AI35" s="109"/>
      <c r="AJ35" s="109"/>
      <c r="AK35" s="109"/>
    </row>
    <row r="36" spans="2:38" x14ac:dyDescent="0.25">
      <c r="B36" s="60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52" t="s">
        <v>77</v>
      </c>
      <c r="O36" s="325" t="s">
        <v>83</v>
      </c>
      <c r="P36" s="326"/>
      <c r="Q36" s="326"/>
      <c r="R36" s="326"/>
      <c r="S36" s="62"/>
      <c r="Y36" s="4"/>
      <c r="Z36" s="155" t="s">
        <v>72</v>
      </c>
      <c r="AA36" s="270" t="s">
        <v>73</v>
      </c>
      <c r="AB36" s="271"/>
      <c r="AC36" s="271"/>
      <c r="AD36" s="184"/>
      <c r="AE36" s="98" t="s">
        <v>57</v>
      </c>
      <c r="AF36" s="264" t="s">
        <v>56</v>
      </c>
      <c r="AG36" s="265"/>
      <c r="AH36" s="265"/>
      <c r="AI36" s="185"/>
      <c r="AJ36" s="108"/>
      <c r="AK36" s="109"/>
    </row>
    <row r="37" spans="2:38" x14ac:dyDescent="0.25">
      <c r="B37" s="60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Z37" s="109"/>
      <c r="AA37" s="109"/>
      <c r="AB37" s="109"/>
      <c r="AC37" s="109"/>
      <c r="AD37" s="108"/>
      <c r="AE37" s="109"/>
      <c r="AF37" s="109"/>
      <c r="AG37" s="109"/>
      <c r="AH37" s="109"/>
      <c r="AI37" s="108"/>
      <c r="AJ37" s="109"/>
      <c r="AK37" s="109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O30:R30"/>
    <mergeCell ref="O32:R32"/>
    <mergeCell ref="T30:X30"/>
    <mergeCell ref="O36:R36"/>
    <mergeCell ref="AF36:AH36"/>
    <mergeCell ref="AA36:AC36"/>
    <mergeCell ref="O34:R34"/>
    <mergeCell ref="AA34:AC34"/>
    <mergeCell ref="AF34:AH34"/>
    <mergeCell ref="T33:X33"/>
    <mergeCell ref="AF30:AH30"/>
    <mergeCell ref="AF32:AH32"/>
    <mergeCell ref="T34:X34"/>
    <mergeCell ref="T32:X32"/>
    <mergeCell ref="AA30:AC30"/>
    <mergeCell ref="AA32:AC32"/>
    <mergeCell ref="D34:F34"/>
    <mergeCell ref="D30:F30"/>
    <mergeCell ref="D32:F32"/>
    <mergeCell ref="I30:L30"/>
    <mergeCell ref="I32:L32"/>
    <mergeCell ref="I34:L34"/>
    <mergeCell ref="B4:AJ7"/>
    <mergeCell ref="S29:V29"/>
    <mergeCell ref="C9:E9"/>
    <mergeCell ref="G29:J29"/>
    <mergeCell ref="M29:P29"/>
    <mergeCell ref="B28:E28"/>
  </mergeCells>
  <conditionalFormatting sqref="F10:AJ10">
    <cfRule type="expression" dxfId="1497" priority="66">
      <formula>OR(F$10=1,F$10=7)</formula>
    </cfRule>
  </conditionalFormatting>
  <conditionalFormatting sqref="F11:AJ24 F26:AJ27 AG25:AJ25 F25:L25 P25:R25 U25:X25 AB25:AD25">
    <cfRule type="cellIs" dxfId="1496" priority="37" operator="equal">
      <formula>"D"</formula>
    </cfRule>
    <cfRule type="cellIs" dxfId="1495" priority="39" operator="equal">
      <formula>"P"</formula>
    </cfRule>
    <cfRule type="cellIs" dxfId="1494" priority="40" operator="equal">
      <formula>"G"</formula>
    </cfRule>
    <cfRule type="cellIs" dxfId="1493" priority="41" operator="equal">
      <formula>"Q"</formula>
    </cfRule>
    <cfRule type="cellIs" dxfId="1492" priority="42" operator="equal">
      <formula>"N"</formula>
    </cfRule>
    <cfRule type="cellIs" dxfId="1491" priority="43" operator="equal">
      <formula>"PN"</formula>
    </cfRule>
    <cfRule type="cellIs" dxfId="1490" priority="44" operator="equal">
      <formula>"PJ"</formula>
    </cfRule>
    <cfRule type="cellIs" dxfId="1489" priority="45" operator="equal">
      <formula>"J"</formula>
    </cfRule>
    <cfRule type="cellIs" dxfId="1488" priority="46" operator="equal">
      <formula>"F"</formula>
    </cfRule>
    <cfRule type="cellIs" dxfId="1487" priority="47" operator="equal">
      <formula>"GP"</formula>
    </cfRule>
    <cfRule type="cellIs" dxfId="1486" priority="48" operator="equal">
      <formula>"PM"</formula>
    </cfRule>
    <cfRule type="cellIs" dxfId="1485" priority="49" operator="equal">
      <formula>"GA"</formula>
    </cfRule>
    <cfRule type="cellIs" dxfId="1484" priority="50" operator="equal">
      <formula>"AM"</formula>
    </cfRule>
    <cfRule type="cellIs" dxfId="1483" priority="53" operator="equal">
      <formula>"CV"</formula>
    </cfRule>
    <cfRule type="cellIs" dxfId="1482" priority="55" operator="equal">
      <formula>"ND"</formula>
    </cfRule>
    <cfRule type="cellIs" dxfId="1481" priority="57" operator="equal">
      <formula>"CPA"</formula>
    </cfRule>
    <cfRule type="cellIs" dxfId="1480" priority="58" operator="equal">
      <formula>"MA"</formula>
    </cfRule>
    <cfRule type="cellIs" dxfId="1479" priority="59" operator="equal">
      <formula>"DR"</formula>
    </cfRule>
    <cfRule type="cellIs" dxfId="1478" priority="60" operator="equal">
      <formula>"RC"</formula>
    </cfRule>
    <cfRule type="cellIs" dxfId="1477" priority="63" operator="equal">
      <formula>"CP"</formula>
    </cfRule>
    <cfRule type="expression" dxfId="1476" priority="64">
      <formula>OR(F$10=1,F$10=7)</formula>
    </cfRule>
    <cfRule type="cellIs" dxfId="1475" priority="65" operator="equal">
      <formula>"R"</formula>
    </cfRule>
  </conditionalFormatting>
  <conditionalFormatting sqref="C11:E27">
    <cfRule type="cellIs" dxfId="1474" priority="51" operator="equal">
      <formula>0</formula>
    </cfRule>
  </conditionalFormatting>
  <conditionalFormatting sqref="F12:AJ24 F26:AJ27 U25:X25 AB25:AJ25 F25:R25">
    <cfRule type="cellIs" dxfId="1473" priority="38" operator="equal">
      <formula>"A"</formula>
    </cfRule>
  </conditionalFormatting>
  <conditionalFormatting sqref="F28:AJ28">
    <cfRule type="expression" dxfId="1472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1471" priority="1" operator="equal">
      <formula>"D"</formula>
    </cfRule>
    <cfRule type="cellIs" dxfId="1470" priority="3" operator="equal">
      <formula>"P"</formula>
    </cfRule>
    <cfRule type="cellIs" dxfId="1469" priority="4" operator="equal">
      <formula>"G"</formula>
    </cfRule>
    <cfRule type="cellIs" dxfId="1468" priority="5" operator="equal">
      <formula>"Q"</formula>
    </cfRule>
    <cfRule type="cellIs" dxfId="1467" priority="6" operator="equal">
      <formula>"N"</formula>
    </cfRule>
    <cfRule type="cellIs" dxfId="1466" priority="7" operator="equal">
      <formula>"PN"</formula>
    </cfRule>
    <cfRule type="cellIs" dxfId="1465" priority="8" operator="equal">
      <formula>"PJ"</formula>
    </cfRule>
    <cfRule type="cellIs" dxfId="1464" priority="9" operator="equal">
      <formula>"J"</formula>
    </cfRule>
    <cfRule type="cellIs" dxfId="1463" priority="10" operator="equal">
      <formula>"F"</formula>
    </cfRule>
    <cfRule type="cellIs" dxfId="1462" priority="11" operator="equal">
      <formula>"GP"</formula>
    </cfRule>
    <cfRule type="cellIs" dxfId="1461" priority="12" operator="equal">
      <formula>"PM"</formula>
    </cfRule>
    <cfRule type="cellIs" dxfId="1460" priority="13" operator="equal">
      <formula>"GA"</formula>
    </cfRule>
    <cfRule type="cellIs" dxfId="1459" priority="14" operator="equal">
      <formula>"AM"</formula>
    </cfRule>
    <cfRule type="cellIs" dxfId="1458" priority="15" operator="equal">
      <formula>"CV"</formula>
    </cfRule>
    <cfRule type="cellIs" dxfId="1457" priority="16" operator="equal">
      <formula>"ND"</formula>
    </cfRule>
    <cfRule type="cellIs" dxfId="1456" priority="17" operator="equal">
      <formula>"CPA"</formula>
    </cfRule>
    <cfRule type="cellIs" dxfId="1455" priority="18" operator="equal">
      <formula>"MA"</formula>
    </cfRule>
    <cfRule type="cellIs" dxfId="1454" priority="19" operator="equal">
      <formula>"DR"</formula>
    </cfRule>
    <cfRule type="cellIs" dxfId="1453" priority="20" operator="equal">
      <formula>"RC"</formula>
    </cfRule>
    <cfRule type="cellIs" dxfId="1452" priority="21" operator="equal">
      <formula>"CP"</formula>
    </cfRule>
    <cfRule type="expression" dxfId="1451" priority="22">
      <formula>OR(N$10=1,N$10=7)</formula>
    </cfRule>
    <cfRule type="cellIs" dxfId="1450" priority="23" operator="equal">
      <formula>"R"</formula>
    </cfRule>
  </conditionalFormatting>
  <conditionalFormatting sqref="N36">
    <cfRule type="cellIs" dxfId="1449" priority="2" operator="equal">
      <formula>"A"</formula>
    </cfRule>
  </conditionalFormatting>
  <conditionalFormatting sqref="AE25:AF25">
    <cfRule type="cellIs" dxfId="1446" priority="243" operator="equal">
      <formula>"D"</formula>
    </cfRule>
    <cfRule type="cellIs" dxfId="1445" priority="244" operator="equal">
      <formula>"P"</formula>
    </cfRule>
    <cfRule type="cellIs" dxfId="1444" priority="245" operator="equal">
      <formula>"G"</formula>
    </cfRule>
    <cfRule type="cellIs" dxfId="1443" priority="246" operator="equal">
      <formula>"Q"</formula>
    </cfRule>
    <cfRule type="cellIs" dxfId="1442" priority="247" operator="equal">
      <formula>"N"</formula>
    </cfRule>
    <cfRule type="cellIs" dxfId="1441" priority="248" operator="equal">
      <formula>"PN"</formula>
    </cfRule>
    <cfRule type="cellIs" dxfId="1440" priority="249" operator="equal">
      <formula>"PJ"</formula>
    </cfRule>
    <cfRule type="cellIs" dxfId="1439" priority="250" operator="equal">
      <formula>"J"</formula>
    </cfRule>
    <cfRule type="cellIs" dxfId="1438" priority="251" operator="equal">
      <formula>"F"</formula>
    </cfRule>
    <cfRule type="cellIs" dxfId="1437" priority="252" operator="equal">
      <formula>"GP"</formula>
    </cfRule>
    <cfRule type="cellIs" dxfId="1436" priority="253" operator="equal">
      <formula>"PM"</formula>
    </cfRule>
    <cfRule type="cellIs" dxfId="1435" priority="254" operator="equal">
      <formula>"GA"</formula>
    </cfRule>
    <cfRule type="cellIs" dxfId="1434" priority="255" operator="equal">
      <formula>"AM"</formula>
    </cfRule>
    <cfRule type="cellIs" dxfId="1433" priority="256" operator="equal">
      <formula>"CV"</formula>
    </cfRule>
    <cfRule type="cellIs" dxfId="1432" priority="257" operator="equal">
      <formula>"ND"</formula>
    </cfRule>
    <cfRule type="cellIs" dxfId="1431" priority="258" operator="equal">
      <formula>"CPA"</formula>
    </cfRule>
    <cfRule type="cellIs" dxfId="1430" priority="259" operator="equal">
      <formula>"MA"</formula>
    </cfRule>
    <cfRule type="cellIs" dxfId="1429" priority="260" operator="equal">
      <formula>"DR"</formula>
    </cfRule>
    <cfRule type="cellIs" dxfId="1428" priority="261" operator="equal">
      <formula>"RC"</formula>
    </cfRule>
    <cfRule type="cellIs" dxfId="1427" priority="262" operator="equal">
      <formula>"CP"</formula>
    </cfRule>
    <cfRule type="expression" dxfId="1426" priority="263">
      <formula>OR(S$10=1,S$10=7)</formula>
    </cfRule>
    <cfRule type="cellIs" dxfId="1425" priority="264" operator="equal">
      <formula>"R"</formula>
    </cfRule>
  </conditionalFormatting>
  <conditionalFormatting sqref="M25:O25">
    <cfRule type="cellIs" dxfId="22" priority="292" operator="equal">
      <formula>"D"</formula>
    </cfRule>
    <cfRule type="cellIs" dxfId="21" priority="293" operator="equal">
      <formula>"P"</formula>
    </cfRule>
    <cfRule type="cellIs" dxfId="20" priority="294" operator="equal">
      <formula>"G"</formula>
    </cfRule>
    <cfRule type="cellIs" dxfId="19" priority="295" operator="equal">
      <formula>"Q"</formula>
    </cfRule>
    <cfRule type="cellIs" dxfId="18" priority="296" operator="equal">
      <formula>"N"</formula>
    </cfRule>
    <cfRule type="cellIs" dxfId="17" priority="297" operator="equal">
      <formula>"PN"</formula>
    </cfRule>
    <cfRule type="cellIs" dxfId="16" priority="298" operator="equal">
      <formula>"PJ"</formula>
    </cfRule>
    <cfRule type="cellIs" dxfId="15" priority="299" operator="equal">
      <formula>"J"</formula>
    </cfRule>
    <cfRule type="cellIs" dxfId="14" priority="300" operator="equal">
      <formula>"F"</formula>
    </cfRule>
    <cfRule type="cellIs" dxfId="13" priority="301" operator="equal">
      <formula>"GP"</formula>
    </cfRule>
    <cfRule type="cellIs" dxfId="12" priority="302" operator="equal">
      <formula>"PM"</formula>
    </cfRule>
    <cfRule type="cellIs" dxfId="11" priority="303" operator="equal">
      <formula>"GA"</formula>
    </cfRule>
    <cfRule type="cellIs" dxfId="10" priority="304" operator="equal">
      <formula>"AM"</formula>
    </cfRule>
    <cfRule type="cellIs" dxfId="9" priority="305" operator="equal">
      <formula>"CV"</formula>
    </cfRule>
    <cfRule type="cellIs" dxfId="8" priority="306" operator="equal">
      <formula>"ND"</formula>
    </cfRule>
    <cfRule type="cellIs" dxfId="7" priority="307" operator="equal">
      <formula>"CPA"</formula>
    </cfRule>
    <cfRule type="cellIs" dxfId="6" priority="308" operator="equal">
      <formula>"MA"</formula>
    </cfRule>
    <cfRule type="cellIs" dxfId="5" priority="309" operator="equal">
      <formula>"DR"</formula>
    </cfRule>
    <cfRule type="cellIs" dxfId="4" priority="310" operator="equal">
      <formula>"RC"</formula>
    </cfRule>
    <cfRule type="cellIs" dxfId="3" priority="311" operator="equal">
      <formula>"CP"</formula>
    </cfRule>
    <cfRule type="expression" dxfId="2" priority="312">
      <formula>OR(Y$10=1,Y$10=7)</formula>
    </cfRule>
    <cfRule type="cellIs" dxfId="1" priority="313" operator="equal">
      <formula>"R"</formula>
    </cfRule>
  </conditionalFormatting>
  <dataValidations count="1">
    <dataValidation type="list" allowBlank="1" showInputMessage="1" showErrorMessage="1" sqref="N36 AG11:AJ27 F11:AF24 F26:AF27 F25:R25 U25:X25 AB25:AF25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1" id="{E9D9346C-1538-4C31-B20A-1F5F9EA8CA70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F11:AJ24 F26:AJ27 AG25:AJ25 F25:L25 P25:R25 U25:X25 AB25:AD25</xm:sqref>
        </x14:conditionalFormatting>
        <x14:conditionalFormatting xmlns:xm="http://schemas.microsoft.com/office/excel/2006/main">
          <x14:cfRule type="expression" priority="24" id="{25CC4E7E-D27B-4CE8-A29B-E148C755D62F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  <x14:conditionalFormatting xmlns:xm="http://schemas.microsoft.com/office/excel/2006/main">
          <x14:cfRule type="expression" priority="269" id="{E9D9346C-1538-4C31-B20A-1F5F9EA8CA70}">
            <xm:f>S$3=VLOOKUP(S$3,Config!$D$23:$E$35,1,0)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AE25:AF25</xm:sqref>
        </x14:conditionalFormatting>
        <x14:conditionalFormatting xmlns:xm="http://schemas.microsoft.com/office/excel/2006/main">
          <x14:cfRule type="expression" priority="318" id="{E9D9346C-1538-4C31-B20A-1F5F9EA8CA70}">
            <xm:f>Y$3=VLOOKUP(Y$3,Config!$D$23:$E$35,1,0)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M25:O25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 tint="-0.249977111117893"/>
    <pageSetUpPr fitToPage="1"/>
  </sheetPr>
  <dimension ref="A1:AT39"/>
  <sheetViews>
    <sheetView showGridLines="0" showZeros="0" topLeftCell="C4" workbookViewId="0">
      <selection activeCell="AL11" sqref="AL11:AL2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Config!E7</f>
        <v>43282</v>
      </c>
    </row>
    <row r="2" spans="1:46" ht="15.75" hidden="1" thickBot="1" x14ac:dyDescent="0.3">
      <c r="A2" s="10">
        <f>Config!F7</f>
        <v>43312</v>
      </c>
      <c r="F2" s="2">
        <f>IFERROR(WEEKDAY(F3),"")</f>
        <v>1</v>
      </c>
      <c r="G2" s="2">
        <f t="shared" ref="G2:AI2" si="0">IFERROR(WEEKDAY(G3),"")</f>
        <v>2</v>
      </c>
      <c r="H2" s="2">
        <f t="shared" si="0"/>
        <v>3</v>
      </c>
      <c r="I2" s="2">
        <f t="shared" si="0"/>
        <v>4</v>
      </c>
      <c r="J2" s="2">
        <f t="shared" si="0"/>
        <v>5</v>
      </c>
      <c r="K2" s="2">
        <f t="shared" si="0"/>
        <v>6</v>
      </c>
      <c r="L2" s="2">
        <f t="shared" si="0"/>
        <v>7</v>
      </c>
      <c r="M2" s="2">
        <f t="shared" si="0"/>
        <v>1</v>
      </c>
      <c r="N2" s="2">
        <f t="shared" si="0"/>
        <v>2</v>
      </c>
      <c r="O2" s="2">
        <f t="shared" si="0"/>
        <v>3</v>
      </c>
      <c r="P2" s="2">
        <f t="shared" si="0"/>
        <v>4</v>
      </c>
      <c r="Q2" s="2">
        <f t="shared" si="0"/>
        <v>5</v>
      </c>
      <c r="R2" s="2">
        <f t="shared" si="0"/>
        <v>6</v>
      </c>
      <c r="S2" s="2">
        <f t="shared" si="0"/>
        <v>7</v>
      </c>
      <c r="T2" s="2">
        <f t="shared" si="0"/>
        <v>1</v>
      </c>
      <c r="U2" s="2">
        <f t="shared" si="0"/>
        <v>2</v>
      </c>
      <c r="V2" s="2">
        <f t="shared" si="0"/>
        <v>3</v>
      </c>
      <c r="W2" s="2">
        <f t="shared" si="0"/>
        <v>4</v>
      </c>
      <c r="X2" s="2">
        <f t="shared" si="0"/>
        <v>5</v>
      </c>
      <c r="Y2" s="2">
        <f t="shared" si="0"/>
        <v>6</v>
      </c>
      <c r="Z2" s="2">
        <f t="shared" si="0"/>
        <v>7</v>
      </c>
      <c r="AA2" s="2">
        <f t="shared" si="0"/>
        <v>1</v>
      </c>
      <c r="AB2" s="2">
        <f t="shared" si="0"/>
        <v>2</v>
      </c>
      <c r="AC2" s="2">
        <f t="shared" si="0"/>
        <v>3</v>
      </c>
      <c r="AD2" s="2">
        <f t="shared" si="0"/>
        <v>4</v>
      </c>
      <c r="AE2" s="2">
        <f t="shared" si="0"/>
        <v>5</v>
      </c>
      <c r="AF2" s="2">
        <f t="shared" si="0"/>
        <v>6</v>
      </c>
      <c r="AG2" s="2">
        <f t="shared" si="0"/>
        <v>7</v>
      </c>
      <c r="AH2" s="2">
        <f t="shared" si="0"/>
        <v>1</v>
      </c>
      <c r="AI2" s="2">
        <f t="shared" si="0"/>
        <v>2</v>
      </c>
    </row>
    <row r="3" spans="1:46" ht="73.5" hidden="1" customHeight="1" thickBot="1" x14ac:dyDescent="0.3">
      <c r="F3" s="5">
        <f>A1</f>
        <v>43282</v>
      </c>
      <c r="G3" s="5">
        <f>F3+1</f>
        <v>43283</v>
      </c>
      <c r="H3" s="5">
        <f t="shared" ref="H3:AG3" si="1">G3+1</f>
        <v>43284</v>
      </c>
      <c r="I3" s="5">
        <f t="shared" si="1"/>
        <v>43285</v>
      </c>
      <c r="J3" s="5">
        <f t="shared" si="1"/>
        <v>43286</v>
      </c>
      <c r="K3" s="5">
        <f t="shared" si="1"/>
        <v>43287</v>
      </c>
      <c r="L3" s="5">
        <f t="shared" si="1"/>
        <v>43288</v>
      </c>
      <c r="M3" s="5">
        <f t="shared" si="1"/>
        <v>43289</v>
      </c>
      <c r="N3" s="5">
        <f t="shared" si="1"/>
        <v>43290</v>
      </c>
      <c r="O3" s="5">
        <f t="shared" si="1"/>
        <v>43291</v>
      </c>
      <c r="P3" s="5">
        <f t="shared" si="1"/>
        <v>43292</v>
      </c>
      <c r="Q3" s="5">
        <f t="shared" si="1"/>
        <v>43293</v>
      </c>
      <c r="R3" s="5">
        <f t="shared" si="1"/>
        <v>43294</v>
      </c>
      <c r="S3" s="5">
        <f t="shared" si="1"/>
        <v>43295</v>
      </c>
      <c r="T3" s="5">
        <f t="shared" si="1"/>
        <v>43296</v>
      </c>
      <c r="U3" s="5">
        <f t="shared" si="1"/>
        <v>43297</v>
      </c>
      <c r="V3" s="5">
        <f t="shared" si="1"/>
        <v>43298</v>
      </c>
      <c r="W3" s="5">
        <f t="shared" si="1"/>
        <v>43299</v>
      </c>
      <c r="X3" s="5">
        <f t="shared" si="1"/>
        <v>43300</v>
      </c>
      <c r="Y3" s="5">
        <f t="shared" si="1"/>
        <v>43301</v>
      </c>
      <c r="Z3" s="5">
        <f t="shared" si="1"/>
        <v>43302</v>
      </c>
      <c r="AA3" s="5">
        <f t="shared" si="1"/>
        <v>43303</v>
      </c>
      <c r="AB3" s="5">
        <f t="shared" si="1"/>
        <v>43304</v>
      </c>
      <c r="AC3" s="5">
        <f t="shared" si="1"/>
        <v>43305</v>
      </c>
      <c r="AD3" s="5">
        <f t="shared" si="1"/>
        <v>43306</v>
      </c>
      <c r="AE3" s="5">
        <f t="shared" si="1"/>
        <v>43307</v>
      </c>
      <c r="AF3" s="5">
        <f t="shared" si="1"/>
        <v>43308</v>
      </c>
      <c r="AG3" s="5">
        <f t="shared" si="1"/>
        <v>43309</v>
      </c>
      <c r="AH3" s="5">
        <f>IFERROR(IF(AG3+1&gt;A2,"",AG3+1),"")</f>
        <v>43310</v>
      </c>
      <c r="AI3" s="5">
        <f>IFERROR(IF(AH3+1&gt;A2,"",AH3+1),"")</f>
        <v>43311</v>
      </c>
      <c r="AJ3" s="5">
        <f>IFERROR(IF(AI3+1&gt;A2,"",AI3+1),"")</f>
        <v>43312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89" t="str">
        <f>TEXT(A1,"mmmmmmmmmmmmmm")</f>
        <v>juillet</v>
      </c>
      <c r="C4" s="290"/>
      <c r="D4" s="290"/>
      <c r="E4" s="290"/>
      <c r="F4" s="290"/>
      <c r="G4" s="290"/>
      <c r="H4" s="290"/>
      <c r="I4" s="290"/>
      <c r="J4" s="290"/>
      <c r="K4" s="290"/>
      <c r="L4" s="290"/>
      <c r="M4" s="290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1"/>
    </row>
    <row r="5" spans="1:46" x14ac:dyDescent="0.25">
      <c r="B5" s="292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4"/>
    </row>
    <row r="6" spans="1:46" x14ac:dyDescent="0.25">
      <c r="A6" s="4"/>
      <c r="B6" s="292"/>
      <c r="C6" s="293"/>
      <c r="D6" s="293"/>
      <c r="E6" s="293"/>
      <c r="F6" s="293"/>
      <c r="G6" s="293"/>
      <c r="H6" s="293"/>
      <c r="I6" s="293"/>
      <c r="J6" s="293"/>
      <c r="K6" s="293"/>
      <c r="L6" s="293"/>
      <c r="M6" s="293"/>
      <c r="N6" s="293"/>
      <c r="O6" s="293"/>
      <c r="P6" s="293"/>
      <c r="Q6" s="293"/>
      <c r="R6" s="293"/>
      <c r="S6" s="293"/>
      <c r="T6" s="293"/>
      <c r="U6" s="293"/>
      <c r="V6" s="293"/>
      <c r="W6" s="293"/>
      <c r="X6" s="293"/>
      <c r="Y6" s="293"/>
      <c r="Z6" s="293"/>
      <c r="AA6" s="293"/>
      <c r="AB6" s="293"/>
      <c r="AC6" s="293"/>
      <c r="AD6" s="293"/>
      <c r="AE6" s="293"/>
      <c r="AF6" s="293"/>
      <c r="AG6" s="293"/>
      <c r="AH6" s="293"/>
      <c r="AI6" s="293"/>
      <c r="AJ6" s="294"/>
    </row>
    <row r="7" spans="1:46" ht="15.75" thickBot="1" x14ac:dyDescent="0.3">
      <c r="A7" s="4"/>
      <c r="B7" s="295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6"/>
      <c r="T7" s="296"/>
      <c r="U7" s="296"/>
      <c r="V7" s="296"/>
      <c r="W7" s="296"/>
      <c r="X7" s="296"/>
      <c r="Y7" s="296"/>
      <c r="Z7" s="296"/>
      <c r="AA7" s="296"/>
      <c r="AB7" s="296"/>
      <c r="AC7" s="296"/>
      <c r="AD7" s="296"/>
      <c r="AE7" s="296"/>
      <c r="AF7" s="296"/>
      <c r="AG7" s="296"/>
      <c r="AH7" s="296"/>
      <c r="AI7" s="296"/>
      <c r="AJ7" s="297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299" t="s">
        <v>66</v>
      </c>
      <c r="D9" s="300"/>
      <c r="E9" s="301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>
        <f t="shared" si="3"/>
        <v>31</v>
      </c>
      <c r="AK9" s="345" t="s">
        <v>45</v>
      </c>
      <c r="AL9" s="347" t="s">
        <v>97</v>
      </c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1</v>
      </c>
      <c r="G10" s="8">
        <f t="shared" ref="G10:AJ10" si="4">IFERROR(WEEKDAY(G3),"")</f>
        <v>2</v>
      </c>
      <c r="H10" s="8">
        <f t="shared" si="4"/>
        <v>3</v>
      </c>
      <c r="I10" s="8">
        <f t="shared" si="4"/>
        <v>4</v>
      </c>
      <c r="J10" s="8">
        <f t="shared" si="4"/>
        <v>5</v>
      </c>
      <c r="K10" s="8">
        <f t="shared" si="4"/>
        <v>6</v>
      </c>
      <c r="L10" s="8">
        <f t="shared" si="4"/>
        <v>7</v>
      </c>
      <c r="M10" s="8">
        <f t="shared" si="4"/>
        <v>1</v>
      </c>
      <c r="N10" s="8">
        <f t="shared" si="4"/>
        <v>2</v>
      </c>
      <c r="O10" s="8">
        <f t="shared" si="4"/>
        <v>3</v>
      </c>
      <c r="P10" s="8">
        <f t="shared" si="4"/>
        <v>4</v>
      </c>
      <c r="Q10" s="8">
        <f t="shared" si="4"/>
        <v>5</v>
      </c>
      <c r="R10" s="8">
        <f t="shared" si="4"/>
        <v>6</v>
      </c>
      <c r="S10" s="8">
        <f t="shared" si="4"/>
        <v>7</v>
      </c>
      <c r="T10" s="8">
        <f t="shared" si="4"/>
        <v>1</v>
      </c>
      <c r="U10" s="8">
        <f t="shared" si="4"/>
        <v>2</v>
      </c>
      <c r="V10" s="8">
        <f>IFERROR(WEEKDAY(V3),"")</f>
        <v>3</v>
      </c>
      <c r="W10" s="6">
        <f t="shared" si="4"/>
        <v>4</v>
      </c>
      <c r="X10" s="8">
        <f t="shared" si="4"/>
        <v>5</v>
      </c>
      <c r="Y10" s="8">
        <f t="shared" si="4"/>
        <v>6</v>
      </c>
      <c r="Z10" s="8">
        <f t="shared" si="4"/>
        <v>7</v>
      </c>
      <c r="AA10" s="8">
        <f t="shared" si="4"/>
        <v>1</v>
      </c>
      <c r="AB10" s="8">
        <f t="shared" si="4"/>
        <v>2</v>
      </c>
      <c r="AC10" s="8">
        <f t="shared" si="4"/>
        <v>3</v>
      </c>
      <c r="AD10" s="8">
        <f t="shared" si="4"/>
        <v>4</v>
      </c>
      <c r="AE10" s="8">
        <f t="shared" si="4"/>
        <v>5</v>
      </c>
      <c r="AF10" s="8">
        <f t="shared" si="4"/>
        <v>6</v>
      </c>
      <c r="AG10" s="8">
        <f t="shared" si="4"/>
        <v>7</v>
      </c>
      <c r="AH10" s="8">
        <f t="shared" si="4"/>
        <v>1</v>
      </c>
      <c r="AI10" s="8">
        <f t="shared" si="4"/>
        <v>2</v>
      </c>
      <c r="AJ10" s="86">
        <f t="shared" si="4"/>
        <v>3</v>
      </c>
      <c r="AK10" s="346" t="s">
        <v>46</v>
      </c>
      <c r="AL10" s="348" t="s">
        <v>98</v>
      </c>
    </row>
    <row r="11" spans="1:46" x14ac:dyDescent="0.25">
      <c r="A11" s="3"/>
      <c r="B11" s="90" t="str">
        <f>IF(Config!B4&lt;&gt;"",Config!B4,"")</f>
        <v>EMPLOYE 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57</v>
      </c>
      <c r="G11" s="51" t="s">
        <v>76</v>
      </c>
      <c r="H11" s="51" t="s">
        <v>76</v>
      </c>
      <c r="I11" s="51" t="s">
        <v>42</v>
      </c>
      <c r="J11" s="50" t="s">
        <v>42</v>
      </c>
      <c r="K11" s="50" t="s">
        <v>42</v>
      </c>
      <c r="L11" s="50" t="s">
        <v>76</v>
      </c>
      <c r="M11" s="51" t="s">
        <v>76</v>
      </c>
      <c r="N11" s="51" t="s">
        <v>72</v>
      </c>
      <c r="O11" s="51" t="s">
        <v>72</v>
      </c>
      <c r="P11" s="50" t="s">
        <v>72</v>
      </c>
      <c r="Q11" s="50" t="s">
        <v>76</v>
      </c>
      <c r="R11" s="50" t="s">
        <v>76</v>
      </c>
      <c r="S11" s="51" t="s">
        <v>54</v>
      </c>
      <c r="T11" s="51" t="s">
        <v>54</v>
      </c>
      <c r="U11" s="51" t="s">
        <v>50</v>
      </c>
      <c r="V11" s="51" t="s">
        <v>76</v>
      </c>
      <c r="W11" s="51" t="s">
        <v>50</v>
      </c>
      <c r="X11" s="51" t="s">
        <v>50</v>
      </c>
      <c r="Y11" s="51" t="s">
        <v>50</v>
      </c>
      <c r="Z11" s="51" t="s">
        <v>76</v>
      </c>
      <c r="AA11" s="51" t="s">
        <v>76</v>
      </c>
      <c r="AB11" s="51" t="s">
        <v>72</v>
      </c>
      <c r="AC11" s="51" t="s">
        <v>72</v>
      </c>
      <c r="AD11" s="51" t="s">
        <v>72</v>
      </c>
      <c r="AE11" s="51" t="s">
        <v>76</v>
      </c>
      <c r="AF11" s="51" t="s">
        <v>76</v>
      </c>
      <c r="AG11" s="51" t="s">
        <v>54</v>
      </c>
      <c r="AH11" s="51" t="s">
        <v>54</v>
      </c>
      <c r="AI11" s="51" t="s">
        <v>76</v>
      </c>
      <c r="AJ11" s="87" t="s">
        <v>50</v>
      </c>
      <c r="AK11" s="353">
        <f t="shared" ref="AK11:AK27" ca="1" si="6">TotH(F11:AJ11)</f>
        <v>7.458333333333333</v>
      </c>
      <c r="AL11" s="360">
        <f ca="1">FraisM(F11:AJ11)</f>
        <v>389.80000000000007</v>
      </c>
    </row>
    <row r="12" spans="1:46" x14ac:dyDescent="0.25">
      <c r="A12" s="3"/>
      <c r="B12" s="91" t="str">
        <f>IF(Config!B5&lt;&gt;"",Config!B5,"")</f>
        <v>EMPLOYE 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76</v>
      </c>
      <c r="G12" s="52" t="s">
        <v>48</v>
      </c>
      <c r="H12" s="52" t="s">
        <v>48</v>
      </c>
      <c r="I12" s="53" t="s">
        <v>76</v>
      </c>
      <c r="J12" s="52" t="s">
        <v>72</v>
      </c>
      <c r="K12" s="52" t="s">
        <v>72</v>
      </c>
      <c r="L12" s="52" t="s">
        <v>57</v>
      </c>
      <c r="M12" s="53" t="s">
        <v>57</v>
      </c>
      <c r="N12" s="52" t="s">
        <v>76</v>
      </c>
      <c r="O12" s="52" t="s">
        <v>76</v>
      </c>
      <c r="P12" s="52" t="s">
        <v>48</v>
      </c>
      <c r="Q12" s="52" t="s">
        <v>48</v>
      </c>
      <c r="R12" s="52" t="s">
        <v>48</v>
      </c>
      <c r="S12" s="52" t="s">
        <v>76</v>
      </c>
      <c r="T12" s="52" t="s">
        <v>76</v>
      </c>
      <c r="U12" s="52" t="s">
        <v>42</v>
      </c>
      <c r="V12" s="52" t="s">
        <v>42</v>
      </c>
      <c r="W12" s="52" t="s">
        <v>76</v>
      </c>
      <c r="X12" s="52" t="s">
        <v>72</v>
      </c>
      <c r="Y12" s="52" t="s">
        <v>72</v>
      </c>
      <c r="Z12" s="52" t="s">
        <v>57</v>
      </c>
      <c r="AA12" s="52" t="s">
        <v>57</v>
      </c>
      <c r="AB12" s="52" t="s">
        <v>76</v>
      </c>
      <c r="AC12" s="52" t="s">
        <v>76</v>
      </c>
      <c r="AD12" s="52" t="s">
        <v>42</v>
      </c>
      <c r="AE12" s="52" t="s">
        <v>42</v>
      </c>
      <c r="AF12" s="52" t="s">
        <v>42</v>
      </c>
      <c r="AG12" s="52" t="s">
        <v>76</v>
      </c>
      <c r="AH12" s="52" t="s">
        <v>76</v>
      </c>
      <c r="AI12" s="52" t="s">
        <v>72</v>
      </c>
      <c r="AJ12" s="88" t="s">
        <v>72</v>
      </c>
      <c r="AK12" s="356">
        <f t="shared" ca="1" si="6"/>
        <v>7.6666666666666652</v>
      </c>
      <c r="AL12" s="361">
        <f t="shared" ref="AL12:AL27" ca="1" si="9">FraisM(F12:AJ12)</f>
        <v>255.12000000000006</v>
      </c>
    </row>
    <row r="13" spans="1:46" x14ac:dyDescent="0.25">
      <c r="A13" s="3"/>
      <c r="B13" s="91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354">
        <f t="shared" ca="1" si="6"/>
        <v>0</v>
      </c>
      <c r="AL13" s="361">
        <f t="shared" ca="1" si="9"/>
        <v>0</v>
      </c>
    </row>
    <row r="14" spans="1:46" x14ac:dyDescent="0.25">
      <c r="A14" s="3"/>
      <c r="B14" s="91" t="str">
        <f>IF(Config!B7&lt;&gt;"",Config!B7,"")</f>
        <v>EMPLOYE 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54</v>
      </c>
      <c r="G14" s="52" t="s">
        <v>76</v>
      </c>
      <c r="H14" s="52" t="s">
        <v>50</v>
      </c>
      <c r="I14" s="53" t="s">
        <v>51</v>
      </c>
      <c r="J14" s="52" t="s">
        <v>51</v>
      </c>
      <c r="K14" s="52" t="s">
        <v>51</v>
      </c>
      <c r="L14" s="52" t="s">
        <v>76</v>
      </c>
      <c r="M14" s="53" t="s">
        <v>76</v>
      </c>
      <c r="N14" s="52" t="s">
        <v>48</v>
      </c>
      <c r="O14" s="52" t="s">
        <v>48</v>
      </c>
      <c r="P14" s="52" t="s">
        <v>76</v>
      </c>
      <c r="Q14" s="52" t="s">
        <v>72</v>
      </c>
      <c r="R14" s="52" t="s">
        <v>72</v>
      </c>
      <c r="S14" s="52" t="s">
        <v>57</v>
      </c>
      <c r="T14" s="52" t="s">
        <v>57</v>
      </c>
      <c r="U14" s="52" t="s">
        <v>76</v>
      </c>
      <c r="V14" s="52" t="s">
        <v>76</v>
      </c>
      <c r="W14" s="52" t="s">
        <v>48</v>
      </c>
      <c r="X14" s="52" t="s">
        <v>48</v>
      </c>
      <c r="Y14" s="52" t="s">
        <v>48</v>
      </c>
      <c r="Z14" s="52" t="s">
        <v>76</v>
      </c>
      <c r="AA14" s="52" t="s">
        <v>76</v>
      </c>
      <c r="AB14" s="52" t="s">
        <v>42</v>
      </c>
      <c r="AC14" s="52" t="s">
        <v>42</v>
      </c>
      <c r="AD14" s="52" t="s">
        <v>76</v>
      </c>
      <c r="AE14" s="52" t="s">
        <v>72</v>
      </c>
      <c r="AF14" s="52" t="s">
        <v>72</v>
      </c>
      <c r="AG14" s="52" t="s">
        <v>57</v>
      </c>
      <c r="AH14" s="52" t="s">
        <v>57</v>
      </c>
      <c r="AI14" s="52" t="s">
        <v>76</v>
      </c>
      <c r="AJ14" s="88" t="s">
        <v>76</v>
      </c>
      <c r="AK14" s="355">
        <f t="shared" ca="1" si="6"/>
        <v>7.9166666666666661</v>
      </c>
      <c r="AL14" s="361">
        <f t="shared" ca="1" si="9"/>
        <v>271.32000000000011</v>
      </c>
    </row>
    <row r="15" spans="1:46" x14ac:dyDescent="0.25">
      <c r="A15" s="3"/>
      <c r="B15" s="91" t="str">
        <f>IF(Config!B8&lt;&gt;"",Config!B8,"")</f>
        <v>EMPLOYE 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76</v>
      </c>
      <c r="G15" s="52" t="s">
        <v>72</v>
      </c>
      <c r="H15" s="52" t="s">
        <v>72</v>
      </c>
      <c r="I15" s="53" t="s">
        <v>72</v>
      </c>
      <c r="J15" s="52" t="s">
        <v>76</v>
      </c>
      <c r="K15" s="52" t="s">
        <v>76</v>
      </c>
      <c r="L15" s="52" t="s">
        <v>54</v>
      </c>
      <c r="M15" s="53" t="s">
        <v>54</v>
      </c>
      <c r="N15" s="52" t="s">
        <v>76</v>
      </c>
      <c r="O15" s="52" t="s">
        <v>50</v>
      </c>
      <c r="P15" s="52" t="s">
        <v>51</v>
      </c>
      <c r="Q15" s="52" t="s">
        <v>51</v>
      </c>
      <c r="R15" s="52" t="s">
        <v>51</v>
      </c>
      <c r="S15" s="52" t="s">
        <v>76</v>
      </c>
      <c r="T15" s="52" t="s">
        <v>76</v>
      </c>
      <c r="U15" s="52" t="s">
        <v>48</v>
      </c>
      <c r="V15" s="52" t="s">
        <v>48</v>
      </c>
      <c r="W15" s="52" t="s">
        <v>76</v>
      </c>
      <c r="X15" s="52" t="s">
        <v>72</v>
      </c>
      <c r="Y15" s="52" t="s">
        <v>72</v>
      </c>
      <c r="Z15" s="52" t="s">
        <v>57</v>
      </c>
      <c r="AA15" s="52" t="s">
        <v>57</v>
      </c>
      <c r="AB15" s="52" t="s">
        <v>76</v>
      </c>
      <c r="AC15" s="52" t="s">
        <v>76</v>
      </c>
      <c r="AD15" s="52" t="s">
        <v>48</v>
      </c>
      <c r="AE15" s="52" t="s">
        <v>48</v>
      </c>
      <c r="AF15" s="52" t="s">
        <v>48</v>
      </c>
      <c r="AG15" s="52" t="s">
        <v>76</v>
      </c>
      <c r="AH15" s="52" t="s">
        <v>76</v>
      </c>
      <c r="AI15" s="52" t="s">
        <v>42</v>
      </c>
      <c r="AJ15" s="88" t="s">
        <v>42</v>
      </c>
      <c r="AK15" s="355">
        <f t="shared" ca="1" si="6"/>
        <v>7.7499999999999991</v>
      </c>
      <c r="AL15" s="361">
        <f t="shared" ca="1" si="9"/>
        <v>318.16000000000008</v>
      </c>
    </row>
    <row r="16" spans="1:46" x14ac:dyDescent="0.25">
      <c r="A16" s="3"/>
      <c r="B16" s="91" t="str">
        <f>IF(Config!B9&lt;&gt;"",Config!B9,"")</f>
        <v>EMPLOYE 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57</v>
      </c>
      <c r="G16" s="52" t="s">
        <v>76</v>
      </c>
      <c r="H16" s="52" t="s">
        <v>76</v>
      </c>
      <c r="I16" s="53" t="s">
        <v>48</v>
      </c>
      <c r="J16" s="52" t="s">
        <v>48</v>
      </c>
      <c r="K16" s="52" t="s">
        <v>48</v>
      </c>
      <c r="L16" s="52" t="s">
        <v>76</v>
      </c>
      <c r="M16" s="53" t="s">
        <v>76</v>
      </c>
      <c r="N16" s="52" t="s">
        <v>42</v>
      </c>
      <c r="O16" s="52" t="s">
        <v>42</v>
      </c>
      <c r="P16" s="52" t="s">
        <v>76</v>
      </c>
      <c r="Q16" s="52" t="s">
        <v>72</v>
      </c>
      <c r="R16" s="52" t="s">
        <v>72</v>
      </c>
      <c r="S16" s="52" t="s">
        <v>57</v>
      </c>
      <c r="T16" s="52" t="s">
        <v>57</v>
      </c>
      <c r="U16" s="52" t="s">
        <v>76</v>
      </c>
      <c r="V16" s="52" t="s">
        <v>76</v>
      </c>
      <c r="W16" s="52" t="s">
        <v>42</v>
      </c>
      <c r="X16" s="52" t="s">
        <v>42</v>
      </c>
      <c r="Y16" s="52" t="s">
        <v>42</v>
      </c>
      <c r="Z16" s="52" t="s">
        <v>76</v>
      </c>
      <c r="AA16" s="52" t="s">
        <v>76</v>
      </c>
      <c r="AB16" s="52" t="s">
        <v>72</v>
      </c>
      <c r="AC16" s="52" t="s">
        <v>72</v>
      </c>
      <c r="AD16" s="52" t="s">
        <v>72</v>
      </c>
      <c r="AE16" s="52" t="s">
        <v>76</v>
      </c>
      <c r="AF16" s="52" t="s">
        <v>76</v>
      </c>
      <c r="AG16" s="52" t="s">
        <v>54</v>
      </c>
      <c r="AH16" s="52" t="s">
        <v>54</v>
      </c>
      <c r="AI16" s="52" t="s">
        <v>50</v>
      </c>
      <c r="AJ16" s="88" t="s">
        <v>76</v>
      </c>
      <c r="AK16" s="355">
        <f t="shared" ca="1" si="6"/>
        <v>7.4583333333333321</v>
      </c>
      <c r="AL16" s="361">
        <f t="shared" ca="1" si="9"/>
        <v>266.32000000000005</v>
      </c>
    </row>
    <row r="17" spans="1:40" x14ac:dyDescent="0.25">
      <c r="A17" s="3"/>
      <c r="B17" s="91" t="str">
        <f>IF(Config!B10&lt;&gt;"",Config!B10,"")</f>
        <v>EMPLOYE 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76</v>
      </c>
      <c r="G17" s="52" t="s">
        <v>72</v>
      </c>
      <c r="H17" s="52" t="s">
        <v>72</v>
      </c>
      <c r="I17" s="53" t="s">
        <v>72</v>
      </c>
      <c r="J17" s="52" t="s">
        <v>76</v>
      </c>
      <c r="K17" s="52" t="s">
        <v>76</v>
      </c>
      <c r="L17" s="52" t="s">
        <v>54</v>
      </c>
      <c r="M17" s="53" t="s">
        <v>54</v>
      </c>
      <c r="N17" s="52" t="s">
        <v>50</v>
      </c>
      <c r="O17" s="52" t="s">
        <v>76</v>
      </c>
      <c r="P17" s="52" t="s">
        <v>50</v>
      </c>
      <c r="Q17" s="52" t="s">
        <v>50</v>
      </c>
      <c r="R17" s="52" t="s">
        <v>50</v>
      </c>
      <c r="S17" s="52" t="s">
        <v>76</v>
      </c>
      <c r="T17" s="52" t="s">
        <v>76</v>
      </c>
      <c r="U17" s="52" t="s">
        <v>72</v>
      </c>
      <c r="V17" s="52" t="s">
        <v>72</v>
      </c>
      <c r="W17" s="52" t="s">
        <v>72</v>
      </c>
      <c r="X17" s="52" t="s">
        <v>76</v>
      </c>
      <c r="Y17" s="52" t="s">
        <v>76</v>
      </c>
      <c r="Z17" s="52" t="s">
        <v>54</v>
      </c>
      <c r="AA17" s="52" t="s">
        <v>54</v>
      </c>
      <c r="AB17" s="52" t="s">
        <v>76</v>
      </c>
      <c r="AC17" s="52" t="s">
        <v>50</v>
      </c>
      <c r="AD17" s="52" t="s">
        <v>51</v>
      </c>
      <c r="AE17" s="52" t="s">
        <v>51</v>
      </c>
      <c r="AF17" s="52" t="s">
        <v>51</v>
      </c>
      <c r="AG17" s="52" t="s">
        <v>76</v>
      </c>
      <c r="AH17" s="52" t="s">
        <v>76</v>
      </c>
      <c r="AI17" s="52" t="s">
        <v>48</v>
      </c>
      <c r="AJ17" s="88" t="s">
        <v>48</v>
      </c>
      <c r="AK17" s="356">
        <f t="shared" ca="1" si="6"/>
        <v>7.75</v>
      </c>
      <c r="AL17" s="361">
        <f t="shared" ca="1" si="9"/>
        <v>441.6400000000001</v>
      </c>
    </row>
    <row r="18" spans="1:40" x14ac:dyDescent="0.25">
      <c r="A18" s="3"/>
      <c r="B18" s="91" t="str">
        <f>IF(Config!B11&lt;&gt;"",Config!B11,"")</f>
        <v>EMPLOYE 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54</v>
      </c>
      <c r="G18" s="52" t="s">
        <v>50</v>
      </c>
      <c r="H18" s="52" t="s">
        <v>76</v>
      </c>
      <c r="I18" s="53" t="s">
        <v>50</v>
      </c>
      <c r="J18" s="52" t="s">
        <v>50</v>
      </c>
      <c r="K18" s="52" t="s">
        <v>50</v>
      </c>
      <c r="L18" s="52" t="s">
        <v>76</v>
      </c>
      <c r="M18" s="53" t="s">
        <v>76</v>
      </c>
      <c r="N18" s="52" t="s">
        <v>72</v>
      </c>
      <c r="O18" s="52" t="s">
        <v>72</v>
      </c>
      <c r="P18" s="52" t="s">
        <v>72</v>
      </c>
      <c r="Q18" s="52" t="s">
        <v>76</v>
      </c>
      <c r="R18" s="52" t="s">
        <v>76</v>
      </c>
      <c r="S18" s="52" t="s">
        <v>54</v>
      </c>
      <c r="T18" s="52" t="s">
        <v>54</v>
      </c>
      <c r="U18" s="52" t="s">
        <v>76</v>
      </c>
      <c r="V18" s="52" t="s">
        <v>50</v>
      </c>
      <c r="W18" s="52" t="s">
        <v>51</v>
      </c>
      <c r="X18" s="52" t="s">
        <v>51</v>
      </c>
      <c r="Y18" s="52" t="s">
        <v>51</v>
      </c>
      <c r="Z18" s="52" t="s">
        <v>76</v>
      </c>
      <c r="AA18" s="52" t="s">
        <v>76</v>
      </c>
      <c r="AB18" s="52" t="s">
        <v>48</v>
      </c>
      <c r="AC18" s="52" t="s">
        <v>48</v>
      </c>
      <c r="AD18" s="52" t="s">
        <v>76</v>
      </c>
      <c r="AE18" s="52" t="s">
        <v>72</v>
      </c>
      <c r="AF18" s="52" t="s">
        <v>72</v>
      </c>
      <c r="AG18" s="52" t="s">
        <v>57</v>
      </c>
      <c r="AH18" s="52" t="s">
        <v>57</v>
      </c>
      <c r="AI18" s="52" t="s">
        <v>76</v>
      </c>
      <c r="AJ18" s="88" t="s">
        <v>76</v>
      </c>
      <c r="AK18" s="356">
        <f t="shared" ca="1" si="6"/>
        <v>7.9166666666666661</v>
      </c>
      <c r="AL18" s="361">
        <f t="shared" ca="1" si="9"/>
        <v>394.80000000000013</v>
      </c>
    </row>
    <row r="19" spans="1:40" x14ac:dyDescent="0.25">
      <c r="A19" s="3"/>
      <c r="B19" s="91" t="str">
        <f>IF(Config!B12&lt;&gt;"",Config!B12,"")</f>
        <v>EMPLOYE 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76</v>
      </c>
      <c r="G19" s="52" t="s">
        <v>42</v>
      </c>
      <c r="H19" s="52" t="s">
        <v>42</v>
      </c>
      <c r="I19" s="53" t="s">
        <v>76</v>
      </c>
      <c r="J19" s="52" t="s">
        <v>72</v>
      </c>
      <c r="K19" s="52" t="s">
        <v>72</v>
      </c>
      <c r="L19" s="52" t="s">
        <v>57</v>
      </c>
      <c r="M19" s="53" t="s">
        <v>57</v>
      </c>
      <c r="N19" s="52" t="s">
        <v>76</v>
      </c>
      <c r="O19" s="52" t="s">
        <v>76</v>
      </c>
      <c r="P19" s="52" t="s">
        <v>42</v>
      </c>
      <c r="Q19" s="52" t="s">
        <v>42</v>
      </c>
      <c r="R19" s="52" t="s">
        <v>42</v>
      </c>
      <c r="S19" s="52" t="s">
        <v>76</v>
      </c>
      <c r="T19" s="52" t="s">
        <v>76</v>
      </c>
      <c r="U19" s="52" t="s">
        <v>72</v>
      </c>
      <c r="V19" s="52" t="s">
        <v>72</v>
      </c>
      <c r="W19" s="52" t="s">
        <v>72</v>
      </c>
      <c r="X19" s="52" t="s">
        <v>76</v>
      </c>
      <c r="Y19" s="52" t="s">
        <v>76</v>
      </c>
      <c r="Z19" s="52" t="s">
        <v>54</v>
      </c>
      <c r="AA19" s="52" t="s">
        <v>54</v>
      </c>
      <c r="AB19" s="52" t="s">
        <v>50</v>
      </c>
      <c r="AC19" s="52" t="s">
        <v>76</v>
      </c>
      <c r="AD19" s="52" t="s">
        <v>50</v>
      </c>
      <c r="AE19" s="52" t="s">
        <v>50</v>
      </c>
      <c r="AF19" s="52" t="s">
        <v>50</v>
      </c>
      <c r="AG19" s="52" t="s">
        <v>76</v>
      </c>
      <c r="AH19" s="52" t="s">
        <v>76</v>
      </c>
      <c r="AI19" s="52" t="s">
        <v>72</v>
      </c>
      <c r="AJ19" s="88" t="s">
        <v>72</v>
      </c>
      <c r="AK19" s="354">
        <f t="shared" ca="1" si="6"/>
        <v>7.6666666666666661</v>
      </c>
      <c r="AL19" s="361">
        <f t="shared" ca="1" si="9"/>
        <v>326.76000000000005</v>
      </c>
    </row>
    <row r="20" spans="1:40" x14ac:dyDescent="0.25">
      <c r="A20" s="3"/>
      <c r="B20" s="91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356">
        <f t="shared" ca="1" si="6"/>
        <v>0</v>
      </c>
      <c r="AL20" s="361">
        <f t="shared" ca="1" si="9"/>
        <v>0</v>
      </c>
    </row>
    <row r="21" spans="1:40" x14ac:dyDescent="0.25">
      <c r="A21" s="3"/>
      <c r="B21" s="91" t="str">
        <f>IF(Config!B14&lt;&gt;"",Config!B14,"")</f>
        <v>EMPLOYE 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76</v>
      </c>
      <c r="G21" s="52" t="s">
        <v>60</v>
      </c>
      <c r="H21" s="52" t="s">
        <v>60</v>
      </c>
      <c r="I21" s="53" t="s">
        <v>60</v>
      </c>
      <c r="J21" s="52" t="s">
        <v>60</v>
      </c>
      <c r="K21" s="52" t="s">
        <v>60</v>
      </c>
      <c r="L21" s="52" t="s">
        <v>76</v>
      </c>
      <c r="M21" s="53" t="s">
        <v>76</v>
      </c>
      <c r="N21" s="52" t="s">
        <v>60</v>
      </c>
      <c r="O21" s="52" t="s">
        <v>60</v>
      </c>
      <c r="P21" s="52" t="s">
        <v>60</v>
      </c>
      <c r="Q21" s="52" t="s">
        <v>60</v>
      </c>
      <c r="R21" s="52" t="s">
        <v>60</v>
      </c>
      <c r="S21" s="52" t="s">
        <v>76</v>
      </c>
      <c r="T21" s="52" t="s">
        <v>76</v>
      </c>
      <c r="U21" s="52" t="s">
        <v>60</v>
      </c>
      <c r="V21" s="52" t="s">
        <v>60</v>
      </c>
      <c r="W21" s="52" t="s">
        <v>60</v>
      </c>
      <c r="X21" s="52" t="s">
        <v>60</v>
      </c>
      <c r="Y21" s="52" t="s">
        <v>60</v>
      </c>
      <c r="Z21" s="52" t="s">
        <v>76</v>
      </c>
      <c r="AA21" s="52" t="s">
        <v>76</v>
      </c>
      <c r="AB21" s="52" t="s">
        <v>60</v>
      </c>
      <c r="AC21" s="52" t="s">
        <v>60</v>
      </c>
      <c r="AD21" s="52" t="s">
        <v>60</v>
      </c>
      <c r="AE21" s="52" t="s">
        <v>60</v>
      </c>
      <c r="AF21" s="52" t="s">
        <v>60</v>
      </c>
      <c r="AG21" s="52" t="s">
        <v>76</v>
      </c>
      <c r="AH21" s="52" t="s">
        <v>76</v>
      </c>
      <c r="AI21" s="52" t="s">
        <v>60</v>
      </c>
      <c r="AJ21" s="88" t="s">
        <v>60</v>
      </c>
      <c r="AK21" s="354">
        <f t="shared" ca="1" si="6"/>
        <v>6.875</v>
      </c>
      <c r="AL21" s="361">
        <f t="shared" ca="1" si="9"/>
        <v>0</v>
      </c>
    </row>
    <row r="22" spans="1:40" x14ac:dyDescent="0.25">
      <c r="A22" s="3"/>
      <c r="B22" s="91" t="str">
        <f>IF(Config!B15&lt;&gt;"",Config!B15,"")</f>
        <v>EMPLOYE 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76</v>
      </c>
      <c r="G22" s="52" t="s">
        <v>77</v>
      </c>
      <c r="H22" s="52" t="s">
        <v>77</v>
      </c>
      <c r="I22" s="53" t="s">
        <v>77</v>
      </c>
      <c r="J22" s="52" t="s">
        <v>77</v>
      </c>
      <c r="K22" s="52" t="s">
        <v>77</v>
      </c>
      <c r="L22" s="52" t="s">
        <v>76</v>
      </c>
      <c r="M22" s="53" t="s">
        <v>76</v>
      </c>
      <c r="N22" s="52" t="s">
        <v>77</v>
      </c>
      <c r="O22" s="52" t="s">
        <v>77</v>
      </c>
      <c r="P22" s="52" t="s">
        <v>77</v>
      </c>
      <c r="Q22" s="52" t="s">
        <v>77</v>
      </c>
      <c r="R22" s="52" t="s">
        <v>77</v>
      </c>
      <c r="S22" s="52" t="s">
        <v>76</v>
      </c>
      <c r="T22" s="52" t="s">
        <v>76</v>
      </c>
      <c r="U22" s="52" t="s">
        <v>77</v>
      </c>
      <c r="V22" s="52" t="s">
        <v>77</v>
      </c>
      <c r="W22" s="52" t="s">
        <v>77</v>
      </c>
      <c r="X22" s="52" t="s">
        <v>77</v>
      </c>
      <c r="Y22" s="52" t="s">
        <v>77</v>
      </c>
      <c r="Z22" s="52" t="s">
        <v>76</v>
      </c>
      <c r="AA22" s="52" t="s">
        <v>76</v>
      </c>
      <c r="AB22" s="52" t="s">
        <v>77</v>
      </c>
      <c r="AC22" s="52" t="s">
        <v>77</v>
      </c>
      <c r="AD22" s="52" t="s">
        <v>77</v>
      </c>
      <c r="AE22" s="52" t="s">
        <v>77</v>
      </c>
      <c r="AF22" s="52" t="s">
        <v>77</v>
      </c>
      <c r="AG22" s="52" t="s">
        <v>76</v>
      </c>
      <c r="AH22" s="52" t="s">
        <v>76</v>
      </c>
      <c r="AI22" s="52" t="s">
        <v>77</v>
      </c>
      <c r="AJ22" s="88" t="s">
        <v>77</v>
      </c>
      <c r="AK22" s="355">
        <f t="shared" ca="1" si="6"/>
        <v>6.875</v>
      </c>
      <c r="AL22" s="361">
        <f t="shared" ca="1" si="9"/>
        <v>0</v>
      </c>
    </row>
    <row r="23" spans="1:40" x14ac:dyDescent="0.25">
      <c r="A23" s="3"/>
      <c r="B23" s="91" t="str">
        <f>IF(Config!B16&lt;&gt;"",Config!B16,"")</f>
        <v>EMPLOYE 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76</v>
      </c>
      <c r="G23" s="52" t="s">
        <v>61</v>
      </c>
      <c r="H23" s="52" t="s">
        <v>61</v>
      </c>
      <c r="I23" s="53" t="s">
        <v>61</v>
      </c>
      <c r="J23" s="52" t="s">
        <v>61</v>
      </c>
      <c r="K23" s="52" t="s">
        <v>61</v>
      </c>
      <c r="L23" s="52" t="s">
        <v>76</v>
      </c>
      <c r="M23" s="53" t="s">
        <v>76</v>
      </c>
      <c r="N23" s="52" t="s">
        <v>61</v>
      </c>
      <c r="O23" s="52" t="s">
        <v>61</v>
      </c>
      <c r="P23" s="52" t="s">
        <v>61</v>
      </c>
      <c r="Q23" s="52" t="s">
        <v>61</v>
      </c>
      <c r="R23" s="52" t="s">
        <v>61</v>
      </c>
      <c r="S23" s="52" t="s">
        <v>76</v>
      </c>
      <c r="T23" s="52" t="s">
        <v>76</v>
      </c>
      <c r="U23" s="52" t="s">
        <v>61</v>
      </c>
      <c r="V23" s="52" t="s">
        <v>61</v>
      </c>
      <c r="W23" s="52" t="s">
        <v>61</v>
      </c>
      <c r="X23" s="52" t="s">
        <v>61</v>
      </c>
      <c r="Y23" s="52" t="s">
        <v>61</v>
      </c>
      <c r="Z23" s="52" t="s">
        <v>76</v>
      </c>
      <c r="AA23" s="52" t="s">
        <v>76</v>
      </c>
      <c r="AB23" s="52" t="s">
        <v>61</v>
      </c>
      <c r="AC23" s="52" t="s">
        <v>61</v>
      </c>
      <c r="AD23" s="52" t="s">
        <v>61</v>
      </c>
      <c r="AE23" s="52" t="s">
        <v>61</v>
      </c>
      <c r="AF23" s="52" t="s">
        <v>61</v>
      </c>
      <c r="AG23" s="52" t="s">
        <v>76</v>
      </c>
      <c r="AH23" s="52" t="s">
        <v>76</v>
      </c>
      <c r="AI23" s="52" t="s">
        <v>61</v>
      </c>
      <c r="AJ23" s="88" t="s">
        <v>61</v>
      </c>
      <c r="AK23" s="355">
        <f t="shared" ca="1" si="6"/>
        <v>8.25</v>
      </c>
      <c r="AL23" s="361">
        <f t="shared" ca="1" si="9"/>
        <v>0</v>
      </c>
    </row>
    <row r="24" spans="1:40" x14ac:dyDescent="0.25">
      <c r="A24" s="3"/>
      <c r="B24" s="91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356">
        <f t="shared" ca="1" si="6"/>
        <v>0</v>
      </c>
      <c r="AL24" s="361">
        <f t="shared" ca="1" si="9"/>
        <v>0</v>
      </c>
    </row>
    <row r="25" spans="1:40" x14ac:dyDescent="0.25">
      <c r="A25" s="3"/>
      <c r="B25" s="91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354">
        <f t="shared" ca="1" si="6"/>
        <v>0</v>
      </c>
      <c r="AL25" s="361">
        <f t="shared" ca="1" si="9"/>
        <v>0</v>
      </c>
    </row>
    <row r="26" spans="1:40" x14ac:dyDescent="0.25">
      <c r="A26" s="3"/>
      <c r="B26" s="91" t="str">
        <f>IF(Config!B19&lt;&gt;"",Config!B19,"")</f>
        <v>EMPLOYE 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 t="s">
        <v>76</v>
      </c>
      <c r="G26" s="52" t="s">
        <v>51</v>
      </c>
      <c r="H26" s="52" t="s">
        <v>51</v>
      </c>
      <c r="I26" s="53"/>
      <c r="J26" s="52"/>
      <c r="K26" s="52"/>
      <c r="L26" s="52" t="s">
        <v>79</v>
      </c>
      <c r="M26" s="53" t="s">
        <v>79</v>
      </c>
      <c r="N26" s="52"/>
      <c r="O26" s="52"/>
      <c r="P26" s="52"/>
      <c r="Q26" s="52"/>
      <c r="R26" s="52"/>
      <c r="S26" s="52" t="s">
        <v>76</v>
      </c>
      <c r="T26" s="52" t="s">
        <v>76</v>
      </c>
      <c r="U26" s="52" t="s">
        <v>51</v>
      </c>
      <c r="V26" s="52" t="s">
        <v>51</v>
      </c>
      <c r="W26" s="52"/>
      <c r="X26" s="52"/>
      <c r="Y26" s="52"/>
      <c r="Z26" s="52" t="s">
        <v>79</v>
      </c>
      <c r="AA26" s="52" t="s">
        <v>79</v>
      </c>
      <c r="AB26" s="52"/>
      <c r="AC26" s="52"/>
      <c r="AD26" s="52"/>
      <c r="AE26" s="52"/>
      <c r="AF26" s="52"/>
      <c r="AG26" s="52" t="s">
        <v>76</v>
      </c>
      <c r="AH26" s="52" t="s">
        <v>76</v>
      </c>
      <c r="AI26" s="52" t="s">
        <v>51</v>
      </c>
      <c r="AJ26" s="88" t="s">
        <v>51</v>
      </c>
      <c r="AK26" s="355">
        <f t="shared" ca="1" si="6"/>
        <v>2.25</v>
      </c>
      <c r="AL26" s="361">
        <f t="shared" ca="1" si="9"/>
        <v>0</v>
      </c>
    </row>
    <row r="27" spans="1:40" ht="15.75" thickBot="1" x14ac:dyDescent="0.3">
      <c r="A27" s="3"/>
      <c r="B27" s="92" t="str">
        <f>IF(Config!B20&lt;&gt;"",Config!B20,"")</f>
        <v>EMPLOYE 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 t="s">
        <v>79</v>
      </c>
      <c r="G27" s="54"/>
      <c r="H27" s="54"/>
      <c r="I27" s="55"/>
      <c r="J27" s="54"/>
      <c r="K27" s="54"/>
      <c r="L27" s="54" t="s">
        <v>76</v>
      </c>
      <c r="M27" s="55" t="s">
        <v>76</v>
      </c>
      <c r="N27" s="54" t="s">
        <v>51</v>
      </c>
      <c r="O27" s="54" t="s">
        <v>51</v>
      </c>
      <c r="P27" s="54"/>
      <c r="Q27" s="54"/>
      <c r="R27" s="54"/>
      <c r="S27" s="54" t="s">
        <v>79</v>
      </c>
      <c r="T27" s="54" t="s">
        <v>79</v>
      </c>
      <c r="U27" s="54"/>
      <c r="V27" s="54"/>
      <c r="W27" s="54"/>
      <c r="X27" s="54"/>
      <c r="Y27" s="54"/>
      <c r="Z27" s="54" t="s">
        <v>76</v>
      </c>
      <c r="AA27" s="54" t="s">
        <v>76</v>
      </c>
      <c r="AB27" s="54" t="s">
        <v>51</v>
      </c>
      <c r="AC27" s="54" t="s">
        <v>51</v>
      </c>
      <c r="AD27" s="54"/>
      <c r="AE27" s="54"/>
      <c r="AF27" s="54"/>
      <c r="AG27" s="54" t="s">
        <v>79</v>
      </c>
      <c r="AH27" s="54" t="s">
        <v>79</v>
      </c>
      <c r="AI27" s="54"/>
      <c r="AJ27" s="89"/>
      <c r="AK27" s="357">
        <f t="shared" ca="1" si="6"/>
        <v>1.5</v>
      </c>
      <c r="AL27" s="362">
        <f t="shared" ca="1" si="9"/>
        <v>0</v>
      </c>
    </row>
    <row r="28" spans="1:40" ht="15.75" thickBot="1" x14ac:dyDescent="0.3">
      <c r="B28" s="342" t="s">
        <v>82</v>
      </c>
      <c r="C28" s="343"/>
      <c r="D28" s="343"/>
      <c r="E28" s="344"/>
      <c r="F28" s="179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80"/>
      <c r="AK28" s="107"/>
    </row>
    <row r="29" spans="1:40" x14ac:dyDescent="0.25">
      <c r="B29" s="60"/>
      <c r="C29" s="109"/>
      <c r="D29" s="109"/>
      <c r="E29" s="109"/>
      <c r="F29" s="116"/>
      <c r="G29" s="302"/>
      <c r="H29" s="302"/>
      <c r="I29" s="302"/>
      <c r="J29" s="302"/>
      <c r="K29" s="109"/>
      <c r="L29" s="116"/>
      <c r="M29" s="302"/>
      <c r="N29" s="302"/>
      <c r="O29" s="302"/>
      <c r="P29" s="302"/>
      <c r="Q29" s="109"/>
      <c r="R29" s="117"/>
      <c r="S29" s="298"/>
      <c r="T29" s="298"/>
      <c r="U29" s="298"/>
      <c r="V29" s="298"/>
      <c r="X29" s="107"/>
      <c r="Y29" s="59"/>
      <c r="Z29" s="114"/>
      <c r="AA29" s="176"/>
      <c r="AB29" s="176"/>
      <c r="AC29" s="111"/>
      <c r="AD29" s="109"/>
      <c r="AE29" s="109"/>
      <c r="AF29" s="109"/>
      <c r="AG29" s="109"/>
      <c r="AH29" s="109"/>
      <c r="AI29" s="109"/>
      <c r="AJ29" s="109"/>
      <c r="AK29" s="109"/>
    </row>
    <row r="30" spans="1:40" x14ac:dyDescent="0.25">
      <c r="B30" s="60"/>
      <c r="C30" s="61" t="s">
        <v>21</v>
      </c>
      <c r="D30" s="308" t="s">
        <v>19</v>
      </c>
      <c r="E30" s="309"/>
      <c r="F30" s="310"/>
      <c r="G30" s="114"/>
      <c r="H30" s="65" t="s">
        <v>20</v>
      </c>
      <c r="I30" s="283" t="s">
        <v>18</v>
      </c>
      <c r="J30" s="284"/>
      <c r="K30" s="284"/>
      <c r="L30" s="311"/>
      <c r="M30" s="109"/>
      <c r="N30" s="67" t="s">
        <v>23</v>
      </c>
      <c r="O30" s="318" t="s">
        <v>24</v>
      </c>
      <c r="P30" s="319"/>
      <c r="Q30" s="319"/>
      <c r="R30" s="320"/>
      <c r="S30" s="183"/>
      <c r="T30" s="324"/>
      <c r="U30" s="324"/>
      <c r="V30" s="324"/>
      <c r="W30" s="324"/>
      <c r="X30" s="324"/>
      <c r="Y30" s="182"/>
      <c r="Z30" s="103" t="s">
        <v>48</v>
      </c>
      <c r="AA30" s="339" t="s">
        <v>52</v>
      </c>
      <c r="AB30" s="340"/>
      <c r="AC30" s="341"/>
      <c r="AD30" s="159"/>
      <c r="AE30" s="93" t="s">
        <v>50</v>
      </c>
      <c r="AF30" s="273" t="s">
        <v>53</v>
      </c>
      <c r="AG30" s="274"/>
      <c r="AH30" s="275"/>
      <c r="AI30" s="109"/>
      <c r="AJ30" s="96" t="s">
        <v>54</v>
      </c>
      <c r="AK30" s="177" t="s">
        <v>55</v>
      </c>
      <c r="AL30" s="95"/>
      <c r="AM30" s="94"/>
      <c r="AN30" s="4"/>
    </row>
    <row r="31" spans="1:40" x14ac:dyDescent="0.25">
      <c r="B31" s="60"/>
      <c r="C31" s="110"/>
      <c r="D31" s="110"/>
      <c r="E31" s="110"/>
      <c r="F31" s="110"/>
      <c r="G31" s="108"/>
      <c r="H31" s="111"/>
      <c r="I31" s="111"/>
      <c r="J31" s="111"/>
      <c r="K31" s="111"/>
      <c r="L31" s="111"/>
      <c r="M31" s="109"/>
      <c r="N31" s="110"/>
      <c r="O31" s="110"/>
      <c r="P31" s="110"/>
      <c r="Q31" s="110"/>
      <c r="R31" s="110"/>
      <c r="S31" s="60"/>
      <c r="Y31" s="60"/>
      <c r="Z31" s="110"/>
      <c r="AA31" s="110"/>
      <c r="AB31" s="110"/>
      <c r="AC31" s="110"/>
      <c r="AD31" s="109"/>
      <c r="AE31" s="175"/>
      <c r="AF31" s="108"/>
      <c r="AG31" s="109"/>
      <c r="AH31" s="109"/>
      <c r="AI31" s="109"/>
      <c r="AJ31" s="175"/>
      <c r="AK31" s="109"/>
      <c r="AL31" s="4"/>
    </row>
    <row r="32" spans="1:40" x14ac:dyDescent="0.25">
      <c r="B32" s="60"/>
      <c r="C32" s="63" t="s">
        <v>27</v>
      </c>
      <c r="D32" s="280" t="s">
        <v>49</v>
      </c>
      <c r="E32" s="281"/>
      <c r="F32" s="281"/>
      <c r="G32" s="115"/>
      <c r="H32" s="64" t="s">
        <v>43</v>
      </c>
      <c r="I32" s="312" t="s">
        <v>44</v>
      </c>
      <c r="J32" s="313"/>
      <c r="K32" s="313"/>
      <c r="L32" s="314"/>
      <c r="M32" s="109"/>
      <c r="N32" s="66" t="s">
        <v>26</v>
      </c>
      <c r="O32" s="321" t="s">
        <v>25</v>
      </c>
      <c r="P32" s="322"/>
      <c r="Q32" s="322"/>
      <c r="R32" s="323"/>
      <c r="S32" s="60"/>
      <c r="T32" s="336" t="s">
        <v>35</v>
      </c>
      <c r="U32" s="337"/>
      <c r="V32" s="337"/>
      <c r="W32" s="337"/>
      <c r="X32" s="338"/>
      <c r="Y32" s="182"/>
      <c r="Z32" s="100" t="s">
        <v>42</v>
      </c>
      <c r="AA32" s="238" t="s">
        <v>52</v>
      </c>
      <c r="AB32" s="239"/>
      <c r="AC32" s="239"/>
      <c r="AD32" s="159"/>
      <c r="AE32" s="104" t="s">
        <v>51</v>
      </c>
      <c r="AF32" s="252" t="s">
        <v>53</v>
      </c>
      <c r="AG32" s="253"/>
      <c r="AH32" s="254"/>
      <c r="AI32" s="109"/>
      <c r="AJ32" s="98" t="s">
        <v>57</v>
      </c>
      <c r="AK32" s="99" t="s">
        <v>56</v>
      </c>
    </row>
    <row r="33" spans="2:38" x14ac:dyDescent="0.25">
      <c r="B33" s="60"/>
      <c r="C33" s="109"/>
      <c r="D33" s="109"/>
      <c r="E33" s="109"/>
      <c r="F33" s="109"/>
      <c r="G33" s="108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60"/>
      <c r="T33" s="332"/>
      <c r="U33" s="332"/>
      <c r="V33" s="332"/>
      <c r="W33" s="332"/>
      <c r="X33" s="332"/>
      <c r="Y33" s="60"/>
      <c r="Z33" s="110"/>
      <c r="AA33" s="110"/>
      <c r="AB33" s="110"/>
      <c r="AC33" s="110"/>
      <c r="AD33" s="109"/>
      <c r="AE33" s="109"/>
      <c r="AF33" s="109"/>
      <c r="AG33" s="109"/>
      <c r="AH33" s="157"/>
      <c r="AI33" s="109"/>
      <c r="AJ33" s="175"/>
      <c r="AK33" s="113"/>
    </row>
    <row r="34" spans="2:38" x14ac:dyDescent="0.25">
      <c r="B34" s="60"/>
      <c r="C34" s="68" t="s">
        <v>22</v>
      </c>
      <c r="D34" s="306" t="s">
        <v>17</v>
      </c>
      <c r="E34" s="307"/>
      <c r="F34" s="307"/>
      <c r="G34" s="112"/>
      <c r="H34" s="158" t="s">
        <v>79</v>
      </c>
      <c r="I34" s="315" t="s">
        <v>80</v>
      </c>
      <c r="J34" s="316"/>
      <c r="K34" s="316"/>
      <c r="L34" s="317"/>
      <c r="M34" s="109"/>
      <c r="N34" s="160" t="s">
        <v>78</v>
      </c>
      <c r="O34" s="327" t="s">
        <v>81</v>
      </c>
      <c r="P34" s="328"/>
      <c r="Q34" s="328"/>
      <c r="R34" s="329"/>
      <c r="S34" s="60"/>
      <c r="T34" s="333" t="s">
        <v>47</v>
      </c>
      <c r="U34" s="334"/>
      <c r="V34" s="334"/>
      <c r="W34" s="334"/>
      <c r="X34" s="335"/>
      <c r="Y34" s="60"/>
      <c r="Z34" s="105" t="s">
        <v>61</v>
      </c>
      <c r="AA34" s="330" t="s">
        <v>63</v>
      </c>
      <c r="AB34" s="330"/>
      <c r="AC34" s="331"/>
      <c r="AD34" s="109"/>
      <c r="AE34" s="106" t="s">
        <v>60</v>
      </c>
      <c r="AF34" s="256" t="s">
        <v>62</v>
      </c>
      <c r="AG34" s="256"/>
      <c r="AH34" s="256"/>
      <c r="AI34" s="166"/>
      <c r="AJ34" s="102" t="s">
        <v>58</v>
      </c>
      <c r="AK34" s="178" t="s">
        <v>59</v>
      </c>
      <c r="AL34" s="62"/>
    </row>
    <row r="35" spans="2:38" x14ac:dyDescent="0.25">
      <c r="B35" s="60"/>
      <c r="C35" s="109"/>
      <c r="D35" s="109"/>
      <c r="E35" s="109"/>
      <c r="F35" s="109"/>
      <c r="G35" s="109"/>
      <c r="H35" s="109"/>
      <c r="I35" s="109"/>
      <c r="J35" s="113"/>
      <c r="K35" s="109"/>
      <c r="L35" s="109"/>
      <c r="M35" s="109"/>
      <c r="N35" s="109"/>
      <c r="O35" s="110"/>
      <c r="P35" s="110"/>
      <c r="Q35" s="110"/>
      <c r="R35" s="110"/>
      <c r="S35" s="60"/>
      <c r="T35" s="60"/>
      <c r="U35" s="107"/>
      <c r="V35" s="107"/>
      <c r="W35" s="107"/>
      <c r="X35" s="107"/>
      <c r="Y35" s="60"/>
      <c r="Z35" s="109"/>
      <c r="AA35" s="109"/>
      <c r="AB35" s="109"/>
      <c r="AC35" s="108"/>
      <c r="AD35" s="109"/>
      <c r="AE35" s="175"/>
      <c r="AF35" s="109"/>
      <c r="AG35" s="109"/>
      <c r="AH35" s="109"/>
      <c r="AI35" s="109"/>
      <c r="AJ35" s="109"/>
      <c r="AK35" s="109"/>
    </row>
    <row r="36" spans="2:38" x14ac:dyDescent="0.25">
      <c r="B36" s="60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52" t="s">
        <v>77</v>
      </c>
      <c r="O36" s="325" t="s">
        <v>83</v>
      </c>
      <c r="P36" s="326"/>
      <c r="Q36" s="326"/>
      <c r="R36" s="326"/>
      <c r="S36" s="62"/>
      <c r="Y36" s="4"/>
      <c r="Z36" s="155" t="s">
        <v>72</v>
      </c>
      <c r="AA36" s="270" t="s">
        <v>73</v>
      </c>
      <c r="AB36" s="271"/>
      <c r="AC36" s="271"/>
      <c r="AD36" s="184"/>
      <c r="AE36" s="98" t="s">
        <v>57</v>
      </c>
      <c r="AF36" s="264" t="s">
        <v>56</v>
      </c>
      <c r="AG36" s="265"/>
      <c r="AH36" s="265"/>
      <c r="AI36" s="185"/>
      <c r="AJ36" s="108"/>
      <c r="AK36" s="109"/>
    </row>
    <row r="37" spans="2:38" x14ac:dyDescent="0.25">
      <c r="B37" s="60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Z37" s="109"/>
      <c r="AA37" s="109"/>
      <c r="AB37" s="109"/>
      <c r="AC37" s="109"/>
      <c r="AD37" s="108"/>
      <c r="AE37" s="109"/>
      <c r="AF37" s="109"/>
      <c r="AG37" s="109"/>
      <c r="AH37" s="109"/>
      <c r="AI37" s="108"/>
      <c r="AJ37" s="109"/>
      <c r="AK37" s="109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  <mergeCell ref="B4:AJ7"/>
    <mergeCell ref="C9:E9"/>
    <mergeCell ref="G29:J29"/>
    <mergeCell ref="M29:P29"/>
    <mergeCell ref="S29:V29"/>
    <mergeCell ref="B28:E28"/>
    <mergeCell ref="D34:F34"/>
    <mergeCell ref="AA30:AC30"/>
    <mergeCell ref="I32:L32"/>
    <mergeCell ref="O32:R32"/>
    <mergeCell ref="I34:L34"/>
    <mergeCell ref="O34:R34"/>
  </mergeCells>
  <conditionalFormatting sqref="F10:AJ10">
    <cfRule type="expression" dxfId="1423" priority="52">
      <formula>OR(F$10=1,F$10=7)</formula>
    </cfRule>
  </conditionalFormatting>
  <conditionalFormatting sqref="F11:AJ27">
    <cfRule type="cellIs" dxfId="1422" priority="26" operator="equal">
      <formula>"A"</formula>
    </cfRule>
    <cfRule type="cellIs" dxfId="1421" priority="27" operator="equal">
      <formula>"D"</formula>
    </cfRule>
    <cfRule type="cellIs" dxfId="1420" priority="28" operator="equal">
      <formula>"P"</formula>
    </cfRule>
    <cfRule type="cellIs" dxfId="1419" priority="29" operator="equal">
      <formula>"G"</formula>
    </cfRule>
    <cfRule type="cellIs" dxfId="1418" priority="30" operator="equal">
      <formula>"Q"</formula>
    </cfRule>
    <cfRule type="cellIs" dxfId="1417" priority="31" operator="equal">
      <formula>"N"</formula>
    </cfRule>
    <cfRule type="cellIs" dxfId="1416" priority="32" operator="equal">
      <formula>"PN"</formula>
    </cfRule>
    <cfRule type="cellIs" dxfId="1415" priority="33" operator="equal">
      <formula>"PJ"</formula>
    </cfRule>
    <cfRule type="cellIs" dxfId="1414" priority="34" operator="equal">
      <formula>"J"</formula>
    </cfRule>
    <cfRule type="cellIs" dxfId="1413" priority="35" operator="equal">
      <formula>"F"</formula>
    </cfRule>
    <cfRule type="cellIs" dxfId="1412" priority="36" operator="equal">
      <formula>"GP"</formula>
    </cfRule>
    <cfRule type="cellIs" dxfId="1411" priority="37" operator="equal">
      <formula>"PM"</formula>
    </cfRule>
    <cfRule type="cellIs" dxfId="1410" priority="38" operator="equal">
      <formula>"GA"</formula>
    </cfRule>
    <cfRule type="cellIs" dxfId="1409" priority="39" operator="equal">
      <formula>"AM"</formula>
    </cfRule>
    <cfRule type="cellIs" dxfId="1408" priority="42" operator="equal">
      <formula>"CV"</formula>
    </cfRule>
    <cfRule type="cellIs" dxfId="1407" priority="43" operator="equal">
      <formula>"ND"</formula>
    </cfRule>
    <cfRule type="cellIs" dxfId="1406" priority="44" operator="equal">
      <formula>"CPA"</formula>
    </cfRule>
    <cfRule type="cellIs" dxfId="1405" priority="45" operator="equal">
      <formula>"MA"</formula>
    </cfRule>
    <cfRule type="cellIs" dxfId="1404" priority="46" operator="equal">
      <formula>"DR"</formula>
    </cfRule>
    <cfRule type="cellIs" dxfId="1403" priority="47" operator="equal">
      <formula>"RC"</formula>
    </cfRule>
    <cfRule type="cellIs" dxfId="1402" priority="49" operator="equal">
      <formula>"CP"</formula>
    </cfRule>
    <cfRule type="expression" dxfId="1401" priority="50">
      <formula>OR(F$10=1,F$10=7)</formula>
    </cfRule>
    <cfRule type="cellIs" dxfId="1400" priority="51" operator="equal">
      <formula>"R"</formula>
    </cfRule>
  </conditionalFormatting>
  <conditionalFormatting sqref="C11:E27">
    <cfRule type="cellIs" dxfId="1399" priority="40" operator="equal">
      <formula>0</formula>
    </cfRule>
  </conditionalFormatting>
  <conditionalFormatting sqref="F28:AJ28">
    <cfRule type="expression" dxfId="1398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1397" priority="1" operator="equal">
      <formula>"D"</formula>
    </cfRule>
    <cfRule type="cellIs" dxfId="1396" priority="3" operator="equal">
      <formula>"P"</formula>
    </cfRule>
    <cfRule type="cellIs" dxfId="1395" priority="4" operator="equal">
      <formula>"G"</formula>
    </cfRule>
    <cfRule type="cellIs" dxfId="1394" priority="5" operator="equal">
      <formula>"Q"</formula>
    </cfRule>
    <cfRule type="cellIs" dxfId="1393" priority="6" operator="equal">
      <formula>"N"</formula>
    </cfRule>
    <cfRule type="cellIs" dxfId="1392" priority="7" operator="equal">
      <formula>"PN"</formula>
    </cfRule>
    <cfRule type="cellIs" dxfId="1391" priority="8" operator="equal">
      <formula>"PJ"</formula>
    </cfRule>
    <cfRule type="cellIs" dxfId="1390" priority="9" operator="equal">
      <formula>"J"</formula>
    </cfRule>
    <cfRule type="cellIs" dxfId="1389" priority="10" operator="equal">
      <formula>"F"</formula>
    </cfRule>
    <cfRule type="cellIs" dxfId="1388" priority="11" operator="equal">
      <formula>"GP"</formula>
    </cfRule>
    <cfRule type="cellIs" dxfId="1387" priority="12" operator="equal">
      <formula>"PM"</formula>
    </cfRule>
    <cfRule type="cellIs" dxfId="1386" priority="13" operator="equal">
      <formula>"GA"</formula>
    </cfRule>
    <cfRule type="cellIs" dxfId="1385" priority="14" operator="equal">
      <formula>"AM"</formula>
    </cfRule>
    <cfRule type="cellIs" dxfId="1384" priority="15" operator="equal">
      <formula>"CV"</formula>
    </cfRule>
    <cfRule type="cellIs" dxfId="1383" priority="16" operator="equal">
      <formula>"ND"</formula>
    </cfRule>
    <cfRule type="cellIs" dxfId="1382" priority="17" operator="equal">
      <formula>"CPA"</formula>
    </cfRule>
    <cfRule type="cellIs" dxfId="1381" priority="18" operator="equal">
      <formula>"MA"</formula>
    </cfRule>
    <cfRule type="cellIs" dxfId="1380" priority="19" operator="equal">
      <formula>"DR"</formula>
    </cfRule>
    <cfRule type="cellIs" dxfId="1379" priority="20" operator="equal">
      <formula>"RC"</formula>
    </cfRule>
    <cfRule type="cellIs" dxfId="1378" priority="21" operator="equal">
      <formula>"CP"</formula>
    </cfRule>
    <cfRule type="expression" dxfId="1377" priority="22">
      <formula>OR(N$10=1,N$10=7)</formula>
    </cfRule>
    <cfRule type="cellIs" dxfId="1376" priority="23" operator="equal">
      <formula>"R"</formula>
    </cfRule>
  </conditionalFormatting>
  <conditionalFormatting sqref="N36">
    <cfRule type="cellIs" dxfId="1375" priority="2" operator="equal">
      <formula>"A"</formula>
    </cfRule>
  </conditionalFormatting>
  <dataValidations count="2">
    <dataValidation type="list" allowBlank="1" showInputMessage="1" showErrorMessage="1" sqref="F11:AJ27">
      <formula1>"P,CP,ND,MA,RC,F,CPA,DR,AM,GA,Q,PM,GP,G,PJ,PN,J,N,R,D,A,"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1" id="{CADCDF38-2533-4CF0-9AEE-FB93502900CC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expression" priority="24" id="{F9D75551-E384-4A15-A236-AE9C9AD2F046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 tint="0.39997558519241921"/>
    <pageSetUpPr fitToPage="1"/>
  </sheetPr>
  <dimension ref="A1:AT39"/>
  <sheetViews>
    <sheetView showGridLines="0" showZeros="0" tabSelected="1" topLeftCell="B4" workbookViewId="0">
      <selection activeCell="AL22" sqref="AL22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Config!E8</f>
        <v>43313</v>
      </c>
    </row>
    <row r="2" spans="1:46" ht="15.75" hidden="1" thickBot="1" x14ac:dyDescent="0.3">
      <c r="A2" s="10">
        <f>Config!F8</f>
        <v>43343</v>
      </c>
      <c r="F2" s="2">
        <f>IFERROR(WEEKDAY(F3),"")</f>
        <v>4</v>
      </c>
      <c r="G2" s="2">
        <f t="shared" ref="G2:AI2" si="0">IFERROR(WEEKDAY(G3),"")</f>
        <v>5</v>
      </c>
      <c r="H2" s="2">
        <f t="shared" si="0"/>
        <v>6</v>
      </c>
      <c r="I2" s="2">
        <f t="shared" si="0"/>
        <v>7</v>
      </c>
      <c r="J2" s="2">
        <f t="shared" si="0"/>
        <v>1</v>
      </c>
      <c r="K2" s="2">
        <f t="shared" si="0"/>
        <v>2</v>
      </c>
      <c r="L2" s="2">
        <f t="shared" si="0"/>
        <v>3</v>
      </c>
      <c r="M2" s="2">
        <f t="shared" si="0"/>
        <v>4</v>
      </c>
      <c r="N2" s="2">
        <f t="shared" si="0"/>
        <v>5</v>
      </c>
      <c r="O2" s="2">
        <f t="shared" si="0"/>
        <v>6</v>
      </c>
      <c r="P2" s="2">
        <f t="shared" si="0"/>
        <v>7</v>
      </c>
      <c r="Q2" s="2">
        <f t="shared" si="0"/>
        <v>1</v>
      </c>
      <c r="R2" s="2">
        <f t="shared" si="0"/>
        <v>2</v>
      </c>
      <c r="S2" s="2">
        <f t="shared" si="0"/>
        <v>3</v>
      </c>
      <c r="T2" s="2">
        <f t="shared" si="0"/>
        <v>4</v>
      </c>
      <c r="U2" s="2">
        <f t="shared" si="0"/>
        <v>5</v>
      </c>
      <c r="V2" s="2">
        <f t="shared" si="0"/>
        <v>6</v>
      </c>
      <c r="W2" s="2">
        <f t="shared" si="0"/>
        <v>7</v>
      </c>
      <c r="X2" s="2">
        <f t="shared" si="0"/>
        <v>1</v>
      </c>
      <c r="Y2" s="2">
        <f t="shared" si="0"/>
        <v>2</v>
      </c>
      <c r="Z2" s="2">
        <f t="shared" si="0"/>
        <v>3</v>
      </c>
      <c r="AA2" s="2">
        <f t="shared" si="0"/>
        <v>4</v>
      </c>
      <c r="AB2" s="2">
        <f t="shared" si="0"/>
        <v>5</v>
      </c>
      <c r="AC2" s="2">
        <f t="shared" si="0"/>
        <v>6</v>
      </c>
      <c r="AD2" s="2">
        <f t="shared" si="0"/>
        <v>7</v>
      </c>
      <c r="AE2" s="2">
        <f t="shared" si="0"/>
        <v>1</v>
      </c>
      <c r="AF2" s="2">
        <f t="shared" si="0"/>
        <v>2</v>
      </c>
      <c r="AG2" s="2">
        <f t="shared" si="0"/>
        <v>3</v>
      </c>
      <c r="AH2" s="2">
        <f t="shared" si="0"/>
        <v>4</v>
      </c>
      <c r="AI2" s="2">
        <f t="shared" si="0"/>
        <v>5</v>
      </c>
    </row>
    <row r="3" spans="1:46" ht="73.5" hidden="1" customHeight="1" thickBot="1" x14ac:dyDescent="0.3">
      <c r="F3" s="5">
        <f>A1</f>
        <v>43313</v>
      </c>
      <c r="G3" s="5">
        <f>F3+1</f>
        <v>43314</v>
      </c>
      <c r="H3" s="5">
        <f t="shared" ref="H3:AG3" si="1">G3+1</f>
        <v>43315</v>
      </c>
      <c r="I3" s="5">
        <f t="shared" si="1"/>
        <v>43316</v>
      </c>
      <c r="J3" s="5">
        <f t="shared" si="1"/>
        <v>43317</v>
      </c>
      <c r="K3" s="5">
        <f t="shared" si="1"/>
        <v>43318</v>
      </c>
      <c r="L3" s="5">
        <f t="shared" si="1"/>
        <v>43319</v>
      </c>
      <c r="M3" s="5">
        <f t="shared" si="1"/>
        <v>43320</v>
      </c>
      <c r="N3" s="5">
        <f t="shared" si="1"/>
        <v>43321</v>
      </c>
      <c r="O3" s="5">
        <f t="shared" si="1"/>
        <v>43322</v>
      </c>
      <c r="P3" s="5">
        <f t="shared" si="1"/>
        <v>43323</v>
      </c>
      <c r="Q3" s="5">
        <f t="shared" si="1"/>
        <v>43324</v>
      </c>
      <c r="R3" s="5">
        <f t="shared" si="1"/>
        <v>43325</v>
      </c>
      <c r="S3" s="5">
        <f t="shared" si="1"/>
        <v>43326</v>
      </c>
      <c r="T3" s="5">
        <f t="shared" si="1"/>
        <v>43327</v>
      </c>
      <c r="U3" s="5">
        <f t="shared" si="1"/>
        <v>43328</v>
      </c>
      <c r="V3" s="5">
        <f t="shared" si="1"/>
        <v>43329</v>
      </c>
      <c r="W3" s="5">
        <f t="shared" si="1"/>
        <v>43330</v>
      </c>
      <c r="X3" s="5">
        <f t="shared" si="1"/>
        <v>43331</v>
      </c>
      <c r="Y3" s="5">
        <f t="shared" si="1"/>
        <v>43332</v>
      </c>
      <c r="Z3" s="5">
        <f t="shared" si="1"/>
        <v>43333</v>
      </c>
      <c r="AA3" s="5">
        <f t="shared" si="1"/>
        <v>43334</v>
      </c>
      <c r="AB3" s="5">
        <f t="shared" si="1"/>
        <v>43335</v>
      </c>
      <c r="AC3" s="5">
        <f t="shared" si="1"/>
        <v>43336</v>
      </c>
      <c r="AD3" s="5">
        <f t="shared" si="1"/>
        <v>43337</v>
      </c>
      <c r="AE3" s="5">
        <f t="shared" si="1"/>
        <v>43338</v>
      </c>
      <c r="AF3" s="5">
        <f t="shared" si="1"/>
        <v>43339</v>
      </c>
      <c r="AG3" s="5">
        <f t="shared" si="1"/>
        <v>43340</v>
      </c>
      <c r="AH3" s="5">
        <f>IFERROR(IF(AG3+1&gt;A2,"",AG3+1),"")</f>
        <v>43341</v>
      </c>
      <c r="AI3" s="5">
        <f>IFERROR(IF(AH3+1&gt;A2,"",AH3+1),"")</f>
        <v>43342</v>
      </c>
      <c r="AJ3" s="5">
        <f>IFERROR(IF(AI3+1&gt;A2,"",AI3+1),"")</f>
        <v>43343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89" t="str">
        <f>TEXT(A1,"mmmmmmmmmmmmmm")</f>
        <v>août</v>
      </c>
      <c r="C4" s="290"/>
      <c r="D4" s="290"/>
      <c r="E4" s="290"/>
      <c r="F4" s="290"/>
      <c r="G4" s="290"/>
      <c r="H4" s="290"/>
      <c r="I4" s="290"/>
      <c r="J4" s="290"/>
      <c r="K4" s="290"/>
      <c r="L4" s="290"/>
      <c r="M4" s="290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1"/>
    </row>
    <row r="5" spans="1:46" x14ac:dyDescent="0.25">
      <c r="B5" s="292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4"/>
    </row>
    <row r="6" spans="1:46" x14ac:dyDescent="0.25">
      <c r="A6" s="4"/>
      <c r="B6" s="292"/>
      <c r="C6" s="293"/>
      <c r="D6" s="293"/>
      <c r="E6" s="293"/>
      <c r="F6" s="293"/>
      <c r="G6" s="293"/>
      <c r="H6" s="293"/>
      <c r="I6" s="293"/>
      <c r="J6" s="293"/>
      <c r="K6" s="293"/>
      <c r="L6" s="293"/>
      <c r="M6" s="293"/>
      <c r="N6" s="293"/>
      <c r="O6" s="293"/>
      <c r="P6" s="293"/>
      <c r="Q6" s="293"/>
      <c r="R6" s="293"/>
      <c r="S6" s="293"/>
      <c r="T6" s="293"/>
      <c r="U6" s="293"/>
      <c r="V6" s="293"/>
      <c r="W6" s="293"/>
      <c r="X6" s="293"/>
      <c r="Y6" s="293"/>
      <c r="Z6" s="293"/>
      <c r="AA6" s="293"/>
      <c r="AB6" s="293"/>
      <c r="AC6" s="293"/>
      <c r="AD6" s="293"/>
      <c r="AE6" s="293"/>
      <c r="AF6" s="293"/>
      <c r="AG6" s="293"/>
      <c r="AH6" s="293"/>
      <c r="AI6" s="293"/>
      <c r="AJ6" s="294"/>
    </row>
    <row r="7" spans="1:46" ht="15.75" thickBot="1" x14ac:dyDescent="0.3">
      <c r="A7" s="4"/>
      <c r="B7" s="295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6"/>
      <c r="T7" s="296"/>
      <c r="U7" s="296"/>
      <c r="V7" s="296"/>
      <c r="W7" s="296"/>
      <c r="X7" s="296"/>
      <c r="Y7" s="296"/>
      <c r="Z7" s="296"/>
      <c r="AA7" s="296"/>
      <c r="AB7" s="296"/>
      <c r="AC7" s="296"/>
      <c r="AD7" s="296"/>
      <c r="AE7" s="296"/>
      <c r="AF7" s="296"/>
      <c r="AG7" s="296"/>
      <c r="AH7" s="296"/>
      <c r="AI7" s="296"/>
      <c r="AJ7" s="297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299" t="s">
        <v>66</v>
      </c>
      <c r="D9" s="300"/>
      <c r="E9" s="301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>
        <f t="shared" si="3"/>
        <v>31</v>
      </c>
      <c r="AK9" s="345" t="s">
        <v>45</v>
      </c>
      <c r="AL9" s="347" t="s">
        <v>97</v>
      </c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4</v>
      </c>
      <c r="G10" s="8">
        <f t="shared" ref="G10:AJ10" si="4">IFERROR(WEEKDAY(G3),"")</f>
        <v>5</v>
      </c>
      <c r="H10" s="8">
        <f t="shared" si="4"/>
        <v>6</v>
      </c>
      <c r="I10" s="8">
        <f t="shared" si="4"/>
        <v>7</v>
      </c>
      <c r="J10" s="8">
        <f t="shared" si="4"/>
        <v>1</v>
      </c>
      <c r="K10" s="8">
        <f t="shared" si="4"/>
        <v>2</v>
      </c>
      <c r="L10" s="8">
        <f t="shared" si="4"/>
        <v>3</v>
      </c>
      <c r="M10" s="8">
        <f t="shared" si="4"/>
        <v>4</v>
      </c>
      <c r="N10" s="8">
        <f t="shared" si="4"/>
        <v>5</v>
      </c>
      <c r="O10" s="8">
        <f t="shared" si="4"/>
        <v>6</v>
      </c>
      <c r="P10" s="8">
        <f t="shared" si="4"/>
        <v>7</v>
      </c>
      <c r="Q10" s="8">
        <f t="shared" si="4"/>
        <v>1</v>
      </c>
      <c r="R10" s="8">
        <f t="shared" si="4"/>
        <v>2</v>
      </c>
      <c r="S10" s="8">
        <f t="shared" si="4"/>
        <v>3</v>
      </c>
      <c r="T10" s="8">
        <f t="shared" si="4"/>
        <v>4</v>
      </c>
      <c r="U10" s="8">
        <f t="shared" si="4"/>
        <v>5</v>
      </c>
      <c r="V10" s="8">
        <f>IFERROR(WEEKDAY(V3),"")</f>
        <v>6</v>
      </c>
      <c r="W10" s="6">
        <f t="shared" si="4"/>
        <v>7</v>
      </c>
      <c r="X10" s="8">
        <f t="shared" si="4"/>
        <v>1</v>
      </c>
      <c r="Y10" s="8">
        <f t="shared" si="4"/>
        <v>2</v>
      </c>
      <c r="Z10" s="8">
        <f t="shared" si="4"/>
        <v>3</v>
      </c>
      <c r="AA10" s="8">
        <f t="shared" si="4"/>
        <v>4</v>
      </c>
      <c r="AB10" s="8">
        <f t="shared" si="4"/>
        <v>5</v>
      </c>
      <c r="AC10" s="8">
        <f t="shared" si="4"/>
        <v>6</v>
      </c>
      <c r="AD10" s="8">
        <f t="shared" si="4"/>
        <v>7</v>
      </c>
      <c r="AE10" s="8">
        <f t="shared" si="4"/>
        <v>1</v>
      </c>
      <c r="AF10" s="8">
        <f t="shared" si="4"/>
        <v>2</v>
      </c>
      <c r="AG10" s="8">
        <f t="shared" si="4"/>
        <v>3</v>
      </c>
      <c r="AH10" s="8">
        <f t="shared" si="4"/>
        <v>4</v>
      </c>
      <c r="AI10" s="8">
        <f t="shared" si="4"/>
        <v>5</v>
      </c>
      <c r="AJ10" s="86">
        <f t="shared" si="4"/>
        <v>6</v>
      </c>
      <c r="AK10" s="346" t="s">
        <v>46</v>
      </c>
      <c r="AL10" s="348" t="s">
        <v>98</v>
      </c>
    </row>
    <row r="11" spans="1:46" x14ac:dyDescent="0.25">
      <c r="A11" s="3"/>
      <c r="B11" s="90" t="str">
        <f>IF(Config!B4&lt;&gt;"",Config!B4,"")</f>
        <v>EMPLOYE 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51</v>
      </c>
      <c r="G11" s="51" t="s">
        <v>51</v>
      </c>
      <c r="H11" s="51" t="s">
        <v>51</v>
      </c>
      <c r="I11" s="51" t="s">
        <v>76</v>
      </c>
      <c r="J11" s="50" t="s">
        <v>76</v>
      </c>
      <c r="K11" s="50" t="s">
        <v>48</v>
      </c>
      <c r="L11" s="50" t="s">
        <v>48</v>
      </c>
      <c r="M11" s="51" t="s">
        <v>76</v>
      </c>
      <c r="N11" s="51" t="s">
        <v>72</v>
      </c>
      <c r="O11" s="51" t="s">
        <v>72</v>
      </c>
      <c r="P11" s="50" t="s">
        <v>57</v>
      </c>
      <c r="Q11" s="50" t="s">
        <v>57</v>
      </c>
      <c r="R11" s="50" t="s">
        <v>76</v>
      </c>
      <c r="S11" s="51" t="s">
        <v>76</v>
      </c>
      <c r="T11" s="51" t="s">
        <v>48</v>
      </c>
      <c r="U11" s="51" t="s">
        <v>48</v>
      </c>
      <c r="V11" s="51" t="s">
        <v>48</v>
      </c>
      <c r="W11" s="51" t="s">
        <v>76</v>
      </c>
      <c r="X11" s="51" t="s">
        <v>76</v>
      </c>
      <c r="Y11" s="51" t="s">
        <v>42</v>
      </c>
      <c r="Z11" s="51" t="s">
        <v>42</v>
      </c>
      <c r="AA11" s="51" t="s">
        <v>76</v>
      </c>
      <c r="AB11" s="51" t="s">
        <v>72</v>
      </c>
      <c r="AC11" s="51" t="s">
        <v>72</v>
      </c>
      <c r="AD11" s="51" t="s">
        <v>57</v>
      </c>
      <c r="AE11" s="51" t="s">
        <v>57</v>
      </c>
      <c r="AF11" s="51" t="s">
        <v>76</v>
      </c>
      <c r="AG11" s="51" t="s">
        <v>76</v>
      </c>
      <c r="AH11" s="51" t="s">
        <v>42</v>
      </c>
      <c r="AI11" s="51" t="s">
        <v>42</v>
      </c>
      <c r="AJ11" s="87" t="s">
        <v>42</v>
      </c>
      <c r="AK11" s="358">
        <f t="shared" ref="AK11:AK27" ca="1" si="6">TotH(F11:AJ11)</f>
        <v>8.2083333333333321</v>
      </c>
      <c r="AL11" s="360">
        <f ca="1">FraisM(F11:AJ11)</f>
        <v>213.28000000000003</v>
      </c>
    </row>
    <row r="12" spans="1:46" x14ac:dyDescent="0.25">
      <c r="A12" s="3"/>
      <c r="B12" s="91" t="str">
        <f>IF(Config!B5&lt;&gt;"",Config!B5,"")</f>
        <v>EMPLOYE 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72</v>
      </c>
      <c r="G12" s="52" t="s">
        <v>76</v>
      </c>
      <c r="H12" s="52" t="s">
        <v>76</v>
      </c>
      <c r="I12" s="53" t="s">
        <v>54</v>
      </c>
      <c r="J12" s="52" t="s">
        <v>54</v>
      </c>
      <c r="K12" s="52" t="s">
        <v>50</v>
      </c>
      <c r="L12" s="52" t="s">
        <v>76</v>
      </c>
      <c r="M12" s="53" t="s">
        <v>50</v>
      </c>
      <c r="N12" s="52" t="s">
        <v>50</v>
      </c>
      <c r="O12" s="52" t="s">
        <v>50</v>
      </c>
      <c r="P12" s="52" t="s">
        <v>76</v>
      </c>
      <c r="Q12" s="52" t="s">
        <v>76</v>
      </c>
      <c r="R12" s="52" t="s">
        <v>72</v>
      </c>
      <c r="S12" s="52" t="s">
        <v>72</v>
      </c>
      <c r="T12" s="52" t="s">
        <v>72</v>
      </c>
      <c r="U12" s="52" t="s">
        <v>76</v>
      </c>
      <c r="V12" s="52" t="s">
        <v>76</v>
      </c>
      <c r="W12" s="52" t="s">
        <v>54</v>
      </c>
      <c r="X12" s="52" t="s">
        <v>54</v>
      </c>
      <c r="Y12" s="52" t="s">
        <v>76</v>
      </c>
      <c r="Z12" s="52" t="s">
        <v>50</v>
      </c>
      <c r="AA12" s="52" t="s">
        <v>51</v>
      </c>
      <c r="AB12" s="52" t="s">
        <v>51</v>
      </c>
      <c r="AC12" s="52" t="s">
        <v>51</v>
      </c>
      <c r="AD12" s="52" t="s">
        <v>76</v>
      </c>
      <c r="AE12" s="52" t="s">
        <v>76</v>
      </c>
      <c r="AF12" s="52" t="s">
        <v>48</v>
      </c>
      <c r="AG12" s="52" t="s">
        <v>48</v>
      </c>
      <c r="AH12" s="52" t="s">
        <v>76</v>
      </c>
      <c r="AI12" s="52" t="s">
        <v>72</v>
      </c>
      <c r="AJ12" s="88" t="s">
        <v>72</v>
      </c>
      <c r="AK12" s="356">
        <f t="shared" ca="1" si="6"/>
        <v>7.833333333333333</v>
      </c>
      <c r="AL12" s="361">
        <f t="shared" ref="AL12:AL27" ca="1" si="9">FraisM(F12:AJ12)</f>
        <v>441.64000000000016</v>
      </c>
    </row>
    <row r="13" spans="1:46" x14ac:dyDescent="0.25">
      <c r="A13" s="3"/>
      <c r="B13" s="91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356">
        <f t="shared" ca="1" si="6"/>
        <v>0</v>
      </c>
      <c r="AL13" s="361">
        <f t="shared" ca="1" si="9"/>
        <v>0</v>
      </c>
    </row>
    <row r="14" spans="1:46" x14ac:dyDescent="0.25">
      <c r="A14" s="3"/>
      <c r="B14" s="91" t="str">
        <f>IF(Config!B7&lt;&gt;"",Config!B7,"")</f>
        <v>EMPLOYE 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42</v>
      </c>
      <c r="G14" s="52" t="s">
        <v>42</v>
      </c>
      <c r="H14" s="52" t="s">
        <v>42</v>
      </c>
      <c r="I14" s="53" t="s">
        <v>76</v>
      </c>
      <c r="J14" s="52" t="s">
        <v>76</v>
      </c>
      <c r="K14" s="52" t="s">
        <v>72</v>
      </c>
      <c r="L14" s="52" t="s">
        <v>72</v>
      </c>
      <c r="M14" s="53" t="s">
        <v>72</v>
      </c>
      <c r="N14" s="52" t="s">
        <v>76</v>
      </c>
      <c r="O14" s="52" t="s">
        <v>76</v>
      </c>
      <c r="P14" s="52" t="s">
        <v>54</v>
      </c>
      <c r="Q14" s="52" t="s">
        <v>54</v>
      </c>
      <c r="R14" s="52" t="s">
        <v>50</v>
      </c>
      <c r="S14" s="52" t="s">
        <v>76</v>
      </c>
      <c r="T14" s="52" t="s">
        <v>50</v>
      </c>
      <c r="U14" s="52" t="s">
        <v>50</v>
      </c>
      <c r="V14" s="52" t="s">
        <v>50</v>
      </c>
      <c r="W14" s="52" t="s">
        <v>76</v>
      </c>
      <c r="X14" s="52" t="s">
        <v>76</v>
      </c>
      <c r="Y14" s="52" t="s">
        <v>72</v>
      </c>
      <c r="Z14" s="52" t="s">
        <v>72</v>
      </c>
      <c r="AA14" s="52" t="s">
        <v>72</v>
      </c>
      <c r="AB14" s="52" t="s">
        <v>76</v>
      </c>
      <c r="AC14" s="52" t="s">
        <v>76</v>
      </c>
      <c r="AD14" s="52" t="s">
        <v>54</v>
      </c>
      <c r="AE14" s="52" t="s">
        <v>54</v>
      </c>
      <c r="AF14" s="52" t="s">
        <v>76</v>
      </c>
      <c r="AG14" s="52" t="s">
        <v>50</v>
      </c>
      <c r="AH14" s="52" t="s">
        <v>51</v>
      </c>
      <c r="AI14" s="52" t="s">
        <v>51</v>
      </c>
      <c r="AJ14" s="88" t="s">
        <v>51</v>
      </c>
      <c r="AK14" s="354">
        <f t="shared" ca="1" si="6"/>
        <v>8.2083333333333321</v>
      </c>
      <c r="AL14" s="361">
        <f t="shared" ca="1" si="9"/>
        <v>389.80000000000007</v>
      </c>
    </row>
    <row r="15" spans="1:46" x14ac:dyDescent="0.25">
      <c r="A15" s="3"/>
      <c r="B15" s="91" t="str">
        <f>IF(Config!B8&lt;&gt;"",Config!B8,"")</f>
        <v>EMPLOYE 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76</v>
      </c>
      <c r="G15" s="52" t="s">
        <v>72</v>
      </c>
      <c r="H15" s="52" t="s">
        <v>72</v>
      </c>
      <c r="I15" s="53" t="s">
        <v>57</v>
      </c>
      <c r="J15" s="52" t="s">
        <v>57</v>
      </c>
      <c r="K15" s="52" t="s">
        <v>76</v>
      </c>
      <c r="L15" s="52" t="s">
        <v>76</v>
      </c>
      <c r="M15" s="53" t="s">
        <v>42</v>
      </c>
      <c r="N15" s="52" t="s">
        <v>42</v>
      </c>
      <c r="O15" s="52" t="s">
        <v>42</v>
      </c>
      <c r="P15" s="52" t="s">
        <v>76</v>
      </c>
      <c r="Q15" s="52" t="s">
        <v>76</v>
      </c>
      <c r="R15" s="52" t="s">
        <v>72</v>
      </c>
      <c r="S15" s="52" t="s">
        <v>72</v>
      </c>
      <c r="T15" s="52" t="s">
        <v>72</v>
      </c>
      <c r="U15" s="52" t="s">
        <v>76</v>
      </c>
      <c r="V15" s="52" t="s">
        <v>76</v>
      </c>
      <c r="W15" s="52" t="s">
        <v>54</v>
      </c>
      <c r="X15" s="52" t="s">
        <v>54</v>
      </c>
      <c r="Y15" s="52" t="s">
        <v>50</v>
      </c>
      <c r="Z15" s="52" t="s">
        <v>76</v>
      </c>
      <c r="AA15" s="52" t="s">
        <v>50</v>
      </c>
      <c r="AB15" s="52" t="s">
        <v>50</v>
      </c>
      <c r="AC15" s="52" t="s">
        <v>50</v>
      </c>
      <c r="AD15" s="52" t="s">
        <v>76</v>
      </c>
      <c r="AE15" s="52" t="s">
        <v>76</v>
      </c>
      <c r="AF15" s="52" t="s">
        <v>72</v>
      </c>
      <c r="AG15" s="52" t="s">
        <v>72</v>
      </c>
      <c r="AH15" s="52" t="s">
        <v>72</v>
      </c>
      <c r="AI15" s="52" t="s">
        <v>76</v>
      </c>
      <c r="AJ15" s="88" t="s">
        <v>76</v>
      </c>
      <c r="AK15" s="355">
        <f t="shared" ca="1" si="6"/>
        <v>7.375</v>
      </c>
      <c r="AL15" s="361">
        <f t="shared" ca="1" si="9"/>
        <v>347.68000000000006</v>
      </c>
    </row>
    <row r="16" spans="1:46" x14ac:dyDescent="0.25">
      <c r="A16" s="3"/>
      <c r="B16" s="91" t="str">
        <f>IF(Config!B9&lt;&gt;"",Config!B9,"")</f>
        <v>EMPLOYE 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50</v>
      </c>
      <c r="G16" s="52" t="s">
        <v>50</v>
      </c>
      <c r="H16" s="52" t="s">
        <v>50</v>
      </c>
      <c r="I16" s="53" t="s">
        <v>76</v>
      </c>
      <c r="J16" s="52" t="s">
        <v>76</v>
      </c>
      <c r="K16" s="52" t="s">
        <v>72</v>
      </c>
      <c r="L16" s="52" t="s">
        <v>72</v>
      </c>
      <c r="M16" s="53" t="s">
        <v>72</v>
      </c>
      <c r="N16" s="52" t="s">
        <v>76</v>
      </c>
      <c r="O16" s="52" t="s">
        <v>76</v>
      </c>
      <c r="P16" s="52" t="s">
        <v>54</v>
      </c>
      <c r="Q16" s="52" t="s">
        <v>54</v>
      </c>
      <c r="R16" s="52" t="s">
        <v>76</v>
      </c>
      <c r="S16" s="52" t="s">
        <v>50</v>
      </c>
      <c r="T16" s="52" t="s">
        <v>51</v>
      </c>
      <c r="U16" s="52" t="s">
        <v>51</v>
      </c>
      <c r="V16" s="52" t="s">
        <v>51</v>
      </c>
      <c r="W16" s="52" t="s">
        <v>76</v>
      </c>
      <c r="X16" s="52" t="s">
        <v>76</v>
      </c>
      <c r="Y16" s="52" t="s">
        <v>48</v>
      </c>
      <c r="Z16" s="52" t="s">
        <v>48</v>
      </c>
      <c r="AA16" s="52" t="s">
        <v>76</v>
      </c>
      <c r="AB16" s="52" t="s">
        <v>72</v>
      </c>
      <c r="AC16" s="52" t="s">
        <v>72</v>
      </c>
      <c r="AD16" s="52" t="s">
        <v>57</v>
      </c>
      <c r="AE16" s="52" t="s">
        <v>57</v>
      </c>
      <c r="AF16" s="52" t="s">
        <v>76</v>
      </c>
      <c r="AG16" s="52" t="s">
        <v>76</v>
      </c>
      <c r="AH16" s="52" t="s">
        <v>48</v>
      </c>
      <c r="AI16" s="52" t="s">
        <v>48</v>
      </c>
      <c r="AJ16" s="88" t="s">
        <v>48</v>
      </c>
      <c r="AK16" s="355">
        <f t="shared" ca="1" si="6"/>
        <v>8.2083333333333321</v>
      </c>
      <c r="AL16" s="361">
        <f t="shared" ca="1" si="9"/>
        <v>414.52000000000015</v>
      </c>
    </row>
    <row r="17" spans="1:40" x14ac:dyDescent="0.25">
      <c r="A17" s="3"/>
      <c r="B17" s="91" t="str">
        <f>IF(Config!B10&lt;&gt;"",Config!B10,"")</f>
        <v>EMPLOYE 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76</v>
      </c>
      <c r="G17" s="52" t="s">
        <v>72</v>
      </c>
      <c r="H17" s="52" t="s">
        <v>72</v>
      </c>
      <c r="I17" s="53" t="s">
        <v>57</v>
      </c>
      <c r="J17" s="52" t="s">
        <v>57</v>
      </c>
      <c r="K17" s="52" t="s">
        <v>76</v>
      </c>
      <c r="L17" s="52" t="s">
        <v>76</v>
      </c>
      <c r="M17" s="53" t="s">
        <v>48</v>
      </c>
      <c r="N17" s="52" t="s">
        <v>48</v>
      </c>
      <c r="O17" s="52" t="s">
        <v>48</v>
      </c>
      <c r="P17" s="52" t="s">
        <v>76</v>
      </c>
      <c r="Q17" s="52" t="s">
        <v>76</v>
      </c>
      <c r="R17" s="52" t="s">
        <v>42</v>
      </c>
      <c r="S17" s="52" t="s">
        <v>42</v>
      </c>
      <c r="T17" s="52" t="s">
        <v>76</v>
      </c>
      <c r="U17" s="52" t="s">
        <v>72</v>
      </c>
      <c r="V17" s="52" t="s">
        <v>72</v>
      </c>
      <c r="W17" s="52" t="s">
        <v>57</v>
      </c>
      <c r="X17" s="52" t="s">
        <v>57</v>
      </c>
      <c r="Y17" s="52" t="s">
        <v>76</v>
      </c>
      <c r="Z17" s="52" t="s">
        <v>76</v>
      </c>
      <c r="AA17" s="52" t="s">
        <v>42</v>
      </c>
      <c r="AB17" s="52" t="s">
        <v>42</v>
      </c>
      <c r="AC17" s="52" t="s">
        <v>42</v>
      </c>
      <c r="AD17" s="52" t="s">
        <v>76</v>
      </c>
      <c r="AE17" s="52" t="s">
        <v>76</v>
      </c>
      <c r="AF17" s="52" t="s">
        <v>72</v>
      </c>
      <c r="AG17" s="52" t="s">
        <v>72</v>
      </c>
      <c r="AH17" s="52" t="s">
        <v>72</v>
      </c>
      <c r="AI17" s="52" t="s">
        <v>76</v>
      </c>
      <c r="AJ17" s="88" t="s">
        <v>76</v>
      </c>
      <c r="AK17" s="355">
        <f t="shared" ca="1" si="6"/>
        <v>7.3749999999999991</v>
      </c>
      <c r="AL17" s="361">
        <f t="shared" ca="1" si="9"/>
        <v>224.20000000000005</v>
      </c>
    </row>
    <row r="18" spans="1:40" x14ac:dyDescent="0.25">
      <c r="A18" s="3"/>
      <c r="B18" s="91" t="str">
        <f>IF(Config!B11&lt;&gt;"",Config!B11,"")</f>
        <v>EMPLOYE 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48</v>
      </c>
      <c r="G18" s="52" t="s">
        <v>48</v>
      </c>
      <c r="H18" s="52" t="s">
        <v>48</v>
      </c>
      <c r="I18" s="53" t="s">
        <v>76</v>
      </c>
      <c r="J18" s="52" t="s">
        <v>76</v>
      </c>
      <c r="K18" s="52" t="s">
        <v>42</v>
      </c>
      <c r="L18" s="52" t="s">
        <v>42</v>
      </c>
      <c r="M18" s="53" t="s">
        <v>76</v>
      </c>
      <c r="N18" s="52" t="s">
        <v>72</v>
      </c>
      <c r="O18" s="52" t="s">
        <v>72</v>
      </c>
      <c r="P18" s="52" t="s">
        <v>57</v>
      </c>
      <c r="Q18" s="52" t="s">
        <v>57</v>
      </c>
      <c r="R18" s="52" t="s">
        <v>76</v>
      </c>
      <c r="S18" s="52" t="s">
        <v>76</v>
      </c>
      <c r="T18" s="52" t="s">
        <v>42</v>
      </c>
      <c r="U18" s="52" t="s">
        <v>42</v>
      </c>
      <c r="V18" s="52" t="s">
        <v>42</v>
      </c>
      <c r="W18" s="52" t="s">
        <v>76</v>
      </c>
      <c r="X18" s="52" t="s">
        <v>76</v>
      </c>
      <c r="Y18" s="52" t="s">
        <v>72</v>
      </c>
      <c r="Z18" s="52" t="s">
        <v>72</v>
      </c>
      <c r="AA18" s="52" t="s">
        <v>72</v>
      </c>
      <c r="AB18" s="52" t="s">
        <v>76</v>
      </c>
      <c r="AC18" s="52" t="s">
        <v>76</v>
      </c>
      <c r="AD18" s="52" t="s">
        <v>54</v>
      </c>
      <c r="AE18" s="52" t="s">
        <v>54</v>
      </c>
      <c r="AF18" s="52" t="s">
        <v>50</v>
      </c>
      <c r="AG18" s="52" t="s">
        <v>76</v>
      </c>
      <c r="AH18" s="52" t="s">
        <v>50</v>
      </c>
      <c r="AI18" s="52" t="s">
        <v>50</v>
      </c>
      <c r="AJ18" s="88" t="s">
        <v>50</v>
      </c>
      <c r="AK18" s="355">
        <f t="shared" ca="1" si="6"/>
        <v>8.2083333333333321</v>
      </c>
      <c r="AL18" s="361">
        <f t="shared" ca="1" si="9"/>
        <v>362.68000000000006</v>
      </c>
    </row>
    <row r="19" spans="1:40" x14ac:dyDescent="0.25">
      <c r="A19" s="3"/>
      <c r="B19" s="91" t="str">
        <f>IF(Config!B12&lt;&gt;"",Config!B12,"")</f>
        <v>EMPLOYE 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72</v>
      </c>
      <c r="G19" s="52" t="s">
        <v>76</v>
      </c>
      <c r="H19" s="52" t="s">
        <v>76</v>
      </c>
      <c r="I19" s="53" t="s">
        <v>54</v>
      </c>
      <c r="J19" s="52" t="s">
        <v>54</v>
      </c>
      <c r="K19" s="52" t="s">
        <v>76</v>
      </c>
      <c r="L19" s="52" t="s">
        <v>50</v>
      </c>
      <c r="M19" s="53" t="s">
        <v>51</v>
      </c>
      <c r="N19" s="52" t="s">
        <v>51</v>
      </c>
      <c r="O19" s="52" t="s">
        <v>51</v>
      </c>
      <c r="P19" s="52" t="s">
        <v>76</v>
      </c>
      <c r="Q19" s="52" t="s">
        <v>76</v>
      </c>
      <c r="R19" s="52" t="s">
        <v>48</v>
      </c>
      <c r="S19" s="52" t="s">
        <v>48</v>
      </c>
      <c r="T19" s="52" t="s">
        <v>76</v>
      </c>
      <c r="U19" s="52" t="s">
        <v>72</v>
      </c>
      <c r="V19" s="52" t="s">
        <v>72</v>
      </c>
      <c r="W19" s="52" t="s">
        <v>57</v>
      </c>
      <c r="X19" s="52" t="s">
        <v>57</v>
      </c>
      <c r="Y19" s="52" t="s">
        <v>76</v>
      </c>
      <c r="Z19" s="52" t="s">
        <v>76</v>
      </c>
      <c r="AA19" s="52" t="s">
        <v>48</v>
      </c>
      <c r="AB19" s="52" t="s">
        <v>48</v>
      </c>
      <c r="AC19" s="52" t="s">
        <v>48</v>
      </c>
      <c r="AD19" s="52" t="s">
        <v>76</v>
      </c>
      <c r="AE19" s="52" t="s">
        <v>76</v>
      </c>
      <c r="AF19" s="52" t="s">
        <v>42</v>
      </c>
      <c r="AG19" s="52" t="s">
        <v>42</v>
      </c>
      <c r="AH19" s="52" t="s">
        <v>76</v>
      </c>
      <c r="AI19" s="52" t="s">
        <v>72</v>
      </c>
      <c r="AJ19" s="88" t="s">
        <v>72</v>
      </c>
      <c r="AK19" s="355">
        <f t="shared" ca="1" si="6"/>
        <v>7.833333333333333</v>
      </c>
      <c r="AL19" s="361">
        <f t="shared" ca="1" si="9"/>
        <v>318.16000000000014</v>
      </c>
    </row>
    <row r="20" spans="1:40" x14ac:dyDescent="0.25">
      <c r="A20" s="3"/>
      <c r="B20" s="91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355">
        <f t="shared" ca="1" si="6"/>
        <v>0</v>
      </c>
      <c r="AL20" s="361">
        <f t="shared" ca="1" si="9"/>
        <v>0</v>
      </c>
    </row>
    <row r="21" spans="1:40" x14ac:dyDescent="0.25">
      <c r="A21" s="3"/>
      <c r="B21" s="91" t="str">
        <f>IF(Config!B14&lt;&gt;"",Config!B14,"")</f>
        <v>EMPLOYE 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60</v>
      </c>
      <c r="G21" s="52" t="s">
        <v>60</v>
      </c>
      <c r="H21" s="52" t="s">
        <v>60</v>
      </c>
      <c r="I21" s="53" t="s">
        <v>76</v>
      </c>
      <c r="J21" s="52" t="s">
        <v>76</v>
      </c>
      <c r="K21" s="52" t="s">
        <v>60</v>
      </c>
      <c r="L21" s="52" t="s">
        <v>60</v>
      </c>
      <c r="M21" s="53" t="s">
        <v>60</v>
      </c>
      <c r="N21" s="52" t="s">
        <v>60</v>
      </c>
      <c r="O21" s="52" t="s">
        <v>60</v>
      </c>
      <c r="P21" s="52" t="s">
        <v>76</v>
      </c>
      <c r="Q21" s="52" t="s">
        <v>76</v>
      </c>
      <c r="R21" s="52" t="s">
        <v>60</v>
      </c>
      <c r="S21" s="52" t="s">
        <v>60</v>
      </c>
      <c r="T21" s="52" t="s">
        <v>76</v>
      </c>
      <c r="U21" s="52" t="s">
        <v>60</v>
      </c>
      <c r="V21" s="52" t="s">
        <v>60</v>
      </c>
      <c r="W21" s="52" t="s">
        <v>76</v>
      </c>
      <c r="X21" s="52" t="s">
        <v>76</v>
      </c>
      <c r="Y21" s="52" t="s">
        <v>60</v>
      </c>
      <c r="Z21" s="52" t="s">
        <v>60</v>
      </c>
      <c r="AA21" s="52" t="s">
        <v>60</v>
      </c>
      <c r="AB21" s="52" t="s">
        <v>60</v>
      </c>
      <c r="AC21" s="52" t="s">
        <v>60</v>
      </c>
      <c r="AD21" s="52" t="s">
        <v>76</v>
      </c>
      <c r="AE21" s="52" t="s">
        <v>76</v>
      </c>
      <c r="AF21" s="52" t="s">
        <v>60</v>
      </c>
      <c r="AG21" s="52" t="s">
        <v>60</v>
      </c>
      <c r="AH21" s="52" t="s">
        <v>60</v>
      </c>
      <c r="AI21" s="52" t="s">
        <v>60</v>
      </c>
      <c r="AJ21" s="88" t="s">
        <v>60</v>
      </c>
      <c r="AK21" s="355">
        <f t="shared" ca="1" si="6"/>
        <v>6.875</v>
      </c>
      <c r="AL21" s="361">
        <f t="shared" ca="1" si="9"/>
        <v>0</v>
      </c>
    </row>
    <row r="22" spans="1:40" x14ac:dyDescent="0.25">
      <c r="A22" s="3"/>
      <c r="B22" s="91" t="str">
        <f>IF(Config!B15&lt;&gt;"",Config!B15,"")</f>
        <v>EMPLOYE 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77</v>
      </c>
      <c r="G22" s="52" t="s">
        <v>77</v>
      </c>
      <c r="H22" s="52" t="s">
        <v>77</v>
      </c>
      <c r="I22" s="53" t="s">
        <v>76</v>
      </c>
      <c r="J22" s="52" t="s">
        <v>76</v>
      </c>
      <c r="K22" s="52" t="s">
        <v>77</v>
      </c>
      <c r="L22" s="52" t="s">
        <v>77</v>
      </c>
      <c r="M22" s="53" t="s">
        <v>77</v>
      </c>
      <c r="N22" s="52" t="s">
        <v>77</v>
      </c>
      <c r="O22" s="52" t="s">
        <v>77</v>
      </c>
      <c r="P22" s="52" t="s">
        <v>76</v>
      </c>
      <c r="Q22" s="52" t="s">
        <v>76</v>
      </c>
      <c r="R22" s="52" t="s">
        <v>77</v>
      </c>
      <c r="S22" s="52" t="s">
        <v>77</v>
      </c>
      <c r="T22" s="52" t="s">
        <v>76</v>
      </c>
      <c r="U22" s="52" t="s">
        <v>77</v>
      </c>
      <c r="V22" s="52" t="s">
        <v>77</v>
      </c>
      <c r="W22" s="52" t="s">
        <v>76</v>
      </c>
      <c r="X22" s="52" t="s">
        <v>76</v>
      </c>
      <c r="Y22" s="52" t="s">
        <v>77</v>
      </c>
      <c r="Z22" s="52" t="s">
        <v>77</v>
      </c>
      <c r="AA22" s="52" t="s">
        <v>77</v>
      </c>
      <c r="AB22" s="52" t="s">
        <v>77</v>
      </c>
      <c r="AC22" s="52" t="s">
        <v>77</v>
      </c>
      <c r="AD22" s="52" t="s">
        <v>76</v>
      </c>
      <c r="AE22" s="52" t="s">
        <v>76</v>
      </c>
      <c r="AF22" s="52" t="s">
        <v>77</v>
      </c>
      <c r="AG22" s="52" t="s">
        <v>77</v>
      </c>
      <c r="AH22" s="52" t="s">
        <v>77</v>
      </c>
      <c r="AI22" s="52" t="s">
        <v>77</v>
      </c>
      <c r="AJ22" s="88" t="s">
        <v>77</v>
      </c>
      <c r="AK22" s="355">
        <f t="shared" ca="1" si="6"/>
        <v>6.875</v>
      </c>
      <c r="AL22" s="361">
        <f t="shared" ca="1" si="9"/>
        <v>0</v>
      </c>
    </row>
    <row r="23" spans="1:40" x14ac:dyDescent="0.25">
      <c r="A23" s="3"/>
      <c r="B23" s="91" t="str">
        <f>IF(Config!B16&lt;&gt;"",Config!B16,"")</f>
        <v>EMPLOYE 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61</v>
      </c>
      <c r="G23" s="52" t="s">
        <v>61</v>
      </c>
      <c r="H23" s="52" t="s">
        <v>61</v>
      </c>
      <c r="I23" s="53" t="s">
        <v>76</v>
      </c>
      <c r="J23" s="52" t="s">
        <v>76</v>
      </c>
      <c r="K23" s="52" t="s">
        <v>61</v>
      </c>
      <c r="L23" s="52" t="s">
        <v>61</v>
      </c>
      <c r="M23" s="53" t="s">
        <v>61</v>
      </c>
      <c r="N23" s="52" t="s">
        <v>61</v>
      </c>
      <c r="O23" s="52" t="s">
        <v>61</v>
      </c>
      <c r="P23" s="52" t="s">
        <v>76</v>
      </c>
      <c r="Q23" s="52" t="s">
        <v>76</v>
      </c>
      <c r="R23" s="52" t="s">
        <v>61</v>
      </c>
      <c r="S23" s="52" t="s">
        <v>61</v>
      </c>
      <c r="T23" s="52" t="s">
        <v>76</v>
      </c>
      <c r="U23" s="52" t="s">
        <v>61</v>
      </c>
      <c r="V23" s="52" t="s">
        <v>61</v>
      </c>
      <c r="W23" s="52" t="s">
        <v>76</v>
      </c>
      <c r="X23" s="52" t="s">
        <v>76</v>
      </c>
      <c r="Y23" s="52" t="s">
        <v>61</v>
      </c>
      <c r="Z23" s="52" t="s">
        <v>61</v>
      </c>
      <c r="AA23" s="52" t="s">
        <v>61</v>
      </c>
      <c r="AB23" s="52" t="s">
        <v>61</v>
      </c>
      <c r="AC23" s="52" t="s">
        <v>61</v>
      </c>
      <c r="AD23" s="52" t="s">
        <v>76</v>
      </c>
      <c r="AE23" s="52" t="s">
        <v>76</v>
      </c>
      <c r="AF23" s="52" t="s">
        <v>61</v>
      </c>
      <c r="AG23" s="52" t="s">
        <v>61</v>
      </c>
      <c r="AH23" s="52" t="s">
        <v>61</v>
      </c>
      <c r="AI23" s="52" t="s">
        <v>61</v>
      </c>
      <c r="AJ23" s="88" t="s">
        <v>61</v>
      </c>
      <c r="AK23" s="355">
        <f t="shared" ca="1" si="6"/>
        <v>8.25</v>
      </c>
      <c r="AL23" s="361">
        <f t="shared" ca="1" si="9"/>
        <v>0</v>
      </c>
    </row>
    <row r="24" spans="1:40" x14ac:dyDescent="0.25">
      <c r="A24" s="3"/>
      <c r="B24" s="91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356">
        <f t="shared" ca="1" si="6"/>
        <v>0</v>
      </c>
      <c r="AL24" s="361">
        <f t="shared" ca="1" si="9"/>
        <v>0</v>
      </c>
    </row>
    <row r="25" spans="1:40" x14ac:dyDescent="0.25">
      <c r="A25" s="3"/>
      <c r="B25" s="91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356">
        <f t="shared" ca="1" si="6"/>
        <v>0</v>
      </c>
      <c r="AL25" s="361">
        <f t="shared" ca="1" si="9"/>
        <v>0</v>
      </c>
    </row>
    <row r="26" spans="1:40" x14ac:dyDescent="0.25">
      <c r="A26" s="3"/>
      <c r="B26" s="91" t="str">
        <f>IF(Config!B19&lt;&gt;"",Config!B19,"")</f>
        <v>EMPLOYE 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/>
      <c r="G26" s="52"/>
      <c r="H26" s="52"/>
      <c r="I26" s="53" t="s">
        <v>79</v>
      </c>
      <c r="J26" s="52" t="s">
        <v>79</v>
      </c>
      <c r="K26" s="52" t="s">
        <v>51</v>
      </c>
      <c r="L26" s="52" t="s">
        <v>51</v>
      </c>
      <c r="M26" s="53"/>
      <c r="N26" s="52"/>
      <c r="O26" s="52"/>
      <c r="P26" s="52" t="s">
        <v>76</v>
      </c>
      <c r="Q26" s="52" t="s">
        <v>76</v>
      </c>
      <c r="R26" s="52"/>
      <c r="S26" s="52"/>
      <c r="T26" s="52"/>
      <c r="U26" s="52"/>
      <c r="V26" s="52"/>
      <c r="W26" s="52" t="s">
        <v>79</v>
      </c>
      <c r="X26" s="52" t="s">
        <v>79</v>
      </c>
      <c r="Y26" s="52" t="s">
        <v>51</v>
      </c>
      <c r="Z26" s="52" t="s">
        <v>51</v>
      </c>
      <c r="AA26" s="52"/>
      <c r="AB26" s="52"/>
      <c r="AC26" s="52"/>
      <c r="AD26" s="52" t="s">
        <v>76</v>
      </c>
      <c r="AE26" s="52" t="s">
        <v>76</v>
      </c>
      <c r="AF26" s="52"/>
      <c r="AG26" s="52"/>
      <c r="AH26" s="52"/>
      <c r="AI26" s="52"/>
      <c r="AJ26" s="88"/>
      <c r="AK26" s="354">
        <f t="shared" ca="1" si="6"/>
        <v>1.5</v>
      </c>
      <c r="AL26" s="361">
        <f t="shared" ca="1" si="9"/>
        <v>0</v>
      </c>
    </row>
    <row r="27" spans="1:40" ht="15.75" thickBot="1" x14ac:dyDescent="0.3">
      <c r="A27" s="3"/>
      <c r="B27" s="92" t="str">
        <f>IF(Config!B20&lt;&gt;"",Config!B20,"")</f>
        <v>EMPLOYE 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/>
      <c r="G27" s="54"/>
      <c r="H27" s="54"/>
      <c r="I27" s="55" t="s">
        <v>76</v>
      </c>
      <c r="J27" s="54" t="s">
        <v>76</v>
      </c>
      <c r="K27" s="54"/>
      <c r="L27" s="54"/>
      <c r="M27" s="55"/>
      <c r="N27" s="54"/>
      <c r="O27" s="54"/>
      <c r="P27" s="54" t="s">
        <v>79</v>
      </c>
      <c r="Q27" s="54" t="s">
        <v>79</v>
      </c>
      <c r="R27" s="54" t="s">
        <v>51</v>
      </c>
      <c r="S27" s="54" t="s">
        <v>51</v>
      </c>
      <c r="T27" s="54"/>
      <c r="U27" s="54"/>
      <c r="V27" s="54"/>
      <c r="W27" s="54" t="s">
        <v>76</v>
      </c>
      <c r="X27" s="54" t="s">
        <v>76</v>
      </c>
      <c r="Y27" s="54"/>
      <c r="Z27" s="54"/>
      <c r="AA27" s="54"/>
      <c r="AB27" s="54"/>
      <c r="AC27" s="54"/>
      <c r="AD27" s="54" t="s">
        <v>79</v>
      </c>
      <c r="AE27" s="54" t="s">
        <v>79</v>
      </c>
      <c r="AF27" s="54" t="s">
        <v>51</v>
      </c>
      <c r="AG27" s="54" t="s">
        <v>51</v>
      </c>
      <c r="AH27" s="54"/>
      <c r="AI27" s="54"/>
      <c r="AJ27" s="89"/>
      <c r="AK27" s="357">
        <f t="shared" ca="1" si="6"/>
        <v>1.5</v>
      </c>
      <c r="AL27" s="362">
        <f t="shared" ca="1" si="9"/>
        <v>0</v>
      </c>
    </row>
    <row r="28" spans="1:40" ht="15.75" thickBot="1" x14ac:dyDescent="0.3">
      <c r="B28" s="342" t="s">
        <v>82</v>
      </c>
      <c r="C28" s="343"/>
      <c r="D28" s="343"/>
      <c r="E28" s="344"/>
      <c r="F28" s="179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80"/>
      <c r="AK28" s="107"/>
    </row>
    <row r="29" spans="1:40" x14ac:dyDescent="0.25">
      <c r="B29" s="60"/>
      <c r="C29" s="109"/>
      <c r="D29" s="109"/>
      <c r="E29" s="109"/>
      <c r="F29" s="116"/>
      <c r="G29" s="302"/>
      <c r="H29" s="302"/>
      <c r="I29" s="302"/>
      <c r="J29" s="302"/>
      <c r="K29" s="109"/>
      <c r="L29" s="116"/>
      <c r="M29" s="302"/>
      <c r="N29" s="302"/>
      <c r="O29" s="302"/>
      <c r="P29" s="302"/>
      <c r="Q29" s="109"/>
      <c r="R29" s="117"/>
      <c r="S29" s="298"/>
      <c r="T29" s="298"/>
      <c r="U29" s="298"/>
      <c r="V29" s="298"/>
      <c r="X29" s="107"/>
      <c r="Y29" s="59"/>
      <c r="Z29" s="114"/>
      <c r="AA29" s="176"/>
      <c r="AB29" s="176"/>
      <c r="AC29" s="111"/>
      <c r="AD29" s="109"/>
      <c r="AE29" s="109"/>
      <c r="AF29" s="109"/>
      <c r="AG29" s="109"/>
      <c r="AH29" s="109"/>
      <c r="AI29" s="109"/>
      <c r="AJ29" s="109"/>
      <c r="AK29" s="109"/>
    </row>
    <row r="30" spans="1:40" x14ac:dyDescent="0.25">
      <c r="B30" s="60"/>
      <c r="C30" s="61" t="s">
        <v>21</v>
      </c>
      <c r="D30" s="308" t="s">
        <v>19</v>
      </c>
      <c r="E30" s="309"/>
      <c r="F30" s="310"/>
      <c r="G30" s="114"/>
      <c r="H30" s="65" t="s">
        <v>20</v>
      </c>
      <c r="I30" s="283" t="s">
        <v>18</v>
      </c>
      <c r="J30" s="284"/>
      <c r="K30" s="284"/>
      <c r="L30" s="311"/>
      <c r="M30" s="109"/>
      <c r="N30" s="67" t="s">
        <v>23</v>
      </c>
      <c r="O30" s="318" t="s">
        <v>24</v>
      </c>
      <c r="P30" s="319"/>
      <c r="Q30" s="319"/>
      <c r="R30" s="320"/>
      <c r="S30" s="183"/>
      <c r="T30" s="324"/>
      <c r="U30" s="324"/>
      <c r="V30" s="324"/>
      <c r="W30" s="324"/>
      <c r="X30" s="324"/>
      <c r="Y30" s="182"/>
      <c r="Z30" s="103" t="s">
        <v>48</v>
      </c>
      <c r="AA30" s="339" t="s">
        <v>52</v>
      </c>
      <c r="AB30" s="340"/>
      <c r="AC30" s="341"/>
      <c r="AD30" s="159"/>
      <c r="AE30" s="93" t="s">
        <v>50</v>
      </c>
      <c r="AF30" s="273" t="s">
        <v>53</v>
      </c>
      <c r="AG30" s="274"/>
      <c r="AH30" s="275"/>
      <c r="AI30" s="109"/>
      <c r="AJ30" s="96" t="s">
        <v>54</v>
      </c>
      <c r="AK30" s="177" t="s">
        <v>55</v>
      </c>
      <c r="AL30" s="95"/>
      <c r="AM30" s="94"/>
      <c r="AN30" s="4"/>
    </row>
    <row r="31" spans="1:40" x14ac:dyDescent="0.25">
      <c r="B31" s="60"/>
      <c r="C31" s="110"/>
      <c r="D31" s="110"/>
      <c r="E31" s="110"/>
      <c r="F31" s="110"/>
      <c r="G31" s="108"/>
      <c r="H31" s="111"/>
      <c r="I31" s="111"/>
      <c r="J31" s="111"/>
      <c r="K31" s="111"/>
      <c r="L31" s="111"/>
      <c r="M31" s="109"/>
      <c r="N31" s="110"/>
      <c r="O31" s="110"/>
      <c r="P31" s="110"/>
      <c r="Q31" s="110"/>
      <c r="R31" s="110"/>
      <c r="S31" s="60"/>
      <c r="Y31" s="60"/>
      <c r="Z31" s="110"/>
      <c r="AA31" s="110"/>
      <c r="AB31" s="110"/>
      <c r="AC31" s="110"/>
      <c r="AD31" s="109"/>
      <c r="AE31" s="175"/>
      <c r="AF31" s="108"/>
      <c r="AG31" s="109"/>
      <c r="AH31" s="109"/>
      <c r="AI31" s="109"/>
      <c r="AJ31" s="175"/>
      <c r="AK31" s="109"/>
      <c r="AL31" s="4"/>
    </row>
    <row r="32" spans="1:40" x14ac:dyDescent="0.25">
      <c r="B32" s="60"/>
      <c r="C32" s="63" t="s">
        <v>27</v>
      </c>
      <c r="D32" s="280" t="s">
        <v>49</v>
      </c>
      <c r="E32" s="281"/>
      <c r="F32" s="281"/>
      <c r="G32" s="115"/>
      <c r="H32" s="64" t="s">
        <v>43</v>
      </c>
      <c r="I32" s="312" t="s">
        <v>44</v>
      </c>
      <c r="J32" s="313"/>
      <c r="K32" s="313"/>
      <c r="L32" s="314"/>
      <c r="M32" s="109"/>
      <c r="N32" s="66" t="s">
        <v>26</v>
      </c>
      <c r="O32" s="321" t="s">
        <v>25</v>
      </c>
      <c r="P32" s="322"/>
      <c r="Q32" s="322"/>
      <c r="R32" s="323"/>
      <c r="S32" s="60"/>
      <c r="T32" s="336" t="s">
        <v>35</v>
      </c>
      <c r="U32" s="337"/>
      <c r="V32" s="337"/>
      <c r="W32" s="337"/>
      <c r="X32" s="338"/>
      <c r="Y32" s="182"/>
      <c r="Z32" s="100" t="s">
        <v>42</v>
      </c>
      <c r="AA32" s="238" t="s">
        <v>52</v>
      </c>
      <c r="AB32" s="239"/>
      <c r="AC32" s="239"/>
      <c r="AD32" s="159"/>
      <c r="AE32" s="104" t="s">
        <v>51</v>
      </c>
      <c r="AF32" s="252" t="s">
        <v>53</v>
      </c>
      <c r="AG32" s="253"/>
      <c r="AH32" s="254"/>
      <c r="AI32" s="109"/>
      <c r="AJ32" s="98" t="s">
        <v>57</v>
      </c>
      <c r="AK32" s="99" t="s">
        <v>56</v>
      </c>
    </row>
    <row r="33" spans="2:38" x14ac:dyDescent="0.25">
      <c r="B33" s="60"/>
      <c r="C33" s="109"/>
      <c r="D33" s="109"/>
      <c r="E33" s="109"/>
      <c r="F33" s="109"/>
      <c r="G33" s="108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60"/>
      <c r="T33" s="332"/>
      <c r="U33" s="332"/>
      <c r="V33" s="332"/>
      <c r="W33" s="332"/>
      <c r="X33" s="332"/>
      <c r="Y33" s="60"/>
      <c r="Z33" s="110"/>
      <c r="AA33" s="110"/>
      <c r="AB33" s="110"/>
      <c r="AC33" s="110"/>
      <c r="AD33" s="109"/>
      <c r="AE33" s="109"/>
      <c r="AF33" s="109"/>
      <c r="AG33" s="109"/>
      <c r="AH33" s="157"/>
      <c r="AI33" s="109"/>
      <c r="AJ33" s="175"/>
      <c r="AK33" s="113"/>
    </row>
    <row r="34" spans="2:38" x14ac:dyDescent="0.25">
      <c r="B34" s="60"/>
      <c r="C34" s="68" t="s">
        <v>22</v>
      </c>
      <c r="D34" s="306" t="s">
        <v>17</v>
      </c>
      <c r="E34" s="307"/>
      <c r="F34" s="307"/>
      <c r="G34" s="112"/>
      <c r="H34" s="158" t="s">
        <v>79</v>
      </c>
      <c r="I34" s="315" t="s">
        <v>80</v>
      </c>
      <c r="J34" s="316"/>
      <c r="K34" s="316"/>
      <c r="L34" s="317"/>
      <c r="M34" s="109"/>
      <c r="N34" s="160" t="s">
        <v>78</v>
      </c>
      <c r="O34" s="327" t="s">
        <v>81</v>
      </c>
      <c r="P34" s="328"/>
      <c r="Q34" s="328"/>
      <c r="R34" s="329"/>
      <c r="S34" s="60"/>
      <c r="T34" s="333" t="s">
        <v>47</v>
      </c>
      <c r="U34" s="334"/>
      <c r="V34" s="334"/>
      <c r="W34" s="334"/>
      <c r="X34" s="335"/>
      <c r="Y34" s="60"/>
      <c r="Z34" s="105" t="s">
        <v>61</v>
      </c>
      <c r="AA34" s="330" t="s">
        <v>63</v>
      </c>
      <c r="AB34" s="330"/>
      <c r="AC34" s="331"/>
      <c r="AD34" s="109"/>
      <c r="AE34" s="106" t="s">
        <v>60</v>
      </c>
      <c r="AF34" s="256" t="s">
        <v>62</v>
      </c>
      <c r="AG34" s="256"/>
      <c r="AH34" s="256"/>
      <c r="AI34" s="166"/>
      <c r="AJ34" s="102" t="s">
        <v>58</v>
      </c>
      <c r="AK34" s="178" t="s">
        <v>59</v>
      </c>
      <c r="AL34" s="62"/>
    </row>
    <row r="35" spans="2:38" x14ac:dyDescent="0.25">
      <c r="B35" s="60"/>
      <c r="C35" s="109"/>
      <c r="D35" s="109"/>
      <c r="E35" s="109"/>
      <c r="F35" s="109"/>
      <c r="G35" s="109"/>
      <c r="H35" s="109"/>
      <c r="I35" s="109"/>
      <c r="J35" s="113"/>
      <c r="K35" s="109"/>
      <c r="L35" s="109"/>
      <c r="M35" s="109"/>
      <c r="N35" s="109"/>
      <c r="O35" s="110"/>
      <c r="P35" s="110"/>
      <c r="Q35" s="110"/>
      <c r="R35" s="110"/>
      <c r="S35" s="60"/>
      <c r="T35" s="60"/>
      <c r="U35" s="107"/>
      <c r="V35" s="107"/>
      <c r="W35" s="107"/>
      <c r="X35" s="107"/>
      <c r="Y35" s="60"/>
      <c r="Z35" s="109"/>
      <c r="AA35" s="109"/>
      <c r="AB35" s="109"/>
      <c r="AC35" s="108"/>
      <c r="AD35" s="109"/>
      <c r="AE35" s="175"/>
      <c r="AF35" s="109"/>
      <c r="AG35" s="109"/>
      <c r="AH35" s="109"/>
      <c r="AI35" s="109"/>
      <c r="AJ35" s="109"/>
      <c r="AK35" s="109"/>
    </row>
    <row r="36" spans="2:38" x14ac:dyDescent="0.25">
      <c r="B36" s="60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52" t="s">
        <v>77</v>
      </c>
      <c r="O36" s="325" t="s">
        <v>83</v>
      </c>
      <c r="P36" s="326"/>
      <c r="Q36" s="326"/>
      <c r="R36" s="326"/>
      <c r="S36" s="62"/>
      <c r="Y36" s="4"/>
      <c r="Z36" s="155" t="s">
        <v>72</v>
      </c>
      <c r="AA36" s="270" t="s">
        <v>73</v>
      </c>
      <c r="AB36" s="271"/>
      <c r="AC36" s="271"/>
      <c r="AD36" s="184"/>
      <c r="AE36" s="98" t="s">
        <v>57</v>
      </c>
      <c r="AF36" s="264" t="s">
        <v>56</v>
      </c>
      <c r="AG36" s="265"/>
      <c r="AH36" s="265"/>
      <c r="AI36" s="185"/>
      <c r="AJ36" s="108"/>
      <c r="AK36" s="109"/>
    </row>
    <row r="37" spans="2:38" x14ac:dyDescent="0.25">
      <c r="B37" s="60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Z37" s="109"/>
      <c r="AA37" s="109"/>
      <c r="AB37" s="109"/>
      <c r="AC37" s="109"/>
      <c r="AD37" s="108"/>
      <c r="AE37" s="109"/>
      <c r="AF37" s="109"/>
      <c r="AG37" s="109"/>
      <c r="AH37" s="109"/>
      <c r="AI37" s="108"/>
      <c r="AJ37" s="109"/>
      <c r="AK37" s="109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  <mergeCell ref="B4:AJ7"/>
    <mergeCell ref="C9:E9"/>
    <mergeCell ref="G29:J29"/>
    <mergeCell ref="M29:P29"/>
    <mergeCell ref="S29:V29"/>
    <mergeCell ref="B28:E28"/>
    <mergeCell ref="D34:F34"/>
    <mergeCell ref="AA30:AC30"/>
    <mergeCell ref="I32:L32"/>
    <mergeCell ref="O32:R32"/>
    <mergeCell ref="I34:L34"/>
    <mergeCell ref="O34:R34"/>
  </mergeCells>
  <conditionalFormatting sqref="F10:AJ10">
    <cfRule type="expression" dxfId="1372" priority="52">
      <formula>OR(F$10=1,F$10=7)</formula>
    </cfRule>
  </conditionalFormatting>
  <conditionalFormatting sqref="F11:AJ27">
    <cfRule type="cellIs" dxfId="1371" priority="26" operator="equal">
      <formula>"A"</formula>
    </cfRule>
    <cfRule type="cellIs" dxfId="1370" priority="27" operator="equal">
      <formula>"D"</formula>
    </cfRule>
    <cfRule type="cellIs" dxfId="1369" priority="28" operator="equal">
      <formula>"P"</formula>
    </cfRule>
    <cfRule type="cellIs" dxfId="1368" priority="29" operator="equal">
      <formula>"G"</formula>
    </cfRule>
    <cfRule type="cellIs" dxfId="1367" priority="30" operator="equal">
      <formula>"Q"</formula>
    </cfRule>
    <cfRule type="cellIs" dxfId="1366" priority="31" operator="equal">
      <formula>"N"</formula>
    </cfRule>
    <cfRule type="cellIs" dxfId="1365" priority="32" operator="equal">
      <formula>"PN"</formula>
    </cfRule>
    <cfRule type="cellIs" dxfId="1364" priority="33" operator="equal">
      <formula>"PJ"</formula>
    </cfRule>
    <cfRule type="cellIs" dxfId="1363" priority="34" operator="equal">
      <formula>"J"</formula>
    </cfRule>
    <cfRule type="cellIs" dxfId="1362" priority="35" operator="equal">
      <formula>"F"</formula>
    </cfRule>
    <cfRule type="cellIs" dxfId="1361" priority="36" operator="equal">
      <formula>"GP"</formula>
    </cfRule>
    <cfRule type="cellIs" dxfId="1360" priority="37" operator="equal">
      <formula>"PM"</formula>
    </cfRule>
    <cfRule type="cellIs" dxfId="1359" priority="38" operator="equal">
      <formula>"GA"</formula>
    </cfRule>
    <cfRule type="cellIs" dxfId="1358" priority="39" operator="equal">
      <formula>"AM"</formula>
    </cfRule>
    <cfRule type="cellIs" dxfId="1357" priority="42" operator="equal">
      <formula>"CV"</formula>
    </cfRule>
    <cfRule type="cellIs" dxfId="1356" priority="43" operator="equal">
      <formula>"ND"</formula>
    </cfRule>
    <cfRule type="cellIs" dxfId="1355" priority="44" operator="equal">
      <formula>"CPA"</formula>
    </cfRule>
    <cfRule type="cellIs" dxfId="1354" priority="45" operator="equal">
      <formula>"MA"</formula>
    </cfRule>
    <cfRule type="cellIs" dxfId="1353" priority="46" operator="equal">
      <formula>"DR"</formula>
    </cfRule>
    <cfRule type="cellIs" dxfId="1352" priority="47" operator="equal">
      <formula>"RC"</formula>
    </cfRule>
    <cfRule type="cellIs" dxfId="1351" priority="49" operator="equal">
      <formula>"CP"</formula>
    </cfRule>
    <cfRule type="expression" dxfId="1350" priority="50">
      <formula>OR(F$10=1,F$10=7)</formula>
    </cfRule>
    <cfRule type="cellIs" dxfId="1349" priority="51" operator="equal">
      <formula>"R"</formula>
    </cfRule>
  </conditionalFormatting>
  <conditionalFormatting sqref="C11:E27">
    <cfRule type="cellIs" dxfId="1348" priority="40" operator="equal">
      <formula>0</formula>
    </cfRule>
  </conditionalFormatting>
  <conditionalFormatting sqref="F28:AJ28">
    <cfRule type="expression" dxfId="1347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1346" priority="1" operator="equal">
      <formula>"D"</formula>
    </cfRule>
    <cfRule type="cellIs" dxfId="1345" priority="3" operator="equal">
      <formula>"P"</formula>
    </cfRule>
    <cfRule type="cellIs" dxfId="1344" priority="4" operator="equal">
      <formula>"G"</formula>
    </cfRule>
    <cfRule type="cellIs" dxfId="1343" priority="5" operator="equal">
      <formula>"Q"</formula>
    </cfRule>
    <cfRule type="cellIs" dxfId="1342" priority="6" operator="equal">
      <formula>"N"</formula>
    </cfRule>
    <cfRule type="cellIs" dxfId="1341" priority="7" operator="equal">
      <formula>"PN"</formula>
    </cfRule>
    <cfRule type="cellIs" dxfId="1340" priority="8" operator="equal">
      <formula>"PJ"</formula>
    </cfRule>
    <cfRule type="cellIs" dxfId="1339" priority="9" operator="equal">
      <formula>"J"</formula>
    </cfRule>
    <cfRule type="cellIs" dxfId="1338" priority="10" operator="equal">
      <formula>"F"</formula>
    </cfRule>
    <cfRule type="cellIs" dxfId="1337" priority="11" operator="equal">
      <formula>"GP"</formula>
    </cfRule>
    <cfRule type="cellIs" dxfId="1336" priority="12" operator="equal">
      <formula>"PM"</formula>
    </cfRule>
    <cfRule type="cellIs" dxfId="1335" priority="13" operator="equal">
      <formula>"GA"</formula>
    </cfRule>
    <cfRule type="cellIs" dxfId="1334" priority="14" operator="equal">
      <formula>"AM"</formula>
    </cfRule>
    <cfRule type="cellIs" dxfId="1333" priority="15" operator="equal">
      <formula>"CV"</formula>
    </cfRule>
    <cfRule type="cellIs" dxfId="1332" priority="16" operator="equal">
      <formula>"ND"</formula>
    </cfRule>
    <cfRule type="cellIs" dxfId="1331" priority="17" operator="equal">
      <formula>"CPA"</formula>
    </cfRule>
    <cfRule type="cellIs" dxfId="1330" priority="18" operator="equal">
      <formula>"MA"</formula>
    </cfRule>
    <cfRule type="cellIs" dxfId="1329" priority="19" operator="equal">
      <formula>"DR"</formula>
    </cfRule>
    <cfRule type="cellIs" dxfId="1328" priority="20" operator="equal">
      <formula>"RC"</formula>
    </cfRule>
    <cfRule type="cellIs" dxfId="1327" priority="21" operator="equal">
      <formula>"CP"</formula>
    </cfRule>
    <cfRule type="expression" dxfId="1326" priority="22">
      <formula>OR(N$10=1,N$10=7)</formula>
    </cfRule>
    <cfRule type="cellIs" dxfId="1325" priority="23" operator="equal">
      <formula>"R"</formula>
    </cfRule>
  </conditionalFormatting>
  <conditionalFormatting sqref="N36">
    <cfRule type="cellIs" dxfId="1324" priority="2" operator="equal">
      <formula>"A"</formula>
    </cfRule>
  </conditionalFormatting>
  <dataValidations count="2">
    <dataValidation type="list" allowBlank="1" showInputMessage="1" showErrorMessage="1" sqref="F11:AJ27">
      <formula1>"CP,ND,MA,RC,F,CPA,DR,AM,GA,Q,PM,GP,G,PJ,PN,J,N,R,D,A,P,"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2" id="{52014D82-5712-4F23-8F15-DA6762B5D394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expression" priority="24" id="{176E7380-BC19-479C-A894-5D6387894129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4" tint="-0.499984740745262"/>
    <pageSetUpPr fitToPage="1"/>
  </sheetPr>
  <dimension ref="A1:AT39"/>
  <sheetViews>
    <sheetView showGridLines="0" showZeros="0" topLeftCell="B4" workbookViewId="0">
      <selection activeCell="AL11" sqref="AL11:AL2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Config!E9</f>
        <v>43344</v>
      </c>
    </row>
    <row r="2" spans="1:46" ht="15.75" hidden="1" thickBot="1" x14ac:dyDescent="0.3">
      <c r="A2" s="10">
        <f>Config!F9</f>
        <v>43373</v>
      </c>
      <c r="F2" s="2">
        <f>IFERROR(WEEKDAY(F3),"")</f>
        <v>7</v>
      </c>
      <c r="G2" s="2">
        <f t="shared" ref="G2:AI2" si="0">IFERROR(WEEKDAY(G3),"")</f>
        <v>1</v>
      </c>
      <c r="H2" s="2">
        <f t="shared" si="0"/>
        <v>2</v>
      </c>
      <c r="I2" s="2">
        <f t="shared" si="0"/>
        <v>3</v>
      </c>
      <c r="J2" s="2">
        <f t="shared" si="0"/>
        <v>4</v>
      </c>
      <c r="K2" s="2">
        <f t="shared" si="0"/>
        <v>5</v>
      </c>
      <c r="L2" s="2">
        <f t="shared" si="0"/>
        <v>6</v>
      </c>
      <c r="M2" s="2">
        <f t="shared" si="0"/>
        <v>7</v>
      </c>
      <c r="N2" s="2">
        <f t="shared" si="0"/>
        <v>1</v>
      </c>
      <c r="O2" s="2">
        <f t="shared" si="0"/>
        <v>2</v>
      </c>
      <c r="P2" s="2">
        <f t="shared" si="0"/>
        <v>3</v>
      </c>
      <c r="Q2" s="2">
        <f t="shared" si="0"/>
        <v>4</v>
      </c>
      <c r="R2" s="2">
        <f t="shared" si="0"/>
        <v>5</v>
      </c>
      <c r="S2" s="2">
        <f t="shared" si="0"/>
        <v>6</v>
      </c>
      <c r="T2" s="2">
        <f t="shared" si="0"/>
        <v>7</v>
      </c>
      <c r="U2" s="2">
        <f t="shared" si="0"/>
        <v>1</v>
      </c>
      <c r="V2" s="2">
        <f t="shared" si="0"/>
        <v>2</v>
      </c>
      <c r="W2" s="2">
        <f t="shared" si="0"/>
        <v>3</v>
      </c>
      <c r="X2" s="2">
        <f t="shared" si="0"/>
        <v>4</v>
      </c>
      <c r="Y2" s="2">
        <f t="shared" si="0"/>
        <v>5</v>
      </c>
      <c r="Z2" s="2">
        <f t="shared" si="0"/>
        <v>6</v>
      </c>
      <c r="AA2" s="2">
        <f t="shared" si="0"/>
        <v>7</v>
      </c>
      <c r="AB2" s="2">
        <f t="shared" si="0"/>
        <v>1</v>
      </c>
      <c r="AC2" s="2">
        <f t="shared" si="0"/>
        <v>2</v>
      </c>
      <c r="AD2" s="2">
        <f t="shared" si="0"/>
        <v>3</v>
      </c>
      <c r="AE2" s="2">
        <f t="shared" si="0"/>
        <v>4</v>
      </c>
      <c r="AF2" s="2">
        <f t="shared" si="0"/>
        <v>5</v>
      </c>
      <c r="AG2" s="2">
        <f t="shared" si="0"/>
        <v>6</v>
      </c>
      <c r="AH2" s="2">
        <f t="shared" si="0"/>
        <v>7</v>
      </c>
      <c r="AI2" s="2">
        <f t="shared" si="0"/>
        <v>1</v>
      </c>
    </row>
    <row r="3" spans="1:46" ht="73.5" hidden="1" customHeight="1" thickBot="1" x14ac:dyDescent="0.3">
      <c r="F3" s="5">
        <f>A1</f>
        <v>43344</v>
      </c>
      <c r="G3" s="5">
        <f>F3+1</f>
        <v>43345</v>
      </c>
      <c r="H3" s="5">
        <f t="shared" ref="H3:AG3" si="1">G3+1</f>
        <v>43346</v>
      </c>
      <c r="I3" s="5">
        <f t="shared" si="1"/>
        <v>43347</v>
      </c>
      <c r="J3" s="5">
        <f t="shared" si="1"/>
        <v>43348</v>
      </c>
      <c r="K3" s="5">
        <f t="shared" si="1"/>
        <v>43349</v>
      </c>
      <c r="L3" s="5">
        <f t="shared" si="1"/>
        <v>43350</v>
      </c>
      <c r="M3" s="5">
        <f t="shared" si="1"/>
        <v>43351</v>
      </c>
      <c r="N3" s="5">
        <f t="shared" si="1"/>
        <v>43352</v>
      </c>
      <c r="O3" s="5">
        <f t="shared" si="1"/>
        <v>43353</v>
      </c>
      <c r="P3" s="5">
        <f t="shared" si="1"/>
        <v>43354</v>
      </c>
      <c r="Q3" s="5">
        <f t="shared" si="1"/>
        <v>43355</v>
      </c>
      <c r="R3" s="5">
        <f t="shared" si="1"/>
        <v>43356</v>
      </c>
      <c r="S3" s="5">
        <f t="shared" si="1"/>
        <v>43357</v>
      </c>
      <c r="T3" s="5">
        <f t="shared" si="1"/>
        <v>43358</v>
      </c>
      <c r="U3" s="5">
        <f t="shared" si="1"/>
        <v>43359</v>
      </c>
      <c r="V3" s="5">
        <f t="shared" si="1"/>
        <v>43360</v>
      </c>
      <c r="W3" s="5">
        <f t="shared" si="1"/>
        <v>43361</v>
      </c>
      <c r="X3" s="5">
        <f t="shared" si="1"/>
        <v>43362</v>
      </c>
      <c r="Y3" s="5">
        <f t="shared" si="1"/>
        <v>43363</v>
      </c>
      <c r="Z3" s="5">
        <f t="shared" si="1"/>
        <v>43364</v>
      </c>
      <c r="AA3" s="5">
        <f t="shared" si="1"/>
        <v>43365</v>
      </c>
      <c r="AB3" s="5">
        <f t="shared" si="1"/>
        <v>43366</v>
      </c>
      <c r="AC3" s="5">
        <f t="shared" si="1"/>
        <v>43367</v>
      </c>
      <c r="AD3" s="5">
        <f t="shared" si="1"/>
        <v>43368</v>
      </c>
      <c r="AE3" s="5">
        <f t="shared" si="1"/>
        <v>43369</v>
      </c>
      <c r="AF3" s="5">
        <f t="shared" si="1"/>
        <v>43370</v>
      </c>
      <c r="AG3" s="5">
        <f t="shared" si="1"/>
        <v>43371</v>
      </c>
      <c r="AH3" s="5">
        <f>IFERROR(IF(AG3+1&gt;A2,"",AG3+1),"")</f>
        <v>43372</v>
      </c>
      <c r="AI3" s="5">
        <f>IFERROR(IF(AH3+1&gt;A2,"",AH3+1),"")</f>
        <v>43373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89" t="str">
        <f>TEXT(A1,"mmmmmmmmmmmmmm")</f>
        <v>septembre</v>
      </c>
      <c r="C4" s="290"/>
      <c r="D4" s="290"/>
      <c r="E4" s="290"/>
      <c r="F4" s="290"/>
      <c r="G4" s="290"/>
      <c r="H4" s="290"/>
      <c r="I4" s="290"/>
      <c r="J4" s="290"/>
      <c r="K4" s="290"/>
      <c r="L4" s="290"/>
      <c r="M4" s="290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1"/>
    </row>
    <row r="5" spans="1:46" x14ac:dyDescent="0.25">
      <c r="B5" s="292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4"/>
    </row>
    <row r="6" spans="1:46" x14ac:dyDescent="0.25">
      <c r="A6" s="4"/>
      <c r="B6" s="292"/>
      <c r="C6" s="293"/>
      <c r="D6" s="293"/>
      <c r="E6" s="293"/>
      <c r="F6" s="293"/>
      <c r="G6" s="293"/>
      <c r="H6" s="293"/>
      <c r="I6" s="293"/>
      <c r="J6" s="293"/>
      <c r="K6" s="293"/>
      <c r="L6" s="293"/>
      <c r="M6" s="293"/>
      <c r="N6" s="293"/>
      <c r="O6" s="293"/>
      <c r="P6" s="293"/>
      <c r="Q6" s="293"/>
      <c r="R6" s="293"/>
      <c r="S6" s="293"/>
      <c r="T6" s="293"/>
      <c r="U6" s="293"/>
      <c r="V6" s="293"/>
      <c r="W6" s="293"/>
      <c r="X6" s="293"/>
      <c r="Y6" s="293"/>
      <c r="Z6" s="293"/>
      <c r="AA6" s="293"/>
      <c r="AB6" s="293"/>
      <c r="AC6" s="293"/>
      <c r="AD6" s="293"/>
      <c r="AE6" s="293"/>
      <c r="AF6" s="293"/>
      <c r="AG6" s="293"/>
      <c r="AH6" s="293"/>
      <c r="AI6" s="293"/>
      <c r="AJ6" s="294"/>
    </row>
    <row r="7" spans="1:46" ht="15.75" thickBot="1" x14ac:dyDescent="0.3">
      <c r="A7" s="4"/>
      <c r="B7" s="295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6"/>
      <c r="T7" s="296"/>
      <c r="U7" s="296"/>
      <c r="V7" s="296"/>
      <c r="W7" s="296"/>
      <c r="X7" s="296"/>
      <c r="Y7" s="296"/>
      <c r="Z7" s="296"/>
      <c r="AA7" s="296"/>
      <c r="AB7" s="296"/>
      <c r="AC7" s="296"/>
      <c r="AD7" s="296"/>
      <c r="AE7" s="296"/>
      <c r="AF7" s="296"/>
      <c r="AG7" s="296"/>
      <c r="AH7" s="296"/>
      <c r="AI7" s="296"/>
      <c r="AJ7" s="297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299" t="s">
        <v>66</v>
      </c>
      <c r="D9" s="300"/>
      <c r="E9" s="301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 t="str">
        <f t="shared" si="3"/>
        <v/>
      </c>
      <c r="AK9" s="345" t="s">
        <v>45</v>
      </c>
      <c r="AL9" s="347" t="s">
        <v>97</v>
      </c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7</v>
      </c>
      <c r="G10" s="8">
        <f t="shared" ref="G10:AJ10" si="4">IFERROR(WEEKDAY(G3),"")</f>
        <v>1</v>
      </c>
      <c r="H10" s="8">
        <f t="shared" si="4"/>
        <v>2</v>
      </c>
      <c r="I10" s="8">
        <f t="shared" si="4"/>
        <v>3</v>
      </c>
      <c r="J10" s="8">
        <f t="shared" si="4"/>
        <v>4</v>
      </c>
      <c r="K10" s="8">
        <f t="shared" si="4"/>
        <v>5</v>
      </c>
      <c r="L10" s="8">
        <f t="shared" si="4"/>
        <v>6</v>
      </c>
      <c r="M10" s="8">
        <f t="shared" si="4"/>
        <v>7</v>
      </c>
      <c r="N10" s="8">
        <f t="shared" si="4"/>
        <v>1</v>
      </c>
      <c r="O10" s="8">
        <f t="shared" si="4"/>
        <v>2</v>
      </c>
      <c r="P10" s="8">
        <f t="shared" si="4"/>
        <v>3</v>
      </c>
      <c r="Q10" s="8">
        <f t="shared" si="4"/>
        <v>4</v>
      </c>
      <c r="R10" s="8">
        <f t="shared" si="4"/>
        <v>5</v>
      </c>
      <c r="S10" s="8">
        <f t="shared" si="4"/>
        <v>6</v>
      </c>
      <c r="T10" s="8">
        <f t="shared" si="4"/>
        <v>7</v>
      </c>
      <c r="U10" s="8">
        <f t="shared" si="4"/>
        <v>1</v>
      </c>
      <c r="V10" s="8">
        <f>IFERROR(WEEKDAY(V3),"")</f>
        <v>2</v>
      </c>
      <c r="W10" s="6">
        <f t="shared" si="4"/>
        <v>3</v>
      </c>
      <c r="X10" s="8">
        <f t="shared" si="4"/>
        <v>4</v>
      </c>
      <c r="Y10" s="8">
        <f t="shared" si="4"/>
        <v>5</v>
      </c>
      <c r="Z10" s="8">
        <f t="shared" si="4"/>
        <v>6</v>
      </c>
      <c r="AA10" s="8">
        <f t="shared" si="4"/>
        <v>7</v>
      </c>
      <c r="AB10" s="8">
        <f t="shared" si="4"/>
        <v>1</v>
      </c>
      <c r="AC10" s="8">
        <f t="shared" si="4"/>
        <v>2</v>
      </c>
      <c r="AD10" s="8">
        <f t="shared" si="4"/>
        <v>3</v>
      </c>
      <c r="AE10" s="8">
        <f t="shared" si="4"/>
        <v>4</v>
      </c>
      <c r="AF10" s="8">
        <f t="shared" si="4"/>
        <v>5</v>
      </c>
      <c r="AG10" s="8">
        <f t="shared" si="4"/>
        <v>6</v>
      </c>
      <c r="AH10" s="8">
        <f t="shared" si="4"/>
        <v>7</v>
      </c>
      <c r="AI10" s="8">
        <f t="shared" si="4"/>
        <v>1</v>
      </c>
      <c r="AJ10" s="86" t="str">
        <f t="shared" si="4"/>
        <v/>
      </c>
      <c r="AK10" s="346" t="s">
        <v>46</v>
      </c>
      <c r="AL10" s="348" t="s">
        <v>98</v>
      </c>
    </row>
    <row r="11" spans="1:46" x14ac:dyDescent="0.25">
      <c r="A11" s="3"/>
      <c r="B11" s="90" t="str">
        <f>IF(Config!B4&lt;&gt;"",Config!B4,"")</f>
        <v>EMPLOYE 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76</v>
      </c>
      <c r="G11" s="51" t="s">
        <v>76</v>
      </c>
      <c r="H11" s="51" t="s">
        <v>72</v>
      </c>
      <c r="I11" s="51" t="s">
        <v>72</v>
      </c>
      <c r="J11" s="50" t="s">
        <v>72</v>
      </c>
      <c r="K11" s="50" t="s">
        <v>76</v>
      </c>
      <c r="L11" s="50" t="s">
        <v>76</v>
      </c>
      <c r="M11" s="51" t="s">
        <v>54</v>
      </c>
      <c r="N11" s="51" t="s">
        <v>54</v>
      </c>
      <c r="O11" s="51" t="s">
        <v>50</v>
      </c>
      <c r="P11" s="50" t="s">
        <v>76</v>
      </c>
      <c r="Q11" s="50" t="s">
        <v>50</v>
      </c>
      <c r="R11" s="50" t="s">
        <v>50</v>
      </c>
      <c r="S11" s="51" t="s">
        <v>50</v>
      </c>
      <c r="T11" s="51" t="s">
        <v>76</v>
      </c>
      <c r="U11" s="51" t="s">
        <v>76</v>
      </c>
      <c r="V11" s="51" t="s">
        <v>72</v>
      </c>
      <c r="W11" s="51" t="s">
        <v>72</v>
      </c>
      <c r="X11" s="51" t="s">
        <v>72</v>
      </c>
      <c r="Y11" s="51" t="s">
        <v>76</v>
      </c>
      <c r="Z11" s="51" t="s">
        <v>76</v>
      </c>
      <c r="AA11" s="51" t="s">
        <v>54</v>
      </c>
      <c r="AB11" s="51" t="s">
        <v>54</v>
      </c>
      <c r="AC11" s="51" t="s">
        <v>76</v>
      </c>
      <c r="AD11" s="51" t="s">
        <v>50</v>
      </c>
      <c r="AE11" s="51" t="s">
        <v>51</v>
      </c>
      <c r="AF11" s="51" t="s">
        <v>51</v>
      </c>
      <c r="AG11" s="51" t="s">
        <v>51</v>
      </c>
      <c r="AH11" s="51" t="s">
        <v>76</v>
      </c>
      <c r="AI11" s="51" t="s">
        <v>76</v>
      </c>
      <c r="AJ11" s="87"/>
      <c r="AK11" s="358">
        <f t="shared" ref="AK11:AK27" ca="1" si="6">TotH(F11:AJ11)</f>
        <v>7</v>
      </c>
      <c r="AL11" s="360">
        <f ca="1">FraisM(F11:AJ11)</f>
        <v>389.80000000000007</v>
      </c>
    </row>
    <row r="12" spans="1:46" x14ac:dyDescent="0.25">
      <c r="A12" s="3"/>
      <c r="B12" s="91" t="str">
        <f>IF(Config!B5&lt;&gt;"",Config!B5,"")</f>
        <v>EMPLOYE 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57</v>
      </c>
      <c r="G12" s="52" t="s">
        <v>57</v>
      </c>
      <c r="H12" s="52" t="s">
        <v>76</v>
      </c>
      <c r="I12" s="53" t="s">
        <v>76</v>
      </c>
      <c r="J12" s="52" t="s">
        <v>48</v>
      </c>
      <c r="K12" s="52" t="s">
        <v>48</v>
      </c>
      <c r="L12" s="52" t="s">
        <v>48</v>
      </c>
      <c r="M12" s="53" t="s">
        <v>76</v>
      </c>
      <c r="N12" s="52" t="s">
        <v>76</v>
      </c>
      <c r="O12" s="52" t="s">
        <v>42</v>
      </c>
      <c r="P12" s="52" t="s">
        <v>42</v>
      </c>
      <c r="Q12" s="52" t="s">
        <v>76</v>
      </c>
      <c r="R12" s="52" t="s">
        <v>72</v>
      </c>
      <c r="S12" s="52" t="s">
        <v>72</v>
      </c>
      <c r="T12" s="52" t="s">
        <v>57</v>
      </c>
      <c r="U12" s="52" t="s">
        <v>57</v>
      </c>
      <c r="V12" s="52" t="s">
        <v>76</v>
      </c>
      <c r="W12" s="52" t="s">
        <v>76</v>
      </c>
      <c r="X12" s="52" t="s">
        <v>42</v>
      </c>
      <c r="Y12" s="52" t="s">
        <v>42</v>
      </c>
      <c r="Z12" s="52" t="s">
        <v>42</v>
      </c>
      <c r="AA12" s="52" t="s">
        <v>76</v>
      </c>
      <c r="AB12" s="52" t="s">
        <v>76</v>
      </c>
      <c r="AC12" s="52" t="s">
        <v>72</v>
      </c>
      <c r="AD12" s="52" t="s">
        <v>72</v>
      </c>
      <c r="AE12" s="52" t="s">
        <v>72</v>
      </c>
      <c r="AF12" s="52" t="s">
        <v>76</v>
      </c>
      <c r="AG12" s="52" t="s">
        <v>76</v>
      </c>
      <c r="AH12" s="52" t="s">
        <v>54</v>
      </c>
      <c r="AI12" s="52" t="s">
        <v>54</v>
      </c>
      <c r="AJ12" s="88"/>
      <c r="AK12" s="356">
        <f t="shared" ca="1" si="6"/>
        <v>7.6249999999999991</v>
      </c>
      <c r="AL12" s="361">
        <f t="shared" ref="AL12:AL27" ca="1" si="9">FraisM(F12:AJ12)</f>
        <v>234.20000000000005</v>
      </c>
    </row>
    <row r="13" spans="1:46" x14ac:dyDescent="0.25">
      <c r="A13" s="3"/>
      <c r="B13" s="91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354">
        <f t="shared" ca="1" si="6"/>
        <v>0</v>
      </c>
      <c r="AL13" s="361">
        <f t="shared" ca="1" si="9"/>
        <v>0</v>
      </c>
    </row>
    <row r="14" spans="1:46" x14ac:dyDescent="0.25">
      <c r="A14" s="3"/>
      <c r="B14" s="91" t="str">
        <f>IF(Config!B7&lt;&gt;"",Config!B7,"")</f>
        <v>EMPLOYE 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76</v>
      </c>
      <c r="G14" s="52" t="s">
        <v>76</v>
      </c>
      <c r="H14" s="52" t="s">
        <v>48</v>
      </c>
      <c r="I14" s="53" t="s">
        <v>48</v>
      </c>
      <c r="J14" s="52" t="s">
        <v>76</v>
      </c>
      <c r="K14" s="52" t="s">
        <v>72</v>
      </c>
      <c r="L14" s="52" t="s">
        <v>72</v>
      </c>
      <c r="M14" s="53" t="s">
        <v>57</v>
      </c>
      <c r="N14" s="52" t="s">
        <v>57</v>
      </c>
      <c r="O14" s="52" t="s">
        <v>76</v>
      </c>
      <c r="P14" s="52" t="s">
        <v>76</v>
      </c>
      <c r="Q14" s="52" t="s">
        <v>48</v>
      </c>
      <c r="R14" s="52" t="s">
        <v>48</v>
      </c>
      <c r="S14" s="52" t="s">
        <v>48</v>
      </c>
      <c r="T14" s="52" t="s">
        <v>76</v>
      </c>
      <c r="U14" s="52" t="s">
        <v>76</v>
      </c>
      <c r="V14" s="52" t="s">
        <v>42</v>
      </c>
      <c r="W14" s="52" t="s">
        <v>42</v>
      </c>
      <c r="X14" s="52" t="s">
        <v>76</v>
      </c>
      <c r="Y14" s="52" t="s">
        <v>72</v>
      </c>
      <c r="Z14" s="52" t="s">
        <v>72</v>
      </c>
      <c r="AA14" s="52" t="s">
        <v>57</v>
      </c>
      <c r="AB14" s="52" t="s">
        <v>57</v>
      </c>
      <c r="AC14" s="52" t="s">
        <v>76</v>
      </c>
      <c r="AD14" s="52" t="s">
        <v>76</v>
      </c>
      <c r="AE14" s="52" t="s">
        <v>42</v>
      </c>
      <c r="AF14" s="52" t="s">
        <v>42</v>
      </c>
      <c r="AG14" s="52" t="s">
        <v>42</v>
      </c>
      <c r="AH14" s="52" t="s">
        <v>76</v>
      </c>
      <c r="AI14" s="52" t="s">
        <v>76</v>
      </c>
      <c r="AJ14" s="88"/>
      <c r="AK14" s="355">
        <f t="shared" ca="1" si="6"/>
        <v>6.9999999999999991</v>
      </c>
      <c r="AL14" s="361">
        <f t="shared" ca="1" si="9"/>
        <v>213.28000000000003</v>
      </c>
    </row>
    <row r="15" spans="1:46" x14ac:dyDescent="0.25">
      <c r="A15" s="3"/>
      <c r="B15" s="91" t="str">
        <f>IF(Config!B8&lt;&gt;"",Config!B8,"")</f>
        <v>EMPLOYE 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54</v>
      </c>
      <c r="G15" s="52" t="s">
        <v>54</v>
      </c>
      <c r="H15" s="52" t="s">
        <v>76</v>
      </c>
      <c r="I15" s="53" t="s">
        <v>50</v>
      </c>
      <c r="J15" s="52" t="s">
        <v>51</v>
      </c>
      <c r="K15" s="52" t="s">
        <v>51</v>
      </c>
      <c r="L15" s="52" t="s">
        <v>51</v>
      </c>
      <c r="M15" s="53" t="s">
        <v>76</v>
      </c>
      <c r="N15" s="52" t="s">
        <v>76</v>
      </c>
      <c r="O15" s="52" t="s">
        <v>48</v>
      </c>
      <c r="P15" s="52" t="s">
        <v>48</v>
      </c>
      <c r="Q15" s="52" t="s">
        <v>76</v>
      </c>
      <c r="R15" s="52" t="s">
        <v>72</v>
      </c>
      <c r="S15" s="52" t="s">
        <v>72</v>
      </c>
      <c r="T15" s="52" t="s">
        <v>57</v>
      </c>
      <c r="U15" s="52" t="s">
        <v>57</v>
      </c>
      <c r="V15" s="52" t="s">
        <v>76</v>
      </c>
      <c r="W15" s="52" t="s">
        <v>76</v>
      </c>
      <c r="X15" s="52" t="s">
        <v>48</v>
      </c>
      <c r="Y15" s="52" t="s">
        <v>48</v>
      </c>
      <c r="Z15" s="52" t="s">
        <v>48</v>
      </c>
      <c r="AA15" s="52" t="s">
        <v>76</v>
      </c>
      <c r="AB15" s="52" t="s">
        <v>76</v>
      </c>
      <c r="AC15" s="52" t="s">
        <v>42</v>
      </c>
      <c r="AD15" s="52" t="s">
        <v>42</v>
      </c>
      <c r="AE15" s="52" t="s">
        <v>76</v>
      </c>
      <c r="AF15" s="52" t="s">
        <v>72</v>
      </c>
      <c r="AG15" s="52" t="s">
        <v>72</v>
      </c>
      <c r="AH15" s="52" t="s">
        <v>57</v>
      </c>
      <c r="AI15" s="52" t="s">
        <v>57</v>
      </c>
      <c r="AJ15" s="88"/>
      <c r="AK15" s="356">
        <f t="shared" ca="1" si="6"/>
        <v>8.375</v>
      </c>
      <c r="AL15" s="361">
        <f t="shared" ca="1" si="9"/>
        <v>297.24000000000012</v>
      </c>
    </row>
    <row r="16" spans="1:46" x14ac:dyDescent="0.25">
      <c r="A16" s="3"/>
      <c r="B16" s="91" t="str">
        <f>IF(Config!B9&lt;&gt;"",Config!B9,"")</f>
        <v>EMPLOYE 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76</v>
      </c>
      <c r="G16" s="52" t="s">
        <v>76</v>
      </c>
      <c r="H16" s="52" t="s">
        <v>42</v>
      </c>
      <c r="I16" s="53" t="s">
        <v>42</v>
      </c>
      <c r="J16" s="52" t="s">
        <v>76</v>
      </c>
      <c r="K16" s="52" t="s">
        <v>72</v>
      </c>
      <c r="L16" s="52" t="s">
        <v>72</v>
      </c>
      <c r="M16" s="53" t="s">
        <v>57</v>
      </c>
      <c r="N16" s="52" t="s">
        <v>57</v>
      </c>
      <c r="O16" s="52" t="s">
        <v>76</v>
      </c>
      <c r="P16" s="52" t="s">
        <v>76</v>
      </c>
      <c r="Q16" s="52" t="s">
        <v>42</v>
      </c>
      <c r="R16" s="52" t="s">
        <v>42</v>
      </c>
      <c r="S16" s="52" t="s">
        <v>42</v>
      </c>
      <c r="T16" s="52" t="s">
        <v>76</v>
      </c>
      <c r="U16" s="52" t="s">
        <v>76</v>
      </c>
      <c r="V16" s="52" t="s">
        <v>72</v>
      </c>
      <c r="W16" s="52" t="s">
        <v>72</v>
      </c>
      <c r="X16" s="52" t="s">
        <v>72</v>
      </c>
      <c r="Y16" s="52" t="s">
        <v>76</v>
      </c>
      <c r="Z16" s="52" t="s">
        <v>76</v>
      </c>
      <c r="AA16" s="52" t="s">
        <v>54</v>
      </c>
      <c r="AB16" s="52" t="s">
        <v>54</v>
      </c>
      <c r="AC16" s="52" t="s">
        <v>50</v>
      </c>
      <c r="AD16" s="52" t="s">
        <v>76</v>
      </c>
      <c r="AE16" s="52" t="s">
        <v>50</v>
      </c>
      <c r="AF16" s="52" t="s">
        <v>50</v>
      </c>
      <c r="AG16" s="52" t="s">
        <v>50</v>
      </c>
      <c r="AH16" s="52" t="s">
        <v>76</v>
      </c>
      <c r="AI16" s="52" t="s">
        <v>76</v>
      </c>
      <c r="AJ16" s="88"/>
      <c r="AK16" s="359">
        <f t="shared" ca="1" si="6"/>
        <v>7</v>
      </c>
      <c r="AL16" s="361">
        <f t="shared" ca="1" si="9"/>
        <v>284.92</v>
      </c>
    </row>
    <row r="17" spans="1:40" x14ac:dyDescent="0.25">
      <c r="A17" s="3"/>
      <c r="B17" s="91" t="str">
        <f>IF(Config!B10&lt;&gt;"",Config!B10,"")</f>
        <v>EMPLOYE 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54</v>
      </c>
      <c r="G17" s="52" t="s">
        <v>54</v>
      </c>
      <c r="H17" s="52" t="s">
        <v>50</v>
      </c>
      <c r="I17" s="53" t="s">
        <v>76</v>
      </c>
      <c r="J17" s="52" t="s">
        <v>50</v>
      </c>
      <c r="K17" s="52" t="s">
        <v>50</v>
      </c>
      <c r="L17" s="52" t="s">
        <v>50</v>
      </c>
      <c r="M17" s="53" t="s">
        <v>76</v>
      </c>
      <c r="N17" s="52" t="s">
        <v>76</v>
      </c>
      <c r="O17" s="52" t="s">
        <v>72</v>
      </c>
      <c r="P17" s="52" t="s">
        <v>72</v>
      </c>
      <c r="Q17" s="52" t="s">
        <v>72</v>
      </c>
      <c r="R17" s="52" t="s">
        <v>76</v>
      </c>
      <c r="S17" s="52" t="s">
        <v>76</v>
      </c>
      <c r="T17" s="52" t="s">
        <v>54</v>
      </c>
      <c r="U17" s="52" t="s">
        <v>54</v>
      </c>
      <c r="V17" s="52" t="s">
        <v>76</v>
      </c>
      <c r="W17" s="52" t="s">
        <v>50</v>
      </c>
      <c r="X17" s="52" t="s">
        <v>51</v>
      </c>
      <c r="Y17" s="52" t="s">
        <v>51</v>
      </c>
      <c r="Z17" s="52" t="s">
        <v>51</v>
      </c>
      <c r="AA17" s="52" t="s">
        <v>76</v>
      </c>
      <c r="AB17" s="52" t="s">
        <v>76</v>
      </c>
      <c r="AC17" s="52" t="s">
        <v>48</v>
      </c>
      <c r="AD17" s="52" t="s">
        <v>48</v>
      </c>
      <c r="AE17" s="52" t="s">
        <v>76</v>
      </c>
      <c r="AF17" s="52" t="s">
        <v>72</v>
      </c>
      <c r="AG17" s="52" t="s">
        <v>72</v>
      </c>
      <c r="AH17" s="52" t="s">
        <v>57</v>
      </c>
      <c r="AI17" s="52" t="s">
        <v>57</v>
      </c>
      <c r="AJ17" s="88"/>
      <c r="AK17" s="359">
        <f t="shared" ca="1" si="6"/>
        <v>8.375</v>
      </c>
      <c r="AL17" s="361">
        <f t="shared" ca="1" si="9"/>
        <v>420.72000000000014</v>
      </c>
    </row>
    <row r="18" spans="1:40" x14ac:dyDescent="0.25">
      <c r="A18" s="3"/>
      <c r="B18" s="91" t="str">
        <f>IF(Config!B11&lt;&gt;"",Config!B11,"")</f>
        <v>EMPLOYE 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76</v>
      </c>
      <c r="G18" s="52" t="s">
        <v>76</v>
      </c>
      <c r="H18" s="52" t="s">
        <v>72</v>
      </c>
      <c r="I18" s="53" t="s">
        <v>72</v>
      </c>
      <c r="J18" s="52" t="s">
        <v>72</v>
      </c>
      <c r="K18" s="52" t="s">
        <v>76</v>
      </c>
      <c r="L18" s="52" t="s">
        <v>76</v>
      </c>
      <c r="M18" s="53" t="s">
        <v>54</v>
      </c>
      <c r="N18" s="52" t="s">
        <v>54</v>
      </c>
      <c r="O18" s="52" t="s">
        <v>76</v>
      </c>
      <c r="P18" s="52" t="s">
        <v>50</v>
      </c>
      <c r="Q18" s="52" t="s">
        <v>51</v>
      </c>
      <c r="R18" s="52" t="s">
        <v>51</v>
      </c>
      <c r="S18" s="52" t="s">
        <v>51</v>
      </c>
      <c r="T18" s="52" t="s">
        <v>76</v>
      </c>
      <c r="U18" s="52" t="s">
        <v>76</v>
      </c>
      <c r="V18" s="52" t="s">
        <v>48</v>
      </c>
      <c r="W18" s="52" t="s">
        <v>48</v>
      </c>
      <c r="X18" s="52" t="s">
        <v>76</v>
      </c>
      <c r="Y18" s="52" t="s">
        <v>72</v>
      </c>
      <c r="Z18" s="52" t="s">
        <v>72</v>
      </c>
      <c r="AA18" s="52" t="s">
        <v>57</v>
      </c>
      <c r="AB18" s="52" t="s">
        <v>57</v>
      </c>
      <c r="AC18" s="52" t="s">
        <v>76</v>
      </c>
      <c r="AD18" s="52" t="s">
        <v>76</v>
      </c>
      <c r="AE18" s="52" t="s">
        <v>48</v>
      </c>
      <c r="AF18" s="52" t="s">
        <v>48</v>
      </c>
      <c r="AG18" s="52" t="s">
        <v>48</v>
      </c>
      <c r="AH18" s="52" t="s">
        <v>76</v>
      </c>
      <c r="AI18" s="52" t="s">
        <v>76</v>
      </c>
      <c r="AJ18" s="88"/>
      <c r="AK18" s="354">
        <f t="shared" ca="1" si="6"/>
        <v>6.9999999999999991</v>
      </c>
      <c r="AL18" s="361">
        <f t="shared" ca="1" si="9"/>
        <v>318.16000000000008</v>
      </c>
    </row>
    <row r="19" spans="1:40" x14ac:dyDescent="0.25">
      <c r="A19" s="3"/>
      <c r="B19" s="91" t="str">
        <f>IF(Config!B12&lt;&gt;"",Config!B12,"")</f>
        <v>EMPLOYE 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57</v>
      </c>
      <c r="G19" s="52" t="s">
        <v>57</v>
      </c>
      <c r="H19" s="52" t="s">
        <v>76</v>
      </c>
      <c r="I19" s="53" t="s">
        <v>76</v>
      </c>
      <c r="J19" s="52" t="s">
        <v>42</v>
      </c>
      <c r="K19" s="52" t="s">
        <v>42</v>
      </c>
      <c r="L19" s="52" t="s">
        <v>42</v>
      </c>
      <c r="M19" s="53" t="s">
        <v>76</v>
      </c>
      <c r="N19" s="52" t="s">
        <v>76</v>
      </c>
      <c r="O19" s="52" t="s">
        <v>72</v>
      </c>
      <c r="P19" s="52" t="s">
        <v>72</v>
      </c>
      <c r="Q19" s="52" t="s">
        <v>72</v>
      </c>
      <c r="R19" s="52" t="s">
        <v>76</v>
      </c>
      <c r="S19" s="52" t="s">
        <v>76</v>
      </c>
      <c r="T19" s="52" t="s">
        <v>54</v>
      </c>
      <c r="U19" s="52" t="s">
        <v>54</v>
      </c>
      <c r="V19" s="52" t="s">
        <v>50</v>
      </c>
      <c r="W19" s="52" t="s">
        <v>76</v>
      </c>
      <c r="X19" s="52" t="s">
        <v>50</v>
      </c>
      <c r="Y19" s="52" t="s">
        <v>50</v>
      </c>
      <c r="Z19" s="52" t="s">
        <v>50</v>
      </c>
      <c r="AA19" s="52" t="s">
        <v>76</v>
      </c>
      <c r="AB19" s="52" t="s">
        <v>76</v>
      </c>
      <c r="AC19" s="52" t="s">
        <v>72</v>
      </c>
      <c r="AD19" s="52" t="s">
        <v>72</v>
      </c>
      <c r="AE19" s="52" t="s">
        <v>72</v>
      </c>
      <c r="AF19" s="52" t="s">
        <v>76</v>
      </c>
      <c r="AG19" s="52" t="s">
        <v>76</v>
      </c>
      <c r="AH19" s="52" t="s">
        <v>54</v>
      </c>
      <c r="AI19" s="52" t="s">
        <v>54</v>
      </c>
      <c r="AJ19" s="88"/>
      <c r="AK19" s="356">
        <f t="shared" ca="1" si="6"/>
        <v>7.6249999999999991</v>
      </c>
      <c r="AL19" s="361">
        <f t="shared" ca="1" si="9"/>
        <v>357.68000000000006</v>
      </c>
    </row>
    <row r="20" spans="1:40" x14ac:dyDescent="0.25">
      <c r="A20" s="3"/>
      <c r="B20" s="91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354">
        <f t="shared" ca="1" si="6"/>
        <v>0</v>
      </c>
      <c r="AL20" s="361">
        <f t="shared" ca="1" si="9"/>
        <v>0</v>
      </c>
    </row>
    <row r="21" spans="1:40" x14ac:dyDescent="0.25">
      <c r="A21" s="3"/>
      <c r="B21" s="91" t="str">
        <f>IF(Config!B14&lt;&gt;"",Config!B14,"")</f>
        <v>EMPLOYE 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76</v>
      </c>
      <c r="G21" s="52" t="s">
        <v>76</v>
      </c>
      <c r="H21" s="52" t="s">
        <v>60</v>
      </c>
      <c r="I21" s="53" t="s">
        <v>60</v>
      </c>
      <c r="J21" s="52" t="s">
        <v>60</v>
      </c>
      <c r="K21" s="52" t="s">
        <v>60</v>
      </c>
      <c r="L21" s="52" t="s">
        <v>60</v>
      </c>
      <c r="M21" s="53" t="s">
        <v>76</v>
      </c>
      <c r="N21" s="52" t="s">
        <v>76</v>
      </c>
      <c r="O21" s="52" t="s">
        <v>60</v>
      </c>
      <c r="P21" s="52" t="s">
        <v>60</v>
      </c>
      <c r="Q21" s="52" t="s">
        <v>60</v>
      </c>
      <c r="R21" s="52" t="s">
        <v>60</v>
      </c>
      <c r="S21" s="52" t="s">
        <v>60</v>
      </c>
      <c r="T21" s="52" t="s">
        <v>76</v>
      </c>
      <c r="U21" s="52" t="s">
        <v>76</v>
      </c>
      <c r="V21" s="52" t="s">
        <v>60</v>
      </c>
      <c r="W21" s="52" t="s">
        <v>60</v>
      </c>
      <c r="X21" s="52" t="s">
        <v>60</v>
      </c>
      <c r="Y21" s="52" t="s">
        <v>60</v>
      </c>
      <c r="Z21" s="52" t="s">
        <v>60</v>
      </c>
      <c r="AA21" s="52" t="s">
        <v>76</v>
      </c>
      <c r="AB21" s="52" t="s">
        <v>76</v>
      </c>
      <c r="AC21" s="52" t="s">
        <v>60</v>
      </c>
      <c r="AD21" s="52" t="s">
        <v>60</v>
      </c>
      <c r="AE21" s="52" t="s">
        <v>60</v>
      </c>
      <c r="AF21" s="52" t="s">
        <v>60</v>
      </c>
      <c r="AG21" s="52" t="s">
        <v>60</v>
      </c>
      <c r="AH21" s="52" t="s">
        <v>76</v>
      </c>
      <c r="AI21" s="52" t="s">
        <v>76</v>
      </c>
      <c r="AJ21" s="88"/>
      <c r="AK21" s="356">
        <f t="shared" ca="1" si="6"/>
        <v>6.25</v>
      </c>
      <c r="AL21" s="361">
        <f t="shared" ca="1" si="9"/>
        <v>0</v>
      </c>
    </row>
    <row r="22" spans="1:40" x14ac:dyDescent="0.25">
      <c r="A22" s="3"/>
      <c r="B22" s="91" t="str">
        <f>IF(Config!B15&lt;&gt;"",Config!B15,"")</f>
        <v>EMPLOYE 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76</v>
      </c>
      <c r="G22" s="52" t="s">
        <v>76</v>
      </c>
      <c r="H22" s="52" t="s">
        <v>77</v>
      </c>
      <c r="I22" s="53" t="s">
        <v>77</v>
      </c>
      <c r="J22" s="52" t="s">
        <v>77</v>
      </c>
      <c r="K22" s="52" t="s">
        <v>77</v>
      </c>
      <c r="L22" s="52" t="s">
        <v>77</v>
      </c>
      <c r="M22" s="53" t="s">
        <v>76</v>
      </c>
      <c r="N22" s="52" t="s">
        <v>76</v>
      </c>
      <c r="O22" s="52" t="s">
        <v>77</v>
      </c>
      <c r="P22" s="52" t="s">
        <v>77</v>
      </c>
      <c r="Q22" s="52" t="s">
        <v>77</v>
      </c>
      <c r="R22" s="52" t="s">
        <v>77</v>
      </c>
      <c r="S22" s="52" t="s">
        <v>77</v>
      </c>
      <c r="T22" s="52" t="s">
        <v>76</v>
      </c>
      <c r="U22" s="52" t="s">
        <v>76</v>
      </c>
      <c r="V22" s="52" t="s">
        <v>77</v>
      </c>
      <c r="W22" s="52" t="s">
        <v>77</v>
      </c>
      <c r="X22" s="52" t="s">
        <v>77</v>
      </c>
      <c r="Y22" s="52" t="s">
        <v>77</v>
      </c>
      <c r="Z22" s="52" t="s">
        <v>77</v>
      </c>
      <c r="AA22" s="52" t="s">
        <v>76</v>
      </c>
      <c r="AB22" s="52" t="s">
        <v>76</v>
      </c>
      <c r="AC22" s="52" t="s">
        <v>77</v>
      </c>
      <c r="AD22" s="52" t="s">
        <v>77</v>
      </c>
      <c r="AE22" s="52" t="s">
        <v>77</v>
      </c>
      <c r="AF22" s="52" t="s">
        <v>77</v>
      </c>
      <c r="AG22" s="52" t="s">
        <v>77</v>
      </c>
      <c r="AH22" s="52" t="s">
        <v>76</v>
      </c>
      <c r="AI22" s="52" t="s">
        <v>76</v>
      </c>
      <c r="AJ22" s="88"/>
      <c r="AK22" s="354">
        <f t="shared" ca="1" si="6"/>
        <v>6.25</v>
      </c>
      <c r="AL22" s="361">
        <f t="shared" ca="1" si="9"/>
        <v>0</v>
      </c>
    </row>
    <row r="23" spans="1:40" x14ac:dyDescent="0.25">
      <c r="A23" s="3"/>
      <c r="B23" s="91" t="str">
        <f>IF(Config!B16&lt;&gt;"",Config!B16,"")</f>
        <v>EMPLOYE 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76</v>
      </c>
      <c r="G23" s="52" t="s">
        <v>76</v>
      </c>
      <c r="H23" s="52" t="s">
        <v>61</v>
      </c>
      <c r="I23" s="53" t="s">
        <v>61</v>
      </c>
      <c r="J23" s="52" t="s">
        <v>61</v>
      </c>
      <c r="K23" s="52" t="s">
        <v>61</v>
      </c>
      <c r="L23" s="52" t="s">
        <v>61</v>
      </c>
      <c r="M23" s="53" t="s">
        <v>76</v>
      </c>
      <c r="N23" s="52" t="s">
        <v>76</v>
      </c>
      <c r="O23" s="52" t="s">
        <v>61</v>
      </c>
      <c r="P23" s="52" t="s">
        <v>61</v>
      </c>
      <c r="Q23" s="52" t="s">
        <v>61</v>
      </c>
      <c r="R23" s="52" t="s">
        <v>61</v>
      </c>
      <c r="S23" s="52" t="s">
        <v>61</v>
      </c>
      <c r="T23" s="52" t="s">
        <v>76</v>
      </c>
      <c r="U23" s="52" t="s">
        <v>76</v>
      </c>
      <c r="V23" s="52" t="s">
        <v>61</v>
      </c>
      <c r="W23" s="52" t="s">
        <v>61</v>
      </c>
      <c r="X23" s="52" t="s">
        <v>61</v>
      </c>
      <c r="Y23" s="52" t="s">
        <v>61</v>
      </c>
      <c r="Z23" s="52" t="s">
        <v>61</v>
      </c>
      <c r="AA23" s="52" t="s">
        <v>76</v>
      </c>
      <c r="AB23" s="52" t="s">
        <v>76</v>
      </c>
      <c r="AC23" s="52" t="s">
        <v>61</v>
      </c>
      <c r="AD23" s="52" t="s">
        <v>61</v>
      </c>
      <c r="AE23" s="52" t="s">
        <v>61</v>
      </c>
      <c r="AF23" s="52" t="s">
        <v>61</v>
      </c>
      <c r="AG23" s="52" t="s">
        <v>61</v>
      </c>
      <c r="AH23" s="52" t="s">
        <v>76</v>
      </c>
      <c r="AI23" s="52" t="s">
        <v>76</v>
      </c>
      <c r="AJ23" s="88"/>
      <c r="AK23" s="356">
        <f t="shared" ca="1" si="6"/>
        <v>7.5</v>
      </c>
      <c r="AL23" s="361">
        <f t="shared" ca="1" si="9"/>
        <v>0</v>
      </c>
    </row>
    <row r="24" spans="1:40" x14ac:dyDescent="0.25">
      <c r="A24" s="3"/>
      <c r="B24" s="91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356">
        <f t="shared" ca="1" si="6"/>
        <v>0</v>
      </c>
      <c r="AL24" s="361">
        <f t="shared" ca="1" si="9"/>
        <v>0</v>
      </c>
    </row>
    <row r="25" spans="1:40" x14ac:dyDescent="0.25">
      <c r="A25" s="3"/>
      <c r="B25" s="91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356">
        <f t="shared" ca="1" si="6"/>
        <v>0</v>
      </c>
      <c r="AL25" s="361">
        <f t="shared" ca="1" si="9"/>
        <v>0</v>
      </c>
    </row>
    <row r="26" spans="1:40" x14ac:dyDescent="0.25">
      <c r="A26" s="3"/>
      <c r="B26" s="91" t="str">
        <f>IF(Config!B19&lt;&gt;"",Config!B19,"")</f>
        <v>EMPLOYE 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 t="s">
        <v>79</v>
      </c>
      <c r="G26" s="52" t="s">
        <v>79</v>
      </c>
      <c r="H26" s="52" t="s">
        <v>51</v>
      </c>
      <c r="I26" s="53" t="s">
        <v>51</v>
      </c>
      <c r="J26" s="52"/>
      <c r="K26" s="52"/>
      <c r="L26" s="52"/>
      <c r="M26" s="53" t="s">
        <v>76</v>
      </c>
      <c r="N26" s="52" t="s">
        <v>76</v>
      </c>
      <c r="O26" s="52"/>
      <c r="P26" s="52"/>
      <c r="Q26" s="52"/>
      <c r="R26" s="52"/>
      <c r="S26" s="52"/>
      <c r="T26" s="52" t="s">
        <v>79</v>
      </c>
      <c r="U26" s="52" t="s">
        <v>79</v>
      </c>
      <c r="V26" s="52" t="s">
        <v>51</v>
      </c>
      <c r="W26" s="52" t="s">
        <v>51</v>
      </c>
      <c r="X26" s="52"/>
      <c r="Y26" s="52"/>
      <c r="Z26" s="52"/>
      <c r="AA26" s="52" t="s">
        <v>76</v>
      </c>
      <c r="AB26" s="52" t="s">
        <v>76</v>
      </c>
      <c r="AC26" s="52"/>
      <c r="AD26" s="52"/>
      <c r="AE26" s="52"/>
      <c r="AF26" s="52"/>
      <c r="AG26" s="52"/>
      <c r="AH26" s="52" t="s">
        <v>79</v>
      </c>
      <c r="AI26" s="52" t="s">
        <v>79</v>
      </c>
      <c r="AJ26" s="88"/>
      <c r="AK26" s="356">
        <f t="shared" ca="1" si="6"/>
        <v>1.5</v>
      </c>
      <c r="AL26" s="361">
        <f t="shared" ca="1" si="9"/>
        <v>0</v>
      </c>
    </row>
    <row r="27" spans="1:40" ht="15.75" thickBot="1" x14ac:dyDescent="0.3">
      <c r="A27" s="3"/>
      <c r="B27" s="92" t="str">
        <f>IF(Config!B20&lt;&gt;"",Config!B20,"")</f>
        <v>EMPLOYE 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 t="s">
        <v>76</v>
      </c>
      <c r="G27" s="54" t="s">
        <v>76</v>
      </c>
      <c r="H27" s="54"/>
      <c r="I27" s="55"/>
      <c r="J27" s="54"/>
      <c r="K27" s="54"/>
      <c r="L27" s="54"/>
      <c r="M27" s="55" t="s">
        <v>79</v>
      </c>
      <c r="N27" s="54" t="s">
        <v>79</v>
      </c>
      <c r="O27" s="54" t="s">
        <v>51</v>
      </c>
      <c r="P27" s="54" t="s">
        <v>51</v>
      </c>
      <c r="Q27" s="54"/>
      <c r="R27" s="54"/>
      <c r="S27" s="54"/>
      <c r="T27" s="54" t="s">
        <v>76</v>
      </c>
      <c r="U27" s="54" t="s">
        <v>76</v>
      </c>
      <c r="V27" s="54"/>
      <c r="W27" s="54"/>
      <c r="X27" s="54"/>
      <c r="Y27" s="54"/>
      <c r="Z27" s="54"/>
      <c r="AA27" s="54" t="s">
        <v>79</v>
      </c>
      <c r="AB27" s="54" t="s">
        <v>79</v>
      </c>
      <c r="AC27" s="54" t="s">
        <v>51</v>
      </c>
      <c r="AD27" s="54" t="s">
        <v>51</v>
      </c>
      <c r="AE27" s="54"/>
      <c r="AF27" s="54"/>
      <c r="AG27" s="54"/>
      <c r="AH27" s="54" t="s">
        <v>76</v>
      </c>
      <c r="AI27" s="54" t="s">
        <v>76</v>
      </c>
      <c r="AJ27" s="89"/>
      <c r="AK27" s="357">
        <f t="shared" ca="1" si="6"/>
        <v>1.5</v>
      </c>
      <c r="AL27" s="362">
        <f t="shared" ca="1" si="9"/>
        <v>0</v>
      </c>
    </row>
    <row r="28" spans="1:40" ht="15.75" thickBot="1" x14ac:dyDescent="0.3">
      <c r="B28" s="342" t="s">
        <v>82</v>
      </c>
      <c r="C28" s="343"/>
      <c r="D28" s="343"/>
      <c r="E28" s="344"/>
      <c r="F28" s="179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80"/>
      <c r="AK28" s="231"/>
    </row>
    <row r="29" spans="1:40" x14ac:dyDescent="0.25">
      <c r="B29" s="60"/>
      <c r="C29" s="109"/>
      <c r="D29" s="109"/>
      <c r="E29" s="109"/>
      <c r="F29" s="116"/>
      <c r="G29" s="302"/>
      <c r="H29" s="302"/>
      <c r="I29" s="302"/>
      <c r="J29" s="302"/>
      <c r="K29" s="109"/>
      <c r="L29" s="116"/>
      <c r="M29" s="302"/>
      <c r="N29" s="302"/>
      <c r="O29" s="302"/>
      <c r="P29" s="302"/>
      <c r="Q29" s="109"/>
      <c r="R29" s="117"/>
      <c r="S29" s="298"/>
      <c r="T29" s="298"/>
      <c r="U29" s="298"/>
      <c r="V29" s="298"/>
      <c r="X29" s="107"/>
      <c r="Y29" s="59"/>
      <c r="Z29" s="114"/>
      <c r="AA29" s="176"/>
      <c r="AB29" s="176"/>
      <c r="AC29" s="111"/>
      <c r="AD29" s="109"/>
      <c r="AE29" s="109"/>
      <c r="AF29" s="109"/>
      <c r="AG29" s="109"/>
      <c r="AH29" s="109"/>
      <c r="AI29" s="109"/>
      <c r="AJ29" s="109"/>
      <c r="AK29" s="109"/>
    </row>
    <row r="30" spans="1:40" x14ac:dyDescent="0.25">
      <c r="B30" s="60"/>
      <c r="C30" s="61" t="s">
        <v>21</v>
      </c>
      <c r="D30" s="308" t="s">
        <v>19</v>
      </c>
      <c r="E30" s="309"/>
      <c r="F30" s="310"/>
      <c r="G30" s="114"/>
      <c r="H30" s="65" t="s">
        <v>20</v>
      </c>
      <c r="I30" s="283" t="s">
        <v>18</v>
      </c>
      <c r="J30" s="284"/>
      <c r="K30" s="284"/>
      <c r="L30" s="311"/>
      <c r="M30" s="109"/>
      <c r="N30" s="67" t="s">
        <v>23</v>
      </c>
      <c r="O30" s="318" t="s">
        <v>24</v>
      </c>
      <c r="P30" s="319"/>
      <c r="Q30" s="319"/>
      <c r="R30" s="320"/>
      <c r="S30" s="183"/>
      <c r="T30" s="324"/>
      <c r="U30" s="324"/>
      <c r="V30" s="324"/>
      <c r="W30" s="324"/>
      <c r="X30" s="324"/>
      <c r="Y30" s="182"/>
      <c r="Z30" s="103" t="s">
        <v>48</v>
      </c>
      <c r="AA30" s="339" t="s">
        <v>52</v>
      </c>
      <c r="AB30" s="340"/>
      <c r="AC30" s="341"/>
      <c r="AD30" s="159"/>
      <c r="AE30" s="93" t="s">
        <v>50</v>
      </c>
      <c r="AF30" s="273" t="s">
        <v>53</v>
      </c>
      <c r="AG30" s="274"/>
      <c r="AH30" s="275"/>
      <c r="AI30" s="109"/>
      <c r="AJ30" s="96" t="s">
        <v>54</v>
      </c>
      <c r="AK30" s="177" t="s">
        <v>55</v>
      </c>
      <c r="AL30" s="95"/>
      <c r="AM30" s="94"/>
      <c r="AN30" s="4"/>
    </row>
    <row r="31" spans="1:40" x14ac:dyDescent="0.25">
      <c r="B31" s="60"/>
      <c r="C31" s="110"/>
      <c r="D31" s="110"/>
      <c r="E31" s="110"/>
      <c r="F31" s="110"/>
      <c r="G31" s="108"/>
      <c r="H31" s="111"/>
      <c r="I31" s="111"/>
      <c r="J31" s="111"/>
      <c r="K31" s="111"/>
      <c r="L31" s="111"/>
      <c r="M31" s="109"/>
      <c r="N31" s="110"/>
      <c r="O31" s="110"/>
      <c r="P31" s="110"/>
      <c r="Q31" s="110"/>
      <c r="R31" s="110"/>
      <c r="S31" s="60"/>
      <c r="Y31" s="60"/>
      <c r="Z31" s="110"/>
      <c r="AA31" s="110"/>
      <c r="AB31" s="110"/>
      <c r="AC31" s="110"/>
      <c r="AD31" s="109"/>
      <c r="AE31" s="175"/>
      <c r="AF31" s="108"/>
      <c r="AG31" s="109"/>
      <c r="AH31" s="109"/>
      <c r="AI31" s="109"/>
      <c r="AJ31" s="175"/>
      <c r="AK31" s="109"/>
      <c r="AL31" s="4"/>
    </row>
    <row r="32" spans="1:40" x14ac:dyDescent="0.25">
      <c r="B32" s="60"/>
      <c r="C32" s="63" t="s">
        <v>27</v>
      </c>
      <c r="D32" s="280" t="s">
        <v>49</v>
      </c>
      <c r="E32" s="281"/>
      <c r="F32" s="281"/>
      <c r="G32" s="115"/>
      <c r="H32" s="64" t="s">
        <v>43</v>
      </c>
      <c r="I32" s="312" t="s">
        <v>44</v>
      </c>
      <c r="J32" s="313"/>
      <c r="K32" s="313"/>
      <c r="L32" s="314"/>
      <c r="M32" s="109"/>
      <c r="N32" s="66" t="s">
        <v>26</v>
      </c>
      <c r="O32" s="321" t="s">
        <v>25</v>
      </c>
      <c r="P32" s="322"/>
      <c r="Q32" s="322"/>
      <c r="R32" s="323"/>
      <c r="S32" s="60"/>
      <c r="T32" s="336" t="s">
        <v>35</v>
      </c>
      <c r="U32" s="337"/>
      <c r="V32" s="337"/>
      <c r="W32" s="337"/>
      <c r="X32" s="338"/>
      <c r="Y32" s="182"/>
      <c r="Z32" s="100" t="s">
        <v>42</v>
      </c>
      <c r="AA32" s="238" t="s">
        <v>52</v>
      </c>
      <c r="AB32" s="239"/>
      <c r="AC32" s="239"/>
      <c r="AD32" s="159"/>
      <c r="AE32" s="104" t="s">
        <v>51</v>
      </c>
      <c r="AF32" s="252" t="s">
        <v>53</v>
      </c>
      <c r="AG32" s="253"/>
      <c r="AH32" s="254"/>
      <c r="AI32" s="109"/>
      <c r="AJ32" s="98" t="s">
        <v>57</v>
      </c>
      <c r="AK32" s="99" t="s">
        <v>56</v>
      </c>
    </row>
    <row r="33" spans="2:38" x14ac:dyDescent="0.25">
      <c r="B33" s="60"/>
      <c r="C33" s="109"/>
      <c r="D33" s="109"/>
      <c r="E33" s="109"/>
      <c r="F33" s="109"/>
      <c r="G33" s="108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60"/>
      <c r="T33" s="332"/>
      <c r="U33" s="332"/>
      <c r="V33" s="332"/>
      <c r="W33" s="332"/>
      <c r="X33" s="332"/>
      <c r="Y33" s="60"/>
      <c r="Z33" s="110"/>
      <c r="AA33" s="110"/>
      <c r="AB33" s="110"/>
      <c r="AC33" s="110"/>
      <c r="AD33" s="109"/>
      <c r="AE33" s="109"/>
      <c r="AF33" s="109"/>
      <c r="AG33" s="109"/>
      <c r="AH33" s="157"/>
      <c r="AI33" s="109"/>
      <c r="AJ33" s="175"/>
      <c r="AK33" s="113"/>
    </row>
    <row r="34" spans="2:38" x14ac:dyDescent="0.25">
      <c r="B34" s="60"/>
      <c r="C34" s="68" t="s">
        <v>22</v>
      </c>
      <c r="D34" s="306" t="s">
        <v>17</v>
      </c>
      <c r="E34" s="307"/>
      <c r="F34" s="307"/>
      <c r="G34" s="112"/>
      <c r="H34" s="158" t="s">
        <v>79</v>
      </c>
      <c r="I34" s="315" t="s">
        <v>80</v>
      </c>
      <c r="J34" s="316"/>
      <c r="K34" s="316"/>
      <c r="L34" s="317"/>
      <c r="M34" s="109"/>
      <c r="N34" s="160" t="s">
        <v>78</v>
      </c>
      <c r="O34" s="327" t="s">
        <v>81</v>
      </c>
      <c r="P34" s="328"/>
      <c r="Q34" s="328"/>
      <c r="R34" s="329"/>
      <c r="S34" s="60"/>
      <c r="T34" s="333" t="s">
        <v>47</v>
      </c>
      <c r="U34" s="334"/>
      <c r="V34" s="334"/>
      <c r="W34" s="334"/>
      <c r="X34" s="335"/>
      <c r="Y34" s="60"/>
      <c r="Z34" s="105" t="s">
        <v>61</v>
      </c>
      <c r="AA34" s="330" t="s">
        <v>63</v>
      </c>
      <c r="AB34" s="330"/>
      <c r="AC34" s="331"/>
      <c r="AD34" s="109"/>
      <c r="AE34" s="106" t="s">
        <v>60</v>
      </c>
      <c r="AF34" s="256" t="s">
        <v>62</v>
      </c>
      <c r="AG34" s="256"/>
      <c r="AH34" s="256"/>
      <c r="AI34" s="166"/>
      <c r="AJ34" s="102" t="s">
        <v>58</v>
      </c>
      <c r="AK34" s="178" t="s">
        <v>59</v>
      </c>
      <c r="AL34" s="62"/>
    </row>
    <row r="35" spans="2:38" x14ac:dyDescent="0.25">
      <c r="B35" s="60"/>
      <c r="C35" s="109"/>
      <c r="D35" s="109"/>
      <c r="E35" s="109"/>
      <c r="F35" s="109"/>
      <c r="G35" s="109"/>
      <c r="H35" s="109"/>
      <c r="I35" s="109"/>
      <c r="J35" s="113"/>
      <c r="K35" s="109"/>
      <c r="L35" s="109"/>
      <c r="M35" s="109"/>
      <c r="N35" s="109"/>
      <c r="O35" s="110"/>
      <c r="P35" s="110"/>
      <c r="Q35" s="110"/>
      <c r="R35" s="110"/>
      <c r="S35" s="60"/>
      <c r="T35" s="60"/>
      <c r="U35" s="107"/>
      <c r="V35" s="107"/>
      <c r="W35" s="107"/>
      <c r="X35" s="107"/>
      <c r="Y35" s="60"/>
      <c r="Z35" s="109"/>
      <c r="AA35" s="109"/>
      <c r="AB35" s="109"/>
      <c r="AC35" s="108"/>
      <c r="AD35" s="109"/>
      <c r="AE35" s="175"/>
      <c r="AF35" s="109"/>
      <c r="AG35" s="109"/>
      <c r="AH35" s="109"/>
      <c r="AI35" s="109"/>
      <c r="AJ35" s="109"/>
      <c r="AK35" s="109"/>
    </row>
    <row r="36" spans="2:38" x14ac:dyDescent="0.25">
      <c r="B36" s="60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52" t="s">
        <v>77</v>
      </c>
      <c r="O36" s="325" t="s">
        <v>83</v>
      </c>
      <c r="P36" s="326"/>
      <c r="Q36" s="326"/>
      <c r="R36" s="326"/>
      <c r="S36" s="62"/>
      <c r="Y36" s="4"/>
      <c r="Z36" s="155" t="s">
        <v>72</v>
      </c>
      <c r="AA36" s="270" t="s">
        <v>73</v>
      </c>
      <c r="AB36" s="271"/>
      <c r="AC36" s="271"/>
      <c r="AD36" s="184"/>
      <c r="AE36" s="98" t="s">
        <v>57</v>
      </c>
      <c r="AF36" s="264" t="s">
        <v>56</v>
      </c>
      <c r="AG36" s="265"/>
      <c r="AH36" s="265"/>
      <c r="AI36" s="185"/>
      <c r="AJ36" s="108"/>
      <c r="AK36" s="109"/>
    </row>
    <row r="37" spans="2:38" x14ac:dyDescent="0.25">
      <c r="B37" s="60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Z37" s="109"/>
      <c r="AA37" s="109"/>
      <c r="AB37" s="109"/>
      <c r="AC37" s="109"/>
      <c r="AD37" s="108"/>
      <c r="AE37" s="109"/>
      <c r="AF37" s="109"/>
      <c r="AG37" s="109"/>
      <c r="AH37" s="109"/>
      <c r="AI37" s="108"/>
      <c r="AJ37" s="109"/>
      <c r="AK37" s="109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T33:X33"/>
    <mergeCell ref="T34:X34"/>
    <mergeCell ref="O36:R36"/>
    <mergeCell ref="AA36:AC36"/>
    <mergeCell ref="AF36:AH36"/>
    <mergeCell ref="I34:L34"/>
    <mergeCell ref="O34:R34"/>
    <mergeCell ref="B4:AJ7"/>
    <mergeCell ref="C9:E9"/>
    <mergeCell ref="G29:J29"/>
    <mergeCell ref="M29:P29"/>
    <mergeCell ref="S29:V29"/>
    <mergeCell ref="D34:F34"/>
    <mergeCell ref="AA34:AC34"/>
    <mergeCell ref="AF34:AH34"/>
    <mergeCell ref="AF30:AH30"/>
    <mergeCell ref="D32:F32"/>
    <mergeCell ref="I32:L32"/>
    <mergeCell ref="O32:R32"/>
    <mergeCell ref="T32:X32"/>
    <mergeCell ref="B28:E28"/>
    <mergeCell ref="AA32:AC32"/>
    <mergeCell ref="AF32:AH32"/>
    <mergeCell ref="D30:F30"/>
    <mergeCell ref="I30:L30"/>
    <mergeCell ref="O30:R30"/>
    <mergeCell ref="T30:X30"/>
    <mergeCell ref="AA30:AC30"/>
  </mergeCells>
  <conditionalFormatting sqref="F10:AJ10">
    <cfRule type="expression" dxfId="1321" priority="51">
      <formula>OR(F$10=1,F$10=7)</formula>
    </cfRule>
  </conditionalFormatting>
  <conditionalFormatting sqref="F11:AJ27">
    <cfRule type="cellIs" dxfId="1320" priority="26" operator="equal">
      <formula>"A"</formula>
    </cfRule>
    <cfRule type="cellIs" dxfId="1319" priority="27" operator="equal">
      <formula>"D"</formula>
    </cfRule>
    <cfRule type="cellIs" dxfId="1318" priority="28" operator="equal">
      <formula>"P"</formula>
    </cfRule>
    <cfRule type="cellIs" dxfId="1317" priority="29" operator="equal">
      <formula>"G"</formula>
    </cfRule>
    <cfRule type="cellIs" dxfId="1316" priority="30" operator="equal">
      <formula>"Q"</formula>
    </cfRule>
    <cfRule type="cellIs" dxfId="1315" priority="31" operator="equal">
      <formula>"N"</formula>
    </cfRule>
    <cfRule type="cellIs" dxfId="1314" priority="32" operator="equal">
      <formula>"PN"</formula>
    </cfRule>
    <cfRule type="cellIs" dxfId="1313" priority="33" operator="equal">
      <formula>"PJ"</formula>
    </cfRule>
    <cfRule type="cellIs" dxfId="1312" priority="34" operator="equal">
      <formula>"J"</formula>
    </cfRule>
    <cfRule type="cellIs" dxfId="1311" priority="35" operator="equal">
      <formula>"F"</formula>
    </cfRule>
    <cfRule type="cellIs" dxfId="1310" priority="36" operator="equal">
      <formula>"GP"</formula>
    </cfRule>
    <cfRule type="cellIs" dxfId="1309" priority="37" operator="equal">
      <formula>"PM"</formula>
    </cfRule>
    <cfRule type="cellIs" dxfId="1308" priority="38" operator="equal">
      <formula>"GA"</formula>
    </cfRule>
    <cfRule type="cellIs" dxfId="1307" priority="39" operator="equal">
      <formula>"AM"</formula>
    </cfRule>
    <cfRule type="cellIs" dxfId="1306" priority="41" operator="equal">
      <formula>"CV"</formula>
    </cfRule>
    <cfRule type="cellIs" dxfId="1305" priority="42" operator="equal">
      <formula>"ND"</formula>
    </cfRule>
    <cfRule type="cellIs" dxfId="1304" priority="43" operator="equal">
      <formula>"CPA"</formula>
    </cfRule>
    <cfRule type="cellIs" dxfId="1303" priority="44" operator="equal">
      <formula>"MA"</formula>
    </cfRule>
    <cfRule type="cellIs" dxfId="1302" priority="45" operator="equal">
      <formula>"DR"</formula>
    </cfRule>
    <cfRule type="cellIs" dxfId="1301" priority="46" operator="equal">
      <formula>"RC"</formula>
    </cfRule>
    <cfRule type="cellIs" dxfId="1300" priority="48" operator="equal">
      <formula>"CP"</formula>
    </cfRule>
    <cfRule type="expression" dxfId="1299" priority="49">
      <formula>OR(F$10=1,F$10=7)</formula>
    </cfRule>
    <cfRule type="cellIs" dxfId="1298" priority="50" operator="equal">
      <formula>"R"</formula>
    </cfRule>
  </conditionalFormatting>
  <conditionalFormatting sqref="C11:E27">
    <cfRule type="cellIs" dxfId="1297" priority="40" operator="equal">
      <formula>0</formula>
    </cfRule>
  </conditionalFormatting>
  <conditionalFormatting sqref="F28:AJ28">
    <cfRule type="expression" dxfId="1296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1295" priority="1" operator="equal">
      <formula>"D"</formula>
    </cfRule>
    <cfRule type="cellIs" dxfId="1294" priority="3" operator="equal">
      <formula>"P"</formula>
    </cfRule>
    <cfRule type="cellIs" dxfId="1293" priority="4" operator="equal">
      <formula>"G"</formula>
    </cfRule>
    <cfRule type="cellIs" dxfId="1292" priority="5" operator="equal">
      <formula>"Q"</formula>
    </cfRule>
    <cfRule type="cellIs" dxfId="1291" priority="6" operator="equal">
      <formula>"N"</formula>
    </cfRule>
    <cfRule type="cellIs" dxfId="1290" priority="7" operator="equal">
      <formula>"PN"</formula>
    </cfRule>
    <cfRule type="cellIs" dxfId="1289" priority="8" operator="equal">
      <formula>"PJ"</formula>
    </cfRule>
    <cfRule type="cellIs" dxfId="1288" priority="9" operator="equal">
      <formula>"J"</formula>
    </cfRule>
    <cfRule type="cellIs" dxfId="1287" priority="10" operator="equal">
      <formula>"F"</formula>
    </cfRule>
    <cfRule type="cellIs" dxfId="1286" priority="11" operator="equal">
      <formula>"GP"</formula>
    </cfRule>
    <cfRule type="cellIs" dxfId="1285" priority="12" operator="equal">
      <formula>"PM"</formula>
    </cfRule>
    <cfRule type="cellIs" dxfId="1284" priority="13" operator="equal">
      <formula>"GA"</formula>
    </cfRule>
    <cfRule type="cellIs" dxfId="1283" priority="14" operator="equal">
      <formula>"AM"</formula>
    </cfRule>
    <cfRule type="cellIs" dxfId="1282" priority="15" operator="equal">
      <formula>"CV"</formula>
    </cfRule>
    <cfRule type="cellIs" dxfId="1281" priority="16" operator="equal">
      <formula>"ND"</formula>
    </cfRule>
    <cfRule type="cellIs" dxfId="1280" priority="17" operator="equal">
      <formula>"CPA"</formula>
    </cfRule>
    <cfRule type="cellIs" dxfId="1279" priority="18" operator="equal">
      <formula>"MA"</formula>
    </cfRule>
    <cfRule type="cellIs" dxfId="1278" priority="19" operator="equal">
      <formula>"DR"</formula>
    </cfRule>
    <cfRule type="cellIs" dxfId="1277" priority="20" operator="equal">
      <formula>"RC"</formula>
    </cfRule>
    <cfRule type="cellIs" dxfId="1276" priority="21" operator="equal">
      <formula>"CP"</formula>
    </cfRule>
    <cfRule type="expression" dxfId="1275" priority="22">
      <formula>OR(N$10=1,N$10=7)</formula>
    </cfRule>
    <cfRule type="cellIs" dxfId="1274" priority="23" operator="equal">
      <formula>"R"</formula>
    </cfRule>
  </conditionalFormatting>
  <conditionalFormatting sqref="N36">
    <cfRule type="cellIs" dxfId="1273" priority="2" operator="equal">
      <formula>"A"</formula>
    </cfRule>
  </conditionalFormatting>
  <dataValidations count="2">
    <dataValidation type="list" allowBlank="1" showInputMessage="1" showErrorMessage="1" sqref="F11:AJ27">
      <formula1>"CP,ND,MA,RC,F,CPA,DR,AM,GA,Q,PM,GP,G,PJ,PN,J,N,D,P,A,R,"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2" id="{D34F025E-E1CB-499B-9A0E-FAFFBF2ED0BA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expression" priority="24" id="{768661A2-83FD-4BA5-8658-246786337A57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4" tint="-0.499984740745262"/>
    <pageSetUpPr fitToPage="1"/>
  </sheetPr>
  <dimension ref="A1:AT39"/>
  <sheetViews>
    <sheetView showGridLines="0" showZeros="0" topLeftCell="B4" workbookViewId="0">
      <selection activeCell="AL11" sqref="AL11:AL2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Config!E10</f>
        <v>43374</v>
      </c>
    </row>
    <row r="2" spans="1:46" ht="15.75" hidden="1" thickBot="1" x14ac:dyDescent="0.3">
      <c r="A2" s="10">
        <f>Config!F10</f>
        <v>43404</v>
      </c>
      <c r="F2" s="2">
        <f>IFERROR(WEEKDAY(F3),"")</f>
        <v>2</v>
      </c>
      <c r="G2" s="2">
        <f t="shared" ref="G2:AI2" si="0">IFERROR(WEEKDAY(G3),"")</f>
        <v>3</v>
      </c>
      <c r="H2" s="2">
        <f t="shared" si="0"/>
        <v>4</v>
      </c>
      <c r="I2" s="2">
        <f t="shared" si="0"/>
        <v>5</v>
      </c>
      <c r="J2" s="2">
        <f t="shared" si="0"/>
        <v>6</v>
      </c>
      <c r="K2" s="2">
        <f t="shared" si="0"/>
        <v>7</v>
      </c>
      <c r="L2" s="2">
        <f t="shared" si="0"/>
        <v>1</v>
      </c>
      <c r="M2" s="2">
        <f t="shared" si="0"/>
        <v>2</v>
      </c>
      <c r="N2" s="2">
        <f t="shared" si="0"/>
        <v>3</v>
      </c>
      <c r="O2" s="2">
        <f t="shared" si="0"/>
        <v>4</v>
      </c>
      <c r="P2" s="2">
        <f t="shared" si="0"/>
        <v>5</v>
      </c>
      <c r="Q2" s="2">
        <f t="shared" si="0"/>
        <v>6</v>
      </c>
      <c r="R2" s="2">
        <f t="shared" si="0"/>
        <v>7</v>
      </c>
      <c r="S2" s="2">
        <f t="shared" si="0"/>
        <v>1</v>
      </c>
      <c r="T2" s="2">
        <f t="shared" si="0"/>
        <v>2</v>
      </c>
      <c r="U2" s="2">
        <f t="shared" si="0"/>
        <v>3</v>
      </c>
      <c r="V2" s="2">
        <f t="shared" si="0"/>
        <v>4</v>
      </c>
      <c r="W2" s="2">
        <f t="shared" si="0"/>
        <v>5</v>
      </c>
      <c r="X2" s="2">
        <f t="shared" si="0"/>
        <v>6</v>
      </c>
      <c r="Y2" s="2">
        <f t="shared" si="0"/>
        <v>7</v>
      </c>
      <c r="Z2" s="2">
        <f t="shared" si="0"/>
        <v>1</v>
      </c>
      <c r="AA2" s="2">
        <f t="shared" si="0"/>
        <v>2</v>
      </c>
      <c r="AB2" s="2">
        <f t="shared" si="0"/>
        <v>3</v>
      </c>
      <c r="AC2" s="2">
        <f t="shared" si="0"/>
        <v>4</v>
      </c>
      <c r="AD2" s="2">
        <f t="shared" si="0"/>
        <v>5</v>
      </c>
      <c r="AE2" s="2">
        <f t="shared" si="0"/>
        <v>6</v>
      </c>
      <c r="AF2" s="2">
        <f t="shared" si="0"/>
        <v>7</v>
      </c>
      <c r="AG2" s="2">
        <f t="shared" si="0"/>
        <v>1</v>
      </c>
      <c r="AH2" s="2">
        <f t="shared" si="0"/>
        <v>2</v>
      </c>
      <c r="AI2" s="2">
        <f t="shared" si="0"/>
        <v>3</v>
      </c>
    </row>
    <row r="3" spans="1:46" ht="73.5" hidden="1" customHeight="1" thickBot="1" x14ac:dyDescent="0.3">
      <c r="F3" s="5">
        <f>A1</f>
        <v>43374</v>
      </c>
      <c r="G3" s="5">
        <f>F3+1</f>
        <v>43375</v>
      </c>
      <c r="H3" s="5">
        <f t="shared" ref="H3:AG3" si="1">G3+1</f>
        <v>43376</v>
      </c>
      <c r="I3" s="5">
        <f t="shared" si="1"/>
        <v>43377</v>
      </c>
      <c r="J3" s="5">
        <f t="shared" si="1"/>
        <v>43378</v>
      </c>
      <c r="K3" s="5">
        <f t="shared" si="1"/>
        <v>43379</v>
      </c>
      <c r="L3" s="5">
        <f t="shared" si="1"/>
        <v>43380</v>
      </c>
      <c r="M3" s="5">
        <f t="shared" si="1"/>
        <v>43381</v>
      </c>
      <c r="N3" s="5">
        <f t="shared" si="1"/>
        <v>43382</v>
      </c>
      <c r="O3" s="5">
        <f t="shared" si="1"/>
        <v>43383</v>
      </c>
      <c r="P3" s="5">
        <f t="shared" si="1"/>
        <v>43384</v>
      </c>
      <c r="Q3" s="5">
        <f t="shared" si="1"/>
        <v>43385</v>
      </c>
      <c r="R3" s="5">
        <f t="shared" si="1"/>
        <v>43386</v>
      </c>
      <c r="S3" s="5">
        <f t="shared" si="1"/>
        <v>43387</v>
      </c>
      <c r="T3" s="5">
        <f t="shared" si="1"/>
        <v>43388</v>
      </c>
      <c r="U3" s="5">
        <f t="shared" si="1"/>
        <v>43389</v>
      </c>
      <c r="V3" s="5">
        <f t="shared" si="1"/>
        <v>43390</v>
      </c>
      <c r="W3" s="5">
        <f t="shared" si="1"/>
        <v>43391</v>
      </c>
      <c r="X3" s="5">
        <f t="shared" si="1"/>
        <v>43392</v>
      </c>
      <c r="Y3" s="5">
        <f t="shared" si="1"/>
        <v>43393</v>
      </c>
      <c r="Z3" s="5">
        <f t="shared" si="1"/>
        <v>43394</v>
      </c>
      <c r="AA3" s="5">
        <f t="shared" si="1"/>
        <v>43395</v>
      </c>
      <c r="AB3" s="5">
        <f t="shared" si="1"/>
        <v>43396</v>
      </c>
      <c r="AC3" s="5">
        <f t="shared" si="1"/>
        <v>43397</v>
      </c>
      <c r="AD3" s="5">
        <f t="shared" si="1"/>
        <v>43398</v>
      </c>
      <c r="AE3" s="5">
        <f t="shared" si="1"/>
        <v>43399</v>
      </c>
      <c r="AF3" s="5">
        <f t="shared" si="1"/>
        <v>43400</v>
      </c>
      <c r="AG3" s="5">
        <f t="shared" si="1"/>
        <v>43401</v>
      </c>
      <c r="AH3" s="5">
        <f>IFERROR(IF(AG3+1&gt;A2,"",AG3+1),"")</f>
        <v>43402</v>
      </c>
      <c r="AI3" s="5">
        <f>IFERROR(IF(AH3+1&gt;A2,"",AH3+1),"")</f>
        <v>43403</v>
      </c>
      <c r="AJ3" s="5">
        <f>IFERROR(IF(AI3+1&gt;A2,"",AI3+1),"")</f>
        <v>43404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89" t="str">
        <f>TEXT(A1,"mmmmmmmmmmmmmm")</f>
        <v>octobre</v>
      </c>
      <c r="C4" s="290"/>
      <c r="D4" s="290"/>
      <c r="E4" s="290"/>
      <c r="F4" s="290"/>
      <c r="G4" s="290"/>
      <c r="H4" s="290"/>
      <c r="I4" s="290"/>
      <c r="J4" s="290"/>
      <c r="K4" s="290"/>
      <c r="L4" s="290"/>
      <c r="M4" s="290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1"/>
    </row>
    <row r="5" spans="1:46" x14ac:dyDescent="0.25">
      <c r="B5" s="292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4"/>
    </row>
    <row r="6" spans="1:46" x14ac:dyDescent="0.25">
      <c r="A6" s="4"/>
      <c r="B6" s="292"/>
      <c r="C6" s="293"/>
      <c r="D6" s="293"/>
      <c r="E6" s="293"/>
      <c r="F6" s="293"/>
      <c r="G6" s="293"/>
      <c r="H6" s="293"/>
      <c r="I6" s="293"/>
      <c r="J6" s="293"/>
      <c r="K6" s="293"/>
      <c r="L6" s="293"/>
      <c r="M6" s="293"/>
      <c r="N6" s="293"/>
      <c r="O6" s="293"/>
      <c r="P6" s="293"/>
      <c r="Q6" s="293"/>
      <c r="R6" s="293"/>
      <c r="S6" s="293"/>
      <c r="T6" s="293"/>
      <c r="U6" s="293"/>
      <c r="V6" s="293"/>
      <c r="W6" s="293"/>
      <c r="X6" s="293"/>
      <c r="Y6" s="293"/>
      <c r="Z6" s="293"/>
      <c r="AA6" s="293"/>
      <c r="AB6" s="293"/>
      <c r="AC6" s="293"/>
      <c r="AD6" s="293"/>
      <c r="AE6" s="293"/>
      <c r="AF6" s="293"/>
      <c r="AG6" s="293"/>
      <c r="AH6" s="293"/>
      <c r="AI6" s="293"/>
      <c r="AJ6" s="294"/>
    </row>
    <row r="7" spans="1:46" ht="15.75" thickBot="1" x14ac:dyDescent="0.3">
      <c r="A7" s="4"/>
      <c r="B7" s="295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6"/>
      <c r="T7" s="296"/>
      <c r="U7" s="296"/>
      <c r="V7" s="296"/>
      <c r="W7" s="296"/>
      <c r="X7" s="296"/>
      <c r="Y7" s="296"/>
      <c r="Z7" s="296"/>
      <c r="AA7" s="296"/>
      <c r="AB7" s="296"/>
      <c r="AC7" s="296"/>
      <c r="AD7" s="296"/>
      <c r="AE7" s="296"/>
      <c r="AF7" s="296"/>
      <c r="AG7" s="296"/>
      <c r="AH7" s="296"/>
      <c r="AI7" s="296"/>
      <c r="AJ7" s="297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299" t="s">
        <v>66</v>
      </c>
      <c r="D9" s="300"/>
      <c r="E9" s="301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>
        <f t="shared" si="3"/>
        <v>31</v>
      </c>
      <c r="AK9" s="345" t="s">
        <v>45</v>
      </c>
      <c r="AL9" s="347" t="s">
        <v>97</v>
      </c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2</v>
      </c>
      <c r="G10" s="8">
        <f t="shared" ref="G10:AJ10" si="4">IFERROR(WEEKDAY(G3),"")</f>
        <v>3</v>
      </c>
      <c r="H10" s="8">
        <f t="shared" si="4"/>
        <v>4</v>
      </c>
      <c r="I10" s="8">
        <f t="shared" si="4"/>
        <v>5</v>
      </c>
      <c r="J10" s="8">
        <f t="shared" si="4"/>
        <v>6</v>
      </c>
      <c r="K10" s="8">
        <f t="shared" si="4"/>
        <v>7</v>
      </c>
      <c r="L10" s="8">
        <f t="shared" si="4"/>
        <v>1</v>
      </c>
      <c r="M10" s="8">
        <f t="shared" si="4"/>
        <v>2</v>
      </c>
      <c r="N10" s="8">
        <f t="shared" si="4"/>
        <v>3</v>
      </c>
      <c r="O10" s="8">
        <f t="shared" si="4"/>
        <v>4</v>
      </c>
      <c r="P10" s="8">
        <f t="shared" si="4"/>
        <v>5</v>
      </c>
      <c r="Q10" s="8">
        <f t="shared" si="4"/>
        <v>6</v>
      </c>
      <c r="R10" s="8">
        <f t="shared" si="4"/>
        <v>7</v>
      </c>
      <c r="S10" s="8">
        <f t="shared" si="4"/>
        <v>1</v>
      </c>
      <c r="T10" s="8">
        <f t="shared" si="4"/>
        <v>2</v>
      </c>
      <c r="U10" s="8">
        <f t="shared" si="4"/>
        <v>3</v>
      </c>
      <c r="V10" s="8">
        <f>IFERROR(WEEKDAY(V3),"")</f>
        <v>4</v>
      </c>
      <c r="W10" s="6">
        <f t="shared" si="4"/>
        <v>5</v>
      </c>
      <c r="X10" s="8">
        <f t="shared" si="4"/>
        <v>6</v>
      </c>
      <c r="Y10" s="8">
        <f t="shared" si="4"/>
        <v>7</v>
      </c>
      <c r="Z10" s="8">
        <f t="shared" si="4"/>
        <v>1</v>
      </c>
      <c r="AA10" s="8">
        <f t="shared" si="4"/>
        <v>2</v>
      </c>
      <c r="AB10" s="8">
        <f t="shared" si="4"/>
        <v>3</v>
      </c>
      <c r="AC10" s="8">
        <f t="shared" si="4"/>
        <v>4</v>
      </c>
      <c r="AD10" s="8">
        <f t="shared" si="4"/>
        <v>5</v>
      </c>
      <c r="AE10" s="8">
        <f t="shared" si="4"/>
        <v>6</v>
      </c>
      <c r="AF10" s="8">
        <f t="shared" si="4"/>
        <v>7</v>
      </c>
      <c r="AG10" s="8">
        <f t="shared" si="4"/>
        <v>1</v>
      </c>
      <c r="AH10" s="8">
        <f t="shared" si="4"/>
        <v>2</v>
      </c>
      <c r="AI10" s="8">
        <f t="shared" si="4"/>
        <v>3</v>
      </c>
      <c r="AJ10" s="86">
        <f t="shared" si="4"/>
        <v>4</v>
      </c>
      <c r="AK10" s="346" t="s">
        <v>46</v>
      </c>
      <c r="AL10" s="348" t="s">
        <v>98</v>
      </c>
    </row>
    <row r="11" spans="1:46" x14ac:dyDescent="0.25">
      <c r="A11" s="3"/>
      <c r="B11" s="90" t="str">
        <f>IF(Config!B4&lt;&gt;"",Config!B4,"")</f>
        <v>EMPLOYE 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48</v>
      </c>
      <c r="G11" s="51" t="s">
        <v>48</v>
      </c>
      <c r="H11" s="51" t="s">
        <v>76</v>
      </c>
      <c r="I11" s="51" t="s">
        <v>72</v>
      </c>
      <c r="J11" s="50" t="s">
        <v>72</v>
      </c>
      <c r="K11" s="50" t="s">
        <v>57</v>
      </c>
      <c r="L11" s="50" t="s">
        <v>57</v>
      </c>
      <c r="M11" s="51" t="s">
        <v>76</v>
      </c>
      <c r="N11" s="51" t="s">
        <v>76</v>
      </c>
      <c r="O11" s="51" t="s">
        <v>48</v>
      </c>
      <c r="P11" s="51" t="s">
        <v>48</v>
      </c>
      <c r="Q11" s="51" t="s">
        <v>48</v>
      </c>
      <c r="R11" s="51" t="s">
        <v>76</v>
      </c>
      <c r="S11" s="51" t="s">
        <v>76</v>
      </c>
      <c r="T11" s="51" t="s">
        <v>42</v>
      </c>
      <c r="U11" s="51" t="s">
        <v>42</v>
      </c>
      <c r="V11" s="51" t="s">
        <v>76</v>
      </c>
      <c r="W11" s="51" t="s">
        <v>72</v>
      </c>
      <c r="X11" s="51" t="s">
        <v>72</v>
      </c>
      <c r="Y11" s="51" t="s">
        <v>57</v>
      </c>
      <c r="Z11" s="51" t="s">
        <v>57</v>
      </c>
      <c r="AA11" s="51" t="s">
        <v>76</v>
      </c>
      <c r="AB11" s="51" t="s">
        <v>76</v>
      </c>
      <c r="AC11" s="51" t="s">
        <v>42</v>
      </c>
      <c r="AD11" s="51" t="s">
        <v>42</v>
      </c>
      <c r="AE11" s="87" t="s">
        <v>42</v>
      </c>
      <c r="AF11" s="51" t="s">
        <v>76</v>
      </c>
      <c r="AG11" s="51" t="s">
        <v>76</v>
      </c>
      <c r="AH11" s="51" t="s">
        <v>72</v>
      </c>
      <c r="AI11" s="51" t="s">
        <v>72</v>
      </c>
      <c r="AJ11" s="50" t="s">
        <v>72</v>
      </c>
      <c r="AK11" s="358">
        <f t="shared" ref="AK11:AK27" ca="1" si="6">TotH(F11:AJ11)</f>
        <v>8.0416666666666661</v>
      </c>
      <c r="AL11" s="360">
        <f ca="1">FraisM(F11:AJ11)</f>
        <v>276.04000000000008</v>
      </c>
    </row>
    <row r="12" spans="1:46" x14ac:dyDescent="0.25">
      <c r="A12" s="3"/>
      <c r="B12" s="91" t="str">
        <f>IF(Config!B5&lt;&gt;"",Config!B5,"")</f>
        <v>EMPLOYE 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50</v>
      </c>
      <c r="G12" s="52" t="s">
        <v>76</v>
      </c>
      <c r="H12" s="52" t="s">
        <v>50</v>
      </c>
      <c r="I12" s="53" t="s">
        <v>50</v>
      </c>
      <c r="J12" s="52" t="s">
        <v>50</v>
      </c>
      <c r="K12" s="52" t="s">
        <v>76</v>
      </c>
      <c r="L12" s="52" t="s">
        <v>76</v>
      </c>
      <c r="M12" s="53" t="s">
        <v>72</v>
      </c>
      <c r="N12" s="52" t="s">
        <v>72</v>
      </c>
      <c r="O12" s="52" t="s">
        <v>72</v>
      </c>
      <c r="P12" s="52" t="s">
        <v>76</v>
      </c>
      <c r="Q12" s="52" t="s">
        <v>76</v>
      </c>
      <c r="R12" s="52" t="s">
        <v>54</v>
      </c>
      <c r="S12" s="52" t="s">
        <v>54</v>
      </c>
      <c r="T12" s="52" t="s">
        <v>76</v>
      </c>
      <c r="U12" s="52" t="s">
        <v>50</v>
      </c>
      <c r="V12" s="52" t="s">
        <v>51</v>
      </c>
      <c r="W12" s="52" t="s">
        <v>51</v>
      </c>
      <c r="X12" s="52" t="s">
        <v>51</v>
      </c>
      <c r="Y12" s="52" t="s">
        <v>76</v>
      </c>
      <c r="Z12" s="52" t="s">
        <v>76</v>
      </c>
      <c r="AA12" s="52" t="s">
        <v>48</v>
      </c>
      <c r="AB12" s="52" t="s">
        <v>48</v>
      </c>
      <c r="AC12" s="52" t="s">
        <v>76</v>
      </c>
      <c r="AD12" s="52" t="s">
        <v>72</v>
      </c>
      <c r="AE12" s="52" t="s">
        <v>72</v>
      </c>
      <c r="AF12" s="52" t="s">
        <v>57</v>
      </c>
      <c r="AG12" s="52" t="s">
        <v>57</v>
      </c>
      <c r="AH12" s="52" t="s">
        <v>76</v>
      </c>
      <c r="AI12" s="52" t="s">
        <v>76</v>
      </c>
      <c r="AJ12" s="88" t="s">
        <v>48</v>
      </c>
      <c r="AK12" s="356">
        <f t="shared" ca="1" si="6"/>
        <v>7.833333333333333</v>
      </c>
      <c r="AL12" s="361">
        <f t="shared" ref="AL12:AL27" ca="1" si="9">FraisM(F12:AJ12)</f>
        <v>394.80000000000013</v>
      </c>
    </row>
    <row r="13" spans="1:46" x14ac:dyDescent="0.25">
      <c r="A13" s="3"/>
      <c r="B13" s="91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356">
        <f t="shared" ca="1" si="6"/>
        <v>0</v>
      </c>
      <c r="AL13" s="361">
        <f t="shared" ca="1" si="9"/>
        <v>0</v>
      </c>
    </row>
    <row r="14" spans="1:46" x14ac:dyDescent="0.25">
      <c r="A14" s="3"/>
      <c r="B14" s="91" t="str">
        <f>IF(Config!B7&lt;&gt;"",Config!B7,"")</f>
        <v>EMPLOYE 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72</v>
      </c>
      <c r="G14" s="52" t="s">
        <v>72</v>
      </c>
      <c r="H14" s="52" t="s">
        <v>72</v>
      </c>
      <c r="I14" s="53" t="s">
        <v>76</v>
      </c>
      <c r="J14" s="52" t="s">
        <v>76</v>
      </c>
      <c r="K14" s="52" t="s">
        <v>54</v>
      </c>
      <c r="L14" s="52" t="s">
        <v>54</v>
      </c>
      <c r="M14" s="53" t="s">
        <v>50</v>
      </c>
      <c r="N14" s="52" t="s">
        <v>76</v>
      </c>
      <c r="O14" s="52" t="s">
        <v>50</v>
      </c>
      <c r="P14" s="52" t="s">
        <v>50</v>
      </c>
      <c r="Q14" s="52" t="s">
        <v>50</v>
      </c>
      <c r="R14" s="52" t="s">
        <v>76</v>
      </c>
      <c r="S14" s="52" t="s">
        <v>76</v>
      </c>
      <c r="T14" s="52" t="s">
        <v>72</v>
      </c>
      <c r="U14" s="52" t="s">
        <v>72</v>
      </c>
      <c r="V14" s="52" t="s">
        <v>72</v>
      </c>
      <c r="W14" s="52" t="s">
        <v>76</v>
      </c>
      <c r="X14" s="52" t="s">
        <v>76</v>
      </c>
      <c r="Y14" s="52" t="s">
        <v>54</v>
      </c>
      <c r="Z14" s="52" t="s">
        <v>54</v>
      </c>
      <c r="AA14" s="52" t="s">
        <v>76</v>
      </c>
      <c r="AB14" s="52" t="s">
        <v>50</v>
      </c>
      <c r="AC14" s="52" t="s">
        <v>51</v>
      </c>
      <c r="AD14" s="52" t="s">
        <v>51</v>
      </c>
      <c r="AE14" s="52" t="s">
        <v>51</v>
      </c>
      <c r="AF14" s="52" t="s">
        <v>76</v>
      </c>
      <c r="AG14" s="52" t="s">
        <v>76</v>
      </c>
      <c r="AH14" s="52" t="s">
        <v>48</v>
      </c>
      <c r="AI14" s="52" t="s">
        <v>48</v>
      </c>
      <c r="AJ14" s="88" t="s">
        <v>76</v>
      </c>
      <c r="AK14" s="356">
        <f t="shared" ca="1" si="6"/>
        <v>7.833333333333333</v>
      </c>
      <c r="AL14" s="361">
        <f t="shared" ca="1" si="9"/>
        <v>441.6400000000001</v>
      </c>
    </row>
    <row r="15" spans="1:46" x14ac:dyDescent="0.25">
      <c r="A15" s="3"/>
      <c r="B15" s="91" t="str">
        <f>IF(Config!B8&lt;&gt;"",Config!B8,"")</f>
        <v>EMPLOYE 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76</v>
      </c>
      <c r="G15" s="52" t="s">
        <v>76</v>
      </c>
      <c r="H15" s="52" t="s">
        <v>42</v>
      </c>
      <c r="I15" s="53" t="s">
        <v>42</v>
      </c>
      <c r="J15" s="52" t="s">
        <v>42</v>
      </c>
      <c r="K15" s="52" t="s">
        <v>76</v>
      </c>
      <c r="L15" s="52" t="s">
        <v>76</v>
      </c>
      <c r="M15" s="53" t="s">
        <v>72</v>
      </c>
      <c r="N15" s="52" t="s">
        <v>72</v>
      </c>
      <c r="O15" s="52" t="s">
        <v>72</v>
      </c>
      <c r="P15" s="52" t="s">
        <v>76</v>
      </c>
      <c r="Q15" s="52" t="s">
        <v>76</v>
      </c>
      <c r="R15" s="52" t="s">
        <v>54</v>
      </c>
      <c r="S15" s="52" t="s">
        <v>54</v>
      </c>
      <c r="T15" s="52" t="s">
        <v>50</v>
      </c>
      <c r="U15" s="52" t="s">
        <v>76</v>
      </c>
      <c r="V15" s="52" t="s">
        <v>50</v>
      </c>
      <c r="W15" s="52" t="s">
        <v>50</v>
      </c>
      <c r="X15" s="52" t="s">
        <v>50</v>
      </c>
      <c r="Y15" s="52" t="s">
        <v>76</v>
      </c>
      <c r="Z15" s="52" t="s">
        <v>76</v>
      </c>
      <c r="AA15" s="52" t="s">
        <v>72</v>
      </c>
      <c r="AB15" s="52" t="s">
        <v>72</v>
      </c>
      <c r="AC15" s="52" t="s">
        <v>72</v>
      </c>
      <c r="AD15" s="52" t="s">
        <v>76</v>
      </c>
      <c r="AE15" s="52" t="s">
        <v>76</v>
      </c>
      <c r="AF15" s="52" t="s">
        <v>54</v>
      </c>
      <c r="AG15" s="52" t="s">
        <v>54</v>
      </c>
      <c r="AH15" s="52" t="s">
        <v>76</v>
      </c>
      <c r="AI15" s="52" t="s">
        <v>50</v>
      </c>
      <c r="AJ15" s="88" t="s">
        <v>51</v>
      </c>
      <c r="AK15" s="354">
        <f t="shared" ca="1" si="6"/>
        <v>7.4166666666666661</v>
      </c>
      <c r="AL15" s="361">
        <f t="shared" ca="1" si="9"/>
        <v>389.80000000000007</v>
      </c>
    </row>
    <row r="16" spans="1:46" x14ac:dyDescent="0.25">
      <c r="A16" s="3"/>
      <c r="B16" s="91" t="str">
        <f>IF(Config!B9&lt;&gt;"",Config!B9,"")</f>
        <v>EMPLOYE 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72</v>
      </c>
      <c r="G16" s="52" t="s">
        <v>72</v>
      </c>
      <c r="H16" s="52" t="s">
        <v>72</v>
      </c>
      <c r="I16" s="53" t="s">
        <v>76</v>
      </c>
      <c r="J16" s="52" t="s">
        <v>76</v>
      </c>
      <c r="K16" s="52" t="s">
        <v>54</v>
      </c>
      <c r="L16" s="52" t="s">
        <v>54</v>
      </c>
      <c r="M16" s="53" t="s">
        <v>76</v>
      </c>
      <c r="N16" s="52" t="s">
        <v>50</v>
      </c>
      <c r="O16" s="52" t="s">
        <v>51</v>
      </c>
      <c r="P16" s="52" t="s">
        <v>51</v>
      </c>
      <c r="Q16" s="52" t="s">
        <v>51</v>
      </c>
      <c r="R16" s="52" t="s">
        <v>76</v>
      </c>
      <c r="S16" s="52" t="s">
        <v>76</v>
      </c>
      <c r="T16" s="52" t="s">
        <v>48</v>
      </c>
      <c r="U16" s="52" t="s">
        <v>48</v>
      </c>
      <c r="V16" s="52" t="s">
        <v>76</v>
      </c>
      <c r="W16" s="52" t="s">
        <v>72</v>
      </c>
      <c r="X16" s="52" t="s">
        <v>72</v>
      </c>
      <c r="Y16" s="52" t="s">
        <v>57</v>
      </c>
      <c r="Z16" s="52" t="s">
        <v>57</v>
      </c>
      <c r="AA16" s="52" t="s">
        <v>76</v>
      </c>
      <c r="AB16" s="52" t="s">
        <v>76</v>
      </c>
      <c r="AC16" s="52" t="s">
        <v>48</v>
      </c>
      <c r="AD16" s="52" t="s">
        <v>48</v>
      </c>
      <c r="AE16" s="52" t="s">
        <v>48</v>
      </c>
      <c r="AF16" s="52" t="s">
        <v>76</v>
      </c>
      <c r="AG16" s="52" t="s">
        <v>76</v>
      </c>
      <c r="AH16" s="52" t="s">
        <v>42</v>
      </c>
      <c r="AI16" s="52" t="s">
        <v>42</v>
      </c>
      <c r="AJ16" s="88" t="s">
        <v>76</v>
      </c>
      <c r="AK16" s="355">
        <f t="shared" ca="1" si="6"/>
        <v>7.7916666666666652</v>
      </c>
      <c r="AL16" s="361">
        <f t="shared" ca="1" si="9"/>
        <v>318.16000000000008</v>
      </c>
    </row>
    <row r="17" spans="1:40" x14ac:dyDescent="0.25">
      <c r="A17" s="3"/>
      <c r="B17" s="91" t="str">
        <f>IF(Config!B10&lt;&gt;"",Config!B10,"")</f>
        <v>EMPLOYE 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76</v>
      </c>
      <c r="G17" s="52" t="s">
        <v>76</v>
      </c>
      <c r="H17" s="52" t="s">
        <v>48</v>
      </c>
      <c r="I17" s="53" t="s">
        <v>48</v>
      </c>
      <c r="J17" s="52" t="s">
        <v>48</v>
      </c>
      <c r="K17" s="52" t="s">
        <v>76</v>
      </c>
      <c r="L17" s="52" t="s">
        <v>76</v>
      </c>
      <c r="M17" s="53" t="s">
        <v>42</v>
      </c>
      <c r="N17" s="52" t="s">
        <v>42</v>
      </c>
      <c r="O17" s="52" t="s">
        <v>76</v>
      </c>
      <c r="P17" s="52" t="s">
        <v>72</v>
      </c>
      <c r="Q17" s="52" t="s">
        <v>72</v>
      </c>
      <c r="R17" s="52" t="s">
        <v>57</v>
      </c>
      <c r="S17" s="52" t="s">
        <v>57</v>
      </c>
      <c r="T17" s="52" t="s">
        <v>76</v>
      </c>
      <c r="U17" s="52" t="s">
        <v>76</v>
      </c>
      <c r="V17" s="52" t="s">
        <v>42</v>
      </c>
      <c r="W17" s="52" t="s">
        <v>42</v>
      </c>
      <c r="X17" s="52" t="s">
        <v>42</v>
      </c>
      <c r="Y17" s="52" t="s">
        <v>76</v>
      </c>
      <c r="Z17" s="52" t="s">
        <v>76</v>
      </c>
      <c r="AA17" s="52" t="s">
        <v>72</v>
      </c>
      <c r="AB17" s="52" t="s">
        <v>72</v>
      </c>
      <c r="AC17" s="52" t="s">
        <v>72</v>
      </c>
      <c r="AD17" s="52" t="s">
        <v>76</v>
      </c>
      <c r="AE17" s="52" t="s">
        <v>76</v>
      </c>
      <c r="AF17" s="52" t="s">
        <v>54</v>
      </c>
      <c r="AG17" s="52" t="s">
        <v>54</v>
      </c>
      <c r="AH17" s="52" t="s">
        <v>50</v>
      </c>
      <c r="AI17" s="52" t="s">
        <v>76</v>
      </c>
      <c r="AJ17" s="88" t="s">
        <v>50</v>
      </c>
      <c r="AK17" s="355">
        <f t="shared" ca="1" si="6"/>
        <v>7.3749999999999991</v>
      </c>
      <c r="AL17" s="361">
        <f t="shared" ca="1" si="9"/>
        <v>298.44000000000005</v>
      </c>
    </row>
    <row r="18" spans="1:40" x14ac:dyDescent="0.25">
      <c r="A18" s="3"/>
      <c r="B18" s="91" t="str">
        <f>IF(Config!B11&lt;&gt;"",Config!B11,"")</f>
        <v>EMPLOYE 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42</v>
      </c>
      <c r="G18" s="52" t="s">
        <v>42</v>
      </c>
      <c r="H18" s="52" t="s">
        <v>76</v>
      </c>
      <c r="I18" s="53" t="s">
        <v>72</v>
      </c>
      <c r="J18" s="52" t="s">
        <v>72</v>
      </c>
      <c r="K18" s="52" t="s">
        <v>57</v>
      </c>
      <c r="L18" s="52" t="s">
        <v>57</v>
      </c>
      <c r="M18" s="53" t="s">
        <v>76</v>
      </c>
      <c r="N18" s="52" t="s">
        <v>76</v>
      </c>
      <c r="O18" s="52" t="s">
        <v>42</v>
      </c>
      <c r="P18" s="52" t="s">
        <v>42</v>
      </c>
      <c r="Q18" s="52" t="s">
        <v>42</v>
      </c>
      <c r="R18" s="52" t="s">
        <v>76</v>
      </c>
      <c r="S18" s="52" t="s">
        <v>76</v>
      </c>
      <c r="T18" s="52" t="s">
        <v>72</v>
      </c>
      <c r="U18" s="52" t="s">
        <v>72</v>
      </c>
      <c r="V18" s="52" t="s">
        <v>72</v>
      </c>
      <c r="W18" s="52" t="s">
        <v>76</v>
      </c>
      <c r="X18" s="52" t="s">
        <v>76</v>
      </c>
      <c r="Y18" s="52" t="s">
        <v>54</v>
      </c>
      <c r="Z18" s="52" t="s">
        <v>54</v>
      </c>
      <c r="AA18" s="52" t="s">
        <v>50</v>
      </c>
      <c r="AB18" s="52" t="s">
        <v>76</v>
      </c>
      <c r="AC18" s="52" t="s">
        <v>50</v>
      </c>
      <c r="AD18" s="52" t="s">
        <v>50</v>
      </c>
      <c r="AE18" s="52" t="s">
        <v>50</v>
      </c>
      <c r="AF18" s="52" t="s">
        <v>76</v>
      </c>
      <c r="AG18" s="52" t="s">
        <v>76</v>
      </c>
      <c r="AH18" s="52" t="s">
        <v>72</v>
      </c>
      <c r="AI18" s="52" t="s">
        <v>72</v>
      </c>
      <c r="AJ18" s="88" t="s">
        <v>72</v>
      </c>
      <c r="AK18" s="355">
        <f t="shared" ca="1" si="6"/>
        <v>8.0833333333333321</v>
      </c>
      <c r="AL18" s="361">
        <f t="shared" ca="1" si="9"/>
        <v>347.68000000000006</v>
      </c>
    </row>
    <row r="19" spans="1:40" x14ac:dyDescent="0.25">
      <c r="A19" s="3"/>
      <c r="B19" s="91" t="str">
        <f>IF(Config!B12&lt;&gt;"",Config!B12,"")</f>
        <v>EMPLOYE 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76</v>
      </c>
      <c r="G19" s="52" t="s">
        <v>50</v>
      </c>
      <c r="H19" s="52" t="s">
        <v>51</v>
      </c>
      <c r="I19" s="53" t="s">
        <v>51</v>
      </c>
      <c r="J19" s="52" t="s">
        <v>51</v>
      </c>
      <c r="K19" s="52" t="s">
        <v>76</v>
      </c>
      <c r="L19" s="52" t="s">
        <v>76</v>
      </c>
      <c r="M19" s="53" t="s">
        <v>48</v>
      </c>
      <c r="N19" s="52" t="s">
        <v>48</v>
      </c>
      <c r="O19" s="52" t="s">
        <v>76</v>
      </c>
      <c r="P19" s="52" t="s">
        <v>72</v>
      </c>
      <c r="Q19" s="52" t="s">
        <v>72</v>
      </c>
      <c r="R19" s="52" t="s">
        <v>57</v>
      </c>
      <c r="S19" s="52" t="s">
        <v>57</v>
      </c>
      <c r="T19" s="52" t="s">
        <v>76</v>
      </c>
      <c r="U19" s="52" t="s">
        <v>76</v>
      </c>
      <c r="V19" s="52" t="s">
        <v>48</v>
      </c>
      <c r="W19" s="52" t="s">
        <v>48</v>
      </c>
      <c r="X19" s="52" t="s">
        <v>48</v>
      </c>
      <c r="Y19" s="52" t="s">
        <v>76</v>
      </c>
      <c r="Z19" s="52" t="s">
        <v>76</v>
      </c>
      <c r="AA19" s="52" t="s">
        <v>42</v>
      </c>
      <c r="AB19" s="52" t="s">
        <v>42</v>
      </c>
      <c r="AC19" s="52" t="s">
        <v>76</v>
      </c>
      <c r="AD19" s="52" t="s">
        <v>72</v>
      </c>
      <c r="AE19" s="52" t="s">
        <v>72</v>
      </c>
      <c r="AF19" s="52" t="s">
        <v>57</v>
      </c>
      <c r="AG19" s="52" t="s">
        <v>57</v>
      </c>
      <c r="AH19" s="52" t="s">
        <v>76</v>
      </c>
      <c r="AI19" s="52" t="s">
        <v>76</v>
      </c>
      <c r="AJ19" s="88" t="s">
        <v>42</v>
      </c>
      <c r="AK19" s="355">
        <f t="shared" ca="1" si="6"/>
        <v>7.7916666666666661</v>
      </c>
      <c r="AL19" s="361">
        <f t="shared" ca="1" si="9"/>
        <v>245.40000000000009</v>
      </c>
    </row>
    <row r="20" spans="1:40" x14ac:dyDescent="0.25">
      <c r="A20" s="3"/>
      <c r="B20" s="91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355">
        <f t="shared" ca="1" si="6"/>
        <v>0</v>
      </c>
      <c r="AL20" s="361">
        <f t="shared" ca="1" si="9"/>
        <v>0</v>
      </c>
    </row>
    <row r="21" spans="1:40" x14ac:dyDescent="0.25">
      <c r="A21" s="3"/>
      <c r="B21" s="91" t="str">
        <f>IF(Config!B14&lt;&gt;"",Config!B14,"")</f>
        <v>EMPLOYE 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60</v>
      </c>
      <c r="G21" s="52" t="s">
        <v>60</v>
      </c>
      <c r="H21" s="52" t="s">
        <v>60</v>
      </c>
      <c r="I21" s="53" t="s">
        <v>60</v>
      </c>
      <c r="J21" s="52" t="s">
        <v>60</v>
      </c>
      <c r="K21" s="52" t="s">
        <v>76</v>
      </c>
      <c r="L21" s="52" t="s">
        <v>76</v>
      </c>
      <c r="M21" s="53" t="s">
        <v>60</v>
      </c>
      <c r="N21" s="52" t="s">
        <v>60</v>
      </c>
      <c r="O21" s="52" t="s">
        <v>60</v>
      </c>
      <c r="P21" s="52" t="s">
        <v>60</v>
      </c>
      <c r="Q21" s="52" t="s">
        <v>60</v>
      </c>
      <c r="R21" s="52" t="s">
        <v>76</v>
      </c>
      <c r="S21" s="52" t="s">
        <v>76</v>
      </c>
      <c r="T21" s="52" t="s">
        <v>60</v>
      </c>
      <c r="U21" s="52" t="s">
        <v>60</v>
      </c>
      <c r="V21" s="52" t="s">
        <v>60</v>
      </c>
      <c r="W21" s="52" t="s">
        <v>60</v>
      </c>
      <c r="X21" s="52" t="s">
        <v>60</v>
      </c>
      <c r="Y21" s="52" t="s">
        <v>76</v>
      </c>
      <c r="Z21" s="52" t="s">
        <v>76</v>
      </c>
      <c r="AA21" s="52" t="s">
        <v>60</v>
      </c>
      <c r="AB21" s="52" t="s">
        <v>60</v>
      </c>
      <c r="AC21" s="52" t="s">
        <v>60</v>
      </c>
      <c r="AD21" s="52" t="s">
        <v>60</v>
      </c>
      <c r="AE21" s="52" t="s">
        <v>60</v>
      </c>
      <c r="AF21" s="52" t="s">
        <v>76</v>
      </c>
      <c r="AG21" s="52" t="s">
        <v>76</v>
      </c>
      <c r="AH21" s="52" t="s">
        <v>60</v>
      </c>
      <c r="AI21" s="52" t="s">
        <v>60</v>
      </c>
      <c r="AJ21" s="88" t="s">
        <v>60</v>
      </c>
      <c r="AK21" s="356">
        <f t="shared" ca="1" si="6"/>
        <v>7.1875</v>
      </c>
      <c r="AL21" s="361">
        <f t="shared" ca="1" si="9"/>
        <v>0</v>
      </c>
    </row>
    <row r="22" spans="1:40" x14ac:dyDescent="0.25">
      <c r="A22" s="3"/>
      <c r="B22" s="91" t="str">
        <f>IF(Config!B15&lt;&gt;"",Config!B15,"")</f>
        <v>EMPLOYE 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77</v>
      </c>
      <c r="G22" s="52" t="s">
        <v>77</v>
      </c>
      <c r="H22" s="52" t="s">
        <v>77</v>
      </c>
      <c r="I22" s="53" t="s">
        <v>77</v>
      </c>
      <c r="J22" s="52" t="s">
        <v>77</v>
      </c>
      <c r="K22" s="52" t="s">
        <v>76</v>
      </c>
      <c r="L22" s="52" t="s">
        <v>76</v>
      </c>
      <c r="M22" s="53" t="s">
        <v>77</v>
      </c>
      <c r="N22" s="52" t="s">
        <v>77</v>
      </c>
      <c r="O22" s="52" t="s">
        <v>77</v>
      </c>
      <c r="P22" s="52" t="s">
        <v>77</v>
      </c>
      <c r="Q22" s="52" t="s">
        <v>77</v>
      </c>
      <c r="R22" s="52" t="s">
        <v>76</v>
      </c>
      <c r="S22" s="52" t="s">
        <v>76</v>
      </c>
      <c r="T22" s="52" t="s">
        <v>77</v>
      </c>
      <c r="U22" s="52" t="s">
        <v>77</v>
      </c>
      <c r="V22" s="52" t="s">
        <v>77</v>
      </c>
      <c r="W22" s="52" t="s">
        <v>77</v>
      </c>
      <c r="X22" s="52" t="s">
        <v>77</v>
      </c>
      <c r="Y22" s="52" t="s">
        <v>76</v>
      </c>
      <c r="Z22" s="52" t="s">
        <v>76</v>
      </c>
      <c r="AA22" s="52" t="s">
        <v>77</v>
      </c>
      <c r="AB22" s="52" t="s">
        <v>77</v>
      </c>
      <c r="AC22" s="52" t="s">
        <v>77</v>
      </c>
      <c r="AD22" s="52" t="s">
        <v>77</v>
      </c>
      <c r="AE22" s="52" t="s">
        <v>77</v>
      </c>
      <c r="AF22" s="52" t="s">
        <v>76</v>
      </c>
      <c r="AG22" s="52" t="s">
        <v>76</v>
      </c>
      <c r="AH22" s="52" t="s">
        <v>77</v>
      </c>
      <c r="AI22" s="52" t="s">
        <v>77</v>
      </c>
      <c r="AJ22" s="88" t="s">
        <v>77</v>
      </c>
      <c r="AK22" s="354">
        <f t="shared" ca="1" si="6"/>
        <v>7.1875</v>
      </c>
      <c r="AL22" s="361">
        <f t="shared" ca="1" si="9"/>
        <v>0</v>
      </c>
    </row>
    <row r="23" spans="1:40" x14ac:dyDescent="0.25">
      <c r="A23" s="3"/>
      <c r="B23" s="91" t="str">
        <f>IF(Config!B16&lt;&gt;"",Config!B16,"")</f>
        <v>EMPLOYE 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61</v>
      </c>
      <c r="G23" s="52" t="s">
        <v>61</v>
      </c>
      <c r="H23" s="52" t="s">
        <v>61</v>
      </c>
      <c r="I23" s="53" t="s">
        <v>61</v>
      </c>
      <c r="J23" s="52" t="s">
        <v>61</v>
      </c>
      <c r="K23" s="52" t="s">
        <v>76</v>
      </c>
      <c r="L23" s="52" t="s">
        <v>76</v>
      </c>
      <c r="M23" s="53" t="s">
        <v>61</v>
      </c>
      <c r="N23" s="52" t="s">
        <v>61</v>
      </c>
      <c r="O23" s="52" t="s">
        <v>61</v>
      </c>
      <c r="P23" s="52" t="s">
        <v>61</v>
      </c>
      <c r="Q23" s="52" t="s">
        <v>61</v>
      </c>
      <c r="R23" s="52" t="s">
        <v>76</v>
      </c>
      <c r="S23" s="52" t="s">
        <v>76</v>
      </c>
      <c r="T23" s="52" t="s">
        <v>61</v>
      </c>
      <c r="U23" s="52" t="s">
        <v>61</v>
      </c>
      <c r="V23" s="52" t="s">
        <v>61</v>
      </c>
      <c r="W23" s="52" t="s">
        <v>61</v>
      </c>
      <c r="X23" s="52" t="s">
        <v>61</v>
      </c>
      <c r="Y23" s="52" t="s">
        <v>76</v>
      </c>
      <c r="Z23" s="52" t="s">
        <v>76</v>
      </c>
      <c r="AA23" s="52" t="s">
        <v>61</v>
      </c>
      <c r="AB23" s="52" t="s">
        <v>61</v>
      </c>
      <c r="AC23" s="52" t="s">
        <v>61</v>
      </c>
      <c r="AD23" s="52" t="s">
        <v>61</v>
      </c>
      <c r="AE23" s="52" t="s">
        <v>61</v>
      </c>
      <c r="AF23" s="52" t="s">
        <v>76</v>
      </c>
      <c r="AG23" s="52" t="s">
        <v>76</v>
      </c>
      <c r="AH23" s="52" t="s">
        <v>61</v>
      </c>
      <c r="AI23" s="52" t="s">
        <v>61</v>
      </c>
      <c r="AJ23" s="88" t="s">
        <v>61</v>
      </c>
      <c r="AK23" s="355">
        <f t="shared" ca="1" si="6"/>
        <v>8.625</v>
      </c>
      <c r="AL23" s="361">
        <f t="shared" ca="1" si="9"/>
        <v>0</v>
      </c>
    </row>
    <row r="24" spans="1:40" x14ac:dyDescent="0.25">
      <c r="A24" s="3"/>
      <c r="B24" s="91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356">
        <f t="shared" ca="1" si="6"/>
        <v>0</v>
      </c>
      <c r="AL24" s="361">
        <f t="shared" ca="1" si="9"/>
        <v>0</v>
      </c>
    </row>
    <row r="25" spans="1:40" x14ac:dyDescent="0.25">
      <c r="A25" s="3"/>
      <c r="B25" s="91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356">
        <f t="shared" ca="1" si="6"/>
        <v>0</v>
      </c>
      <c r="AL25" s="361">
        <f t="shared" ca="1" si="9"/>
        <v>0</v>
      </c>
    </row>
    <row r="26" spans="1:40" x14ac:dyDescent="0.25">
      <c r="A26" s="3"/>
      <c r="B26" s="91" t="str">
        <f>IF(Config!B19&lt;&gt;"",Config!B19,"")</f>
        <v>EMPLOYE 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 t="s">
        <v>51</v>
      </c>
      <c r="G26" s="52" t="s">
        <v>51</v>
      </c>
      <c r="H26" s="52"/>
      <c r="I26" s="53"/>
      <c r="J26" s="52"/>
      <c r="K26" s="52" t="s">
        <v>76</v>
      </c>
      <c r="L26" s="52" t="s">
        <v>76</v>
      </c>
      <c r="M26" s="53"/>
      <c r="N26" s="52"/>
      <c r="O26" s="52"/>
      <c r="P26" s="52"/>
      <c r="Q26" s="52"/>
      <c r="R26" s="52" t="s">
        <v>79</v>
      </c>
      <c r="S26" s="52" t="s">
        <v>79</v>
      </c>
      <c r="T26" s="52" t="s">
        <v>51</v>
      </c>
      <c r="U26" s="52" t="s">
        <v>51</v>
      </c>
      <c r="V26" s="52"/>
      <c r="W26" s="52"/>
      <c r="X26" s="52"/>
      <c r="Y26" s="52" t="s">
        <v>76</v>
      </c>
      <c r="Z26" s="52" t="s">
        <v>76</v>
      </c>
      <c r="AA26" s="52"/>
      <c r="AB26" s="52"/>
      <c r="AC26" s="52"/>
      <c r="AD26" s="52"/>
      <c r="AE26" s="52"/>
      <c r="AF26" s="52" t="s">
        <v>79</v>
      </c>
      <c r="AG26" s="52" t="s">
        <v>79</v>
      </c>
      <c r="AH26" s="52" t="s">
        <v>51</v>
      </c>
      <c r="AI26" s="52" t="s">
        <v>51</v>
      </c>
      <c r="AJ26" s="88"/>
      <c r="AK26" s="356">
        <f t="shared" ca="1" si="6"/>
        <v>2.25</v>
      </c>
      <c r="AL26" s="361">
        <f t="shared" ca="1" si="9"/>
        <v>0</v>
      </c>
    </row>
    <row r="27" spans="1:40" ht="15.75" thickBot="1" x14ac:dyDescent="0.3">
      <c r="A27" s="3"/>
      <c r="B27" s="92" t="str">
        <f>IF(Config!B20&lt;&gt;"",Config!B20,"")</f>
        <v>EMPLOYE 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/>
      <c r="G27" s="54"/>
      <c r="H27" s="54"/>
      <c r="I27" s="55"/>
      <c r="J27" s="54"/>
      <c r="K27" s="54" t="s">
        <v>79</v>
      </c>
      <c r="L27" s="54" t="s">
        <v>79</v>
      </c>
      <c r="M27" s="55" t="s">
        <v>51</v>
      </c>
      <c r="N27" s="54" t="s">
        <v>51</v>
      </c>
      <c r="O27" s="54"/>
      <c r="P27" s="54"/>
      <c r="Q27" s="54"/>
      <c r="R27" s="54" t="s">
        <v>76</v>
      </c>
      <c r="S27" s="54" t="s">
        <v>76</v>
      </c>
      <c r="T27" s="54"/>
      <c r="U27" s="54"/>
      <c r="V27" s="54"/>
      <c r="W27" s="54"/>
      <c r="X27" s="54"/>
      <c r="Y27" s="54" t="s">
        <v>79</v>
      </c>
      <c r="Z27" s="54" t="s">
        <v>79</v>
      </c>
      <c r="AA27" s="54" t="s">
        <v>51</v>
      </c>
      <c r="AB27" s="54" t="s">
        <v>51</v>
      </c>
      <c r="AC27" s="54"/>
      <c r="AD27" s="54"/>
      <c r="AE27" s="54"/>
      <c r="AF27" s="54" t="s">
        <v>76</v>
      </c>
      <c r="AG27" s="54" t="s">
        <v>76</v>
      </c>
      <c r="AH27" s="54"/>
      <c r="AI27" s="54"/>
      <c r="AJ27" s="89"/>
      <c r="AK27" s="354">
        <f t="shared" ca="1" si="6"/>
        <v>1.5</v>
      </c>
      <c r="AL27" s="362">
        <f t="shared" ca="1" si="9"/>
        <v>0</v>
      </c>
    </row>
    <row r="28" spans="1:40" ht="15.75" thickBot="1" x14ac:dyDescent="0.3">
      <c r="B28" s="342" t="s">
        <v>82</v>
      </c>
      <c r="C28" s="343"/>
      <c r="D28" s="343"/>
      <c r="E28" s="344"/>
      <c r="F28" s="179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80"/>
      <c r="AK28" s="231"/>
    </row>
    <row r="29" spans="1:40" x14ac:dyDescent="0.25">
      <c r="B29" s="60"/>
      <c r="C29" s="109"/>
      <c r="D29" s="109"/>
      <c r="E29" s="109"/>
      <c r="F29" s="116"/>
      <c r="G29" s="302"/>
      <c r="H29" s="302"/>
      <c r="I29" s="302"/>
      <c r="J29" s="302"/>
      <c r="K29" s="109"/>
      <c r="L29" s="116"/>
      <c r="M29" s="302"/>
      <c r="N29" s="302"/>
      <c r="O29" s="302"/>
      <c r="P29" s="302"/>
      <c r="Q29" s="109"/>
      <c r="R29" s="117"/>
      <c r="S29" s="298"/>
      <c r="T29" s="298"/>
      <c r="U29" s="298"/>
      <c r="V29" s="298"/>
      <c r="X29" s="107"/>
      <c r="Y29" s="59"/>
      <c r="Z29" s="114"/>
      <c r="AA29" s="176"/>
      <c r="AB29" s="176"/>
      <c r="AC29" s="111"/>
      <c r="AD29" s="109"/>
      <c r="AE29" s="109"/>
      <c r="AF29" s="109"/>
      <c r="AG29" s="109"/>
      <c r="AH29" s="109"/>
      <c r="AI29" s="109"/>
      <c r="AJ29" s="109"/>
      <c r="AK29" s="109"/>
    </row>
    <row r="30" spans="1:40" x14ac:dyDescent="0.25">
      <c r="B30" s="60"/>
      <c r="C30" s="61" t="s">
        <v>21</v>
      </c>
      <c r="D30" s="308" t="s">
        <v>19</v>
      </c>
      <c r="E30" s="309"/>
      <c r="F30" s="310"/>
      <c r="G30" s="114"/>
      <c r="H30" s="65" t="s">
        <v>20</v>
      </c>
      <c r="I30" s="283" t="s">
        <v>18</v>
      </c>
      <c r="J30" s="284"/>
      <c r="K30" s="284"/>
      <c r="L30" s="311"/>
      <c r="M30" s="109"/>
      <c r="N30" s="67" t="s">
        <v>23</v>
      </c>
      <c r="O30" s="318" t="s">
        <v>24</v>
      </c>
      <c r="P30" s="319"/>
      <c r="Q30" s="319"/>
      <c r="R30" s="320"/>
      <c r="S30" s="183"/>
      <c r="T30" s="324"/>
      <c r="U30" s="324"/>
      <c r="V30" s="324"/>
      <c r="W30" s="324"/>
      <c r="X30" s="324"/>
      <c r="Y30" s="182"/>
      <c r="Z30" s="103" t="s">
        <v>48</v>
      </c>
      <c r="AA30" s="339" t="s">
        <v>52</v>
      </c>
      <c r="AB30" s="340"/>
      <c r="AC30" s="341"/>
      <c r="AD30" s="159"/>
      <c r="AE30" s="93" t="s">
        <v>50</v>
      </c>
      <c r="AF30" s="273" t="s">
        <v>53</v>
      </c>
      <c r="AG30" s="274"/>
      <c r="AH30" s="275"/>
      <c r="AI30" s="109"/>
      <c r="AJ30" s="96" t="s">
        <v>54</v>
      </c>
      <c r="AK30" s="177" t="s">
        <v>55</v>
      </c>
      <c r="AL30" s="95"/>
      <c r="AM30" s="94"/>
      <c r="AN30" s="4"/>
    </row>
    <row r="31" spans="1:40" x14ac:dyDescent="0.25">
      <c r="B31" s="60"/>
      <c r="C31" s="110"/>
      <c r="D31" s="110"/>
      <c r="E31" s="110"/>
      <c r="F31" s="110"/>
      <c r="G31" s="108"/>
      <c r="H31" s="111"/>
      <c r="I31" s="111"/>
      <c r="J31" s="111"/>
      <c r="K31" s="111"/>
      <c r="L31" s="111"/>
      <c r="M31" s="109"/>
      <c r="N31" s="110"/>
      <c r="O31" s="110"/>
      <c r="P31" s="110"/>
      <c r="Q31" s="110"/>
      <c r="R31" s="110"/>
      <c r="S31" s="60"/>
      <c r="Y31" s="60"/>
      <c r="Z31" s="110"/>
      <c r="AA31" s="110"/>
      <c r="AB31" s="110"/>
      <c r="AC31" s="110"/>
      <c r="AD31" s="109"/>
      <c r="AE31" s="175"/>
      <c r="AF31" s="108"/>
      <c r="AG31" s="109"/>
      <c r="AH31" s="109"/>
      <c r="AI31" s="109"/>
      <c r="AJ31" s="175"/>
      <c r="AK31" s="109"/>
      <c r="AL31" s="4"/>
    </row>
    <row r="32" spans="1:40" x14ac:dyDescent="0.25">
      <c r="B32" s="60"/>
      <c r="C32" s="63" t="s">
        <v>27</v>
      </c>
      <c r="D32" s="280" t="s">
        <v>49</v>
      </c>
      <c r="E32" s="281"/>
      <c r="F32" s="281"/>
      <c r="G32" s="115"/>
      <c r="H32" s="64" t="s">
        <v>43</v>
      </c>
      <c r="I32" s="312" t="s">
        <v>44</v>
      </c>
      <c r="J32" s="313"/>
      <c r="K32" s="313"/>
      <c r="L32" s="314"/>
      <c r="M32" s="109"/>
      <c r="N32" s="66" t="s">
        <v>26</v>
      </c>
      <c r="O32" s="321" t="s">
        <v>25</v>
      </c>
      <c r="P32" s="322"/>
      <c r="Q32" s="322"/>
      <c r="R32" s="323"/>
      <c r="S32" s="60"/>
      <c r="T32" s="336" t="s">
        <v>35</v>
      </c>
      <c r="U32" s="337"/>
      <c r="V32" s="337"/>
      <c r="W32" s="337"/>
      <c r="X32" s="338"/>
      <c r="Y32" s="182"/>
      <c r="Z32" s="100" t="s">
        <v>42</v>
      </c>
      <c r="AA32" s="238" t="s">
        <v>52</v>
      </c>
      <c r="AB32" s="239"/>
      <c r="AC32" s="239"/>
      <c r="AD32" s="159"/>
      <c r="AE32" s="104" t="s">
        <v>51</v>
      </c>
      <c r="AF32" s="252" t="s">
        <v>53</v>
      </c>
      <c r="AG32" s="253"/>
      <c r="AH32" s="254"/>
      <c r="AI32" s="109"/>
      <c r="AJ32" s="98" t="s">
        <v>57</v>
      </c>
      <c r="AK32" s="99" t="s">
        <v>56</v>
      </c>
    </row>
    <row r="33" spans="2:38" x14ac:dyDescent="0.25">
      <c r="B33" s="60"/>
      <c r="C33" s="109"/>
      <c r="D33" s="109"/>
      <c r="E33" s="109"/>
      <c r="F33" s="109"/>
      <c r="G33" s="108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60"/>
      <c r="T33" s="332"/>
      <c r="U33" s="332"/>
      <c r="V33" s="332"/>
      <c r="W33" s="332"/>
      <c r="X33" s="332"/>
      <c r="Y33" s="60"/>
      <c r="Z33" s="110"/>
      <c r="AA33" s="110"/>
      <c r="AB33" s="110"/>
      <c r="AC33" s="110"/>
      <c r="AD33" s="109"/>
      <c r="AE33" s="109"/>
      <c r="AF33" s="109"/>
      <c r="AG33" s="109"/>
      <c r="AH33" s="157"/>
      <c r="AI33" s="109"/>
      <c r="AJ33" s="175"/>
      <c r="AK33" s="113"/>
    </row>
    <row r="34" spans="2:38" x14ac:dyDescent="0.25">
      <c r="B34" s="60"/>
      <c r="C34" s="68" t="s">
        <v>22</v>
      </c>
      <c r="D34" s="306" t="s">
        <v>17</v>
      </c>
      <c r="E34" s="307"/>
      <c r="F34" s="307"/>
      <c r="G34" s="112"/>
      <c r="H34" s="158" t="s">
        <v>79</v>
      </c>
      <c r="I34" s="315" t="s">
        <v>80</v>
      </c>
      <c r="J34" s="316"/>
      <c r="K34" s="316"/>
      <c r="L34" s="317"/>
      <c r="M34" s="109"/>
      <c r="N34" s="160" t="s">
        <v>78</v>
      </c>
      <c r="O34" s="327" t="s">
        <v>81</v>
      </c>
      <c r="P34" s="328"/>
      <c r="Q34" s="328"/>
      <c r="R34" s="329"/>
      <c r="S34" s="60"/>
      <c r="T34" s="333" t="s">
        <v>47</v>
      </c>
      <c r="U34" s="334"/>
      <c r="V34" s="334"/>
      <c r="W34" s="334"/>
      <c r="X34" s="335"/>
      <c r="Y34" s="60"/>
      <c r="Z34" s="105" t="s">
        <v>61</v>
      </c>
      <c r="AA34" s="330" t="s">
        <v>63</v>
      </c>
      <c r="AB34" s="330"/>
      <c r="AC34" s="331"/>
      <c r="AD34" s="109"/>
      <c r="AE34" s="106" t="s">
        <v>60</v>
      </c>
      <c r="AF34" s="256" t="s">
        <v>62</v>
      </c>
      <c r="AG34" s="256"/>
      <c r="AH34" s="256"/>
      <c r="AI34" s="166"/>
      <c r="AJ34" s="102" t="s">
        <v>58</v>
      </c>
      <c r="AK34" s="178" t="s">
        <v>59</v>
      </c>
      <c r="AL34" s="62"/>
    </row>
    <row r="35" spans="2:38" x14ac:dyDescent="0.25">
      <c r="B35" s="60"/>
      <c r="C35" s="109"/>
      <c r="D35" s="109"/>
      <c r="E35" s="109"/>
      <c r="F35" s="109"/>
      <c r="G35" s="109"/>
      <c r="H35" s="109"/>
      <c r="I35" s="109"/>
      <c r="J35" s="113"/>
      <c r="K35" s="109"/>
      <c r="L35" s="109"/>
      <c r="M35" s="109"/>
      <c r="N35" s="109"/>
      <c r="O35" s="110"/>
      <c r="P35" s="110"/>
      <c r="Q35" s="110"/>
      <c r="R35" s="110"/>
      <c r="S35" s="60"/>
      <c r="T35" s="60"/>
      <c r="U35" s="107"/>
      <c r="V35" s="107"/>
      <c r="W35" s="107"/>
      <c r="X35" s="107"/>
      <c r="Y35" s="60"/>
      <c r="Z35" s="109"/>
      <c r="AA35" s="109"/>
      <c r="AB35" s="109"/>
      <c r="AC35" s="108"/>
      <c r="AD35" s="109"/>
      <c r="AE35" s="175"/>
      <c r="AF35" s="109"/>
      <c r="AG35" s="109"/>
      <c r="AH35" s="109"/>
      <c r="AI35" s="109"/>
      <c r="AJ35" s="109"/>
      <c r="AK35" s="109"/>
    </row>
    <row r="36" spans="2:38" x14ac:dyDescent="0.25">
      <c r="B36" s="60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52" t="s">
        <v>77</v>
      </c>
      <c r="O36" s="325" t="s">
        <v>83</v>
      </c>
      <c r="P36" s="326"/>
      <c r="Q36" s="326"/>
      <c r="R36" s="326"/>
      <c r="S36" s="62"/>
      <c r="Y36" s="4"/>
      <c r="Z36" s="155" t="s">
        <v>72</v>
      </c>
      <c r="AA36" s="270" t="s">
        <v>73</v>
      </c>
      <c r="AB36" s="271"/>
      <c r="AC36" s="271"/>
      <c r="AD36" s="184"/>
      <c r="AE36" s="98" t="s">
        <v>57</v>
      </c>
      <c r="AF36" s="264" t="s">
        <v>56</v>
      </c>
      <c r="AG36" s="265"/>
      <c r="AH36" s="265"/>
      <c r="AI36" s="185"/>
      <c r="AJ36" s="108"/>
      <c r="AK36" s="109"/>
    </row>
    <row r="37" spans="2:38" x14ac:dyDescent="0.25">
      <c r="B37" s="60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Z37" s="109"/>
      <c r="AA37" s="109"/>
      <c r="AB37" s="109"/>
      <c r="AC37" s="109"/>
      <c r="AD37" s="108"/>
      <c r="AE37" s="109"/>
      <c r="AF37" s="109"/>
      <c r="AG37" s="109"/>
      <c r="AH37" s="109"/>
      <c r="AI37" s="108"/>
      <c r="AJ37" s="109"/>
      <c r="AK37" s="109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  <mergeCell ref="B4:AJ7"/>
    <mergeCell ref="C9:E9"/>
    <mergeCell ref="G29:J29"/>
    <mergeCell ref="M29:P29"/>
    <mergeCell ref="S29:V29"/>
    <mergeCell ref="B28:E28"/>
    <mergeCell ref="D34:F34"/>
    <mergeCell ref="AA30:AC30"/>
    <mergeCell ref="I32:L32"/>
    <mergeCell ref="O32:R32"/>
    <mergeCell ref="I34:L34"/>
    <mergeCell ref="O34:R34"/>
  </mergeCells>
  <conditionalFormatting sqref="F10:AJ10">
    <cfRule type="expression" dxfId="1270" priority="99">
      <formula>OR(F$10=1,F$10=7)</formula>
    </cfRule>
  </conditionalFormatting>
  <conditionalFormatting sqref="F12:AJ27 F11:N11">
    <cfRule type="cellIs" dxfId="1269" priority="74" operator="equal">
      <formula>"A"</formula>
    </cfRule>
    <cfRule type="cellIs" dxfId="1268" priority="75" operator="equal">
      <formula>"D"</formula>
    </cfRule>
    <cfRule type="cellIs" dxfId="1267" priority="76" operator="equal">
      <formula>"P"</formula>
    </cfRule>
    <cfRule type="cellIs" dxfId="1266" priority="77" operator="equal">
      <formula>"G"</formula>
    </cfRule>
    <cfRule type="cellIs" dxfId="1265" priority="78" operator="equal">
      <formula>"Q"</formula>
    </cfRule>
    <cfRule type="cellIs" dxfId="1264" priority="79" operator="equal">
      <formula>"N"</formula>
    </cfRule>
    <cfRule type="cellIs" dxfId="1263" priority="80" operator="equal">
      <formula>"PN"</formula>
    </cfRule>
    <cfRule type="cellIs" dxfId="1262" priority="81" operator="equal">
      <formula>"PJ"</formula>
    </cfRule>
    <cfRule type="cellIs" dxfId="1261" priority="82" operator="equal">
      <formula>"J"</formula>
    </cfRule>
    <cfRule type="cellIs" dxfId="1260" priority="83" operator="equal">
      <formula>"F"</formula>
    </cfRule>
    <cfRule type="cellIs" dxfId="1259" priority="84" operator="equal">
      <formula>"GP"</formula>
    </cfRule>
    <cfRule type="cellIs" dxfId="1258" priority="85" operator="equal">
      <formula>"PM"</formula>
    </cfRule>
    <cfRule type="cellIs" dxfId="1257" priority="86" operator="equal">
      <formula>"GA"</formula>
    </cfRule>
    <cfRule type="cellIs" dxfId="1256" priority="87" operator="equal">
      <formula>"AM"</formula>
    </cfRule>
    <cfRule type="cellIs" dxfId="1255" priority="89" operator="equal">
      <formula>"CV"</formula>
    </cfRule>
    <cfRule type="cellIs" dxfId="1254" priority="90" operator="equal">
      <formula>"ND"</formula>
    </cfRule>
    <cfRule type="cellIs" dxfId="1253" priority="91" operator="equal">
      <formula>"CPA"</formula>
    </cfRule>
    <cfRule type="cellIs" dxfId="1252" priority="92" operator="equal">
      <formula>"MA"</formula>
    </cfRule>
    <cfRule type="cellIs" dxfId="1251" priority="93" operator="equal">
      <formula>"DR"</formula>
    </cfRule>
    <cfRule type="cellIs" dxfId="1250" priority="94" operator="equal">
      <formula>"RC"</formula>
    </cfRule>
    <cfRule type="cellIs" dxfId="1249" priority="96" operator="equal">
      <formula>"CP"</formula>
    </cfRule>
    <cfRule type="expression" dxfId="1248" priority="97">
      <formula>OR(F$10=1,F$10=7)</formula>
    </cfRule>
    <cfRule type="cellIs" dxfId="1247" priority="98" operator="equal">
      <formula>"R"</formula>
    </cfRule>
  </conditionalFormatting>
  <conditionalFormatting sqref="C11:E27">
    <cfRule type="cellIs" dxfId="1246" priority="88" operator="equal">
      <formula>0</formula>
    </cfRule>
  </conditionalFormatting>
  <conditionalFormatting sqref="O11:AE11">
    <cfRule type="cellIs" dxfId="1245" priority="50" operator="equal">
      <formula>"A"</formula>
    </cfRule>
    <cfRule type="cellIs" dxfId="1244" priority="51" operator="equal">
      <formula>"D"</formula>
    </cfRule>
    <cfRule type="cellIs" dxfId="1243" priority="52" operator="equal">
      <formula>"P"</formula>
    </cfRule>
    <cfRule type="cellIs" dxfId="1242" priority="53" operator="equal">
      <formula>"G"</formula>
    </cfRule>
    <cfRule type="cellIs" dxfId="1241" priority="54" operator="equal">
      <formula>"Q"</formula>
    </cfRule>
    <cfRule type="cellIs" dxfId="1240" priority="55" operator="equal">
      <formula>"N"</formula>
    </cfRule>
    <cfRule type="cellIs" dxfId="1239" priority="56" operator="equal">
      <formula>"PN"</formula>
    </cfRule>
    <cfRule type="cellIs" dxfId="1238" priority="57" operator="equal">
      <formula>"PJ"</formula>
    </cfRule>
    <cfRule type="cellIs" dxfId="1237" priority="58" operator="equal">
      <formula>"J"</formula>
    </cfRule>
    <cfRule type="cellIs" dxfId="1236" priority="59" operator="equal">
      <formula>"F"</formula>
    </cfRule>
    <cfRule type="cellIs" dxfId="1235" priority="60" operator="equal">
      <formula>"GP"</formula>
    </cfRule>
    <cfRule type="cellIs" dxfId="1234" priority="61" operator="equal">
      <formula>"PM"</formula>
    </cfRule>
    <cfRule type="cellIs" dxfId="1233" priority="62" operator="equal">
      <formula>"GA"</formula>
    </cfRule>
    <cfRule type="cellIs" dxfId="1232" priority="63" operator="equal">
      <formula>"AM"</formula>
    </cfRule>
    <cfRule type="cellIs" dxfId="1231" priority="64" operator="equal">
      <formula>"CV"</formula>
    </cfRule>
    <cfRule type="cellIs" dxfId="1230" priority="65" operator="equal">
      <formula>"ND"</formula>
    </cfRule>
    <cfRule type="cellIs" dxfId="1229" priority="66" operator="equal">
      <formula>"CPA"</formula>
    </cfRule>
    <cfRule type="cellIs" dxfId="1228" priority="67" operator="equal">
      <formula>"MA"</formula>
    </cfRule>
    <cfRule type="cellIs" dxfId="1227" priority="68" operator="equal">
      <formula>"DR"</formula>
    </cfRule>
    <cfRule type="cellIs" dxfId="1226" priority="69" operator="equal">
      <formula>"RC"</formula>
    </cfRule>
    <cfRule type="cellIs" dxfId="1225" priority="70" operator="equal">
      <formula>"CP"</formula>
    </cfRule>
    <cfRule type="expression" dxfId="1224" priority="71">
      <formula>OR(O$10=1,O$10=7)</formula>
    </cfRule>
    <cfRule type="cellIs" dxfId="1223" priority="72" operator="equal">
      <formula>"R"</formula>
    </cfRule>
  </conditionalFormatting>
  <conditionalFormatting sqref="AF11:AJ11">
    <cfRule type="cellIs" dxfId="1222" priority="26" operator="equal">
      <formula>"A"</formula>
    </cfRule>
    <cfRule type="cellIs" dxfId="1221" priority="27" operator="equal">
      <formula>"D"</formula>
    </cfRule>
    <cfRule type="cellIs" dxfId="1220" priority="28" operator="equal">
      <formula>"P"</formula>
    </cfRule>
    <cfRule type="cellIs" dxfId="1219" priority="29" operator="equal">
      <formula>"G"</formula>
    </cfRule>
    <cfRule type="cellIs" dxfId="1218" priority="30" operator="equal">
      <formula>"Q"</formula>
    </cfRule>
    <cfRule type="cellIs" dxfId="1217" priority="31" operator="equal">
      <formula>"N"</formula>
    </cfRule>
    <cfRule type="cellIs" dxfId="1216" priority="32" operator="equal">
      <formula>"PN"</formula>
    </cfRule>
    <cfRule type="cellIs" dxfId="1215" priority="33" operator="equal">
      <formula>"PJ"</formula>
    </cfRule>
    <cfRule type="cellIs" dxfId="1214" priority="34" operator="equal">
      <formula>"J"</formula>
    </cfRule>
    <cfRule type="cellIs" dxfId="1213" priority="35" operator="equal">
      <formula>"F"</formula>
    </cfRule>
    <cfRule type="cellIs" dxfId="1212" priority="36" operator="equal">
      <formula>"GP"</formula>
    </cfRule>
    <cfRule type="cellIs" dxfId="1211" priority="37" operator="equal">
      <formula>"PM"</formula>
    </cfRule>
    <cfRule type="cellIs" dxfId="1210" priority="38" operator="equal">
      <formula>"GA"</formula>
    </cfRule>
    <cfRule type="cellIs" dxfId="1209" priority="39" operator="equal">
      <formula>"AM"</formula>
    </cfRule>
    <cfRule type="cellIs" dxfId="1208" priority="40" operator="equal">
      <formula>"CV"</formula>
    </cfRule>
    <cfRule type="cellIs" dxfId="1207" priority="41" operator="equal">
      <formula>"ND"</formula>
    </cfRule>
    <cfRule type="cellIs" dxfId="1206" priority="42" operator="equal">
      <formula>"CPA"</formula>
    </cfRule>
    <cfRule type="cellIs" dxfId="1205" priority="43" operator="equal">
      <formula>"MA"</formula>
    </cfRule>
    <cfRule type="cellIs" dxfId="1204" priority="44" operator="equal">
      <formula>"DR"</formula>
    </cfRule>
    <cfRule type="cellIs" dxfId="1203" priority="45" operator="equal">
      <formula>"RC"</formula>
    </cfRule>
    <cfRule type="cellIs" dxfId="1202" priority="46" operator="equal">
      <formula>"CP"</formula>
    </cfRule>
    <cfRule type="expression" dxfId="1201" priority="47">
      <formula>OR(AF$10=1,AF$10=7)</formula>
    </cfRule>
    <cfRule type="cellIs" dxfId="1200" priority="48" operator="equal">
      <formula>"R"</formula>
    </cfRule>
  </conditionalFormatting>
  <conditionalFormatting sqref="F28:AJ28">
    <cfRule type="expression" dxfId="1199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1198" priority="1" operator="equal">
      <formula>"D"</formula>
    </cfRule>
    <cfRule type="cellIs" dxfId="1197" priority="3" operator="equal">
      <formula>"P"</formula>
    </cfRule>
    <cfRule type="cellIs" dxfId="1196" priority="4" operator="equal">
      <formula>"G"</formula>
    </cfRule>
    <cfRule type="cellIs" dxfId="1195" priority="5" operator="equal">
      <formula>"Q"</formula>
    </cfRule>
    <cfRule type="cellIs" dxfId="1194" priority="6" operator="equal">
      <formula>"N"</formula>
    </cfRule>
    <cfRule type="cellIs" dxfId="1193" priority="7" operator="equal">
      <formula>"PN"</formula>
    </cfRule>
    <cfRule type="cellIs" dxfId="1192" priority="8" operator="equal">
      <formula>"PJ"</formula>
    </cfRule>
    <cfRule type="cellIs" dxfId="1191" priority="9" operator="equal">
      <formula>"J"</formula>
    </cfRule>
    <cfRule type="cellIs" dxfId="1190" priority="10" operator="equal">
      <formula>"F"</formula>
    </cfRule>
    <cfRule type="cellIs" dxfId="1189" priority="11" operator="equal">
      <formula>"GP"</formula>
    </cfRule>
    <cfRule type="cellIs" dxfId="1188" priority="12" operator="equal">
      <formula>"PM"</formula>
    </cfRule>
    <cfRule type="cellIs" dxfId="1187" priority="13" operator="equal">
      <formula>"GA"</formula>
    </cfRule>
    <cfRule type="cellIs" dxfId="1186" priority="14" operator="equal">
      <formula>"AM"</formula>
    </cfRule>
    <cfRule type="cellIs" dxfId="1185" priority="15" operator="equal">
      <formula>"CV"</formula>
    </cfRule>
    <cfRule type="cellIs" dxfId="1184" priority="16" operator="equal">
      <formula>"ND"</formula>
    </cfRule>
    <cfRule type="cellIs" dxfId="1183" priority="17" operator="equal">
      <formula>"CPA"</formula>
    </cfRule>
    <cfRule type="cellIs" dxfId="1182" priority="18" operator="equal">
      <formula>"MA"</formula>
    </cfRule>
    <cfRule type="cellIs" dxfId="1181" priority="19" operator="equal">
      <formula>"DR"</formula>
    </cfRule>
    <cfRule type="cellIs" dxfId="1180" priority="20" operator="equal">
      <formula>"RC"</formula>
    </cfRule>
    <cfRule type="cellIs" dxfId="1179" priority="21" operator="equal">
      <formula>"CP"</formula>
    </cfRule>
    <cfRule type="expression" dxfId="1178" priority="22">
      <formula>OR(N$10=1,N$10=7)</formula>
    </cfRule>
    <cfRule type="cellIs" dxfId="1177" priority="23" operator="equal">
      <formula>"R"</formula>
    </cfRule>
  </conditionalFormatting>
  <conditionalFormatting sqref="N36">
    <cfRule type="cellIs" dxfId="1176" priority="2" operator="equal">
      <formula>"A"</formula>
    </cfRule>
  </conditionalFormatting>
  <dataValidations count="4">
    <dataValidation type="list" allowBlank="1" showInputMessage="1" showErrorMessage="1" sqref="F11:N27 O12:AJ27">
      <formula1>"CP,ND,MA,RC,F,CPA,DR,AM,GA,Q,PM,GP,G,PJ,PN,J,N,P,A,D,R,"</formula1>
    </dataValidation>
    <dataValidation type="list" allowBlank="1" showInputMessage="1" showErrorMessage="1" sqref="O11:AE11">
      <formula1>"CP,ND,MA,RC,F,CPA,DR,AM,GA,Q,PM,GP,G,PJ,PN,J,N,R,D,A,P,"</formula1>
    </dataValidation>
    <dataValidation type="list" allowBlank="1" showInputMessage="1" showErrorMessage="1" sqref="AF11:AJ11">
      <formula1>"CP,ND,MA,RC,F,CPA,DR,AM,GA,Q,PM,GP,G,PJ,PN,J,N,D,P,A,R,"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0" id="{0D8BDB67-4804-49D2-8CB5-844A140C1718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 F11:N11</xm:sqref>
        </x14:conditionalFormatting>
        <x14:conditionalFormatting xmlns:xm="http://schemas.microsoft.com/office/excel/2006/main">
          <x14:cfRule type="expression" priority="73" id="{9E24E64A-2558-493D-AD60-0E5499519689}">
            <xm:f>O$3=VLOOKUP(O$3,Config!$D$23:$E$35,1,0)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O11:AE11</xm:sqref>
        </x14:conditionalFormatting>
        <x14:conditionalFormatting xmlns:xm="http://schemas.microsoft.com/office/excel/2006/main">
          <x14:cfRule type="expression" priority="49" id="{75BD6B11-53D5-4BC6-82F6-41161D990839}">
            <xm:f>AF$3=VLOOKUP(AF$3,Config!$D$23:$E$35,1,0)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AF11:AJ11</xm:sqref>
        </x14:conditionalFormatting>
        <x14:conditionalFormatting xmlns:xm="http://schemas.microsoft.com/office/excel/2006/main">
          <x14:cfRule type="expression" priority="24" id="{5856AB56-35B2-4C68-93EF-A7EA85B01ACC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4" tint="-0.249977111117893"/>
    <pageSetUpPr fitToPage="1"/>
  </sheetPr>
  <dimension ref="A1:AT39"/>
  <sheetViews>
    <sheetView showGridLines="0" showZeros="0" topLeftCell="C4" workbookViewId="0">
      <selection activeCell="AL11" sqref="AL11:AL2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Config!E11</f>
        <v>43405</v>
      </c>
    </row>
    <row r="2" spans="1:46" ht="15.75" hidden="1" thickBot="1" x14ac:dyDescent="0.3">
      <c r="A2" s="10">
        <f>Config!F11</f>
        <v>43434</v>
      </c>
      <c r="F2" s="2">
        <f>IFERROR(WEEKDAY(F3),"")</f>
        <v>5</v>
      </c>
      <c r="G2" s="2">
        <f t="shared" ref="G2:AI2" si="0">IFERROR(WEEKDAY(G3),"")</f>
        <v>6</v>
      </c>
      <c r="H2" s="2">
        <f t="shared" si="0"/>
        <v>7</v>
      </c>
      <c r="I2" s="2">
        <f t="shared" si="0"/>
        <v>1</v>
      </c>
      <c r="J2" s="2">
        <f t="shared" si="0"/>
        <v>2</v>
      </c>
      <c r="K2" s="2">
        <f t="shared" si="0"/>
        <v>3</v>
      </c>
      <c r="L2" s="2">
        <f t="shared" si="0"/>
        <v>4</v>
      </c>
      <c r="M2" s="2">
        <f t="shared" si="0"/>
        <v>5</v>
      </c>
      <c r="N2" s="2">
        <f t="shared" si="0"/>
        <v>6</v>
      </c>
      <c r="O2" s="2">
        <f t="shared" si="0"/>
        <v>7</v>
      </c>
      <c r="P2" s="2">
        <f t="shared" si="0"/>
        <v>1</v>
      </c>
      <c r="Q2" s="2">
        <f t="shared" si="0"/>
        <v>2</v>
      </c>
      <c r="R2" s="2">
        <f t="shared" si="0"/>
        <v>3</v>
      </c>
      <c r="S2" s="2">
        <f t="shared" si="0"/>
        <v>4</v>
      </c>
      <c r="T2" s="2">
        <f t="shared" si="0"/>
        <v>5</v>
      </c>
      <c r="U2" s="2">
        <f t="shared" si="0"/>
        <v>6</v>
      </c>
      <c r="V2" s="2">
        <f t="shared" si="0"/>
        <v>7</v>
      </c>
      <c r="W2" s="2">
        <f t="shared" si="0"/>
        <v>1</v>
      </c>
      <c r="X2" s="2">
        <f t="shared" si="0"/>
        <v>2</v>
      </c>
      <c r="Y2" s="2">
        <f t="shared" si="0"/>
        <v>3</v>
      </c>
      <c r="Z2" s="2">
        <f t="shared" si="0"/>
        <v>4</v>
      </c>
      <c r="AA2" s="2">
        <f t="shared" si="0"/>
        <v>5</v>
      </c>
      <c r="AB2" s="2">
        <f t="shared" si="0"/>
        <v>6</v>
      </c>
      <c r="AC2" s="2">
        <f t="shared" si="0"/>
        <v>7</v>
      </c>
      <c r="AD2" s="2">
        <f t="shared" si="0"/>
        <v>1</v>
      </c>
      <c r="AE2" s="2">
        <f t="shared" si="0"/>
        <v>2</v>
      </c>
      <c r="AF2" s="2">
        <f t="shared" si="0"/>
        <v>3</v>
      </c>
      <c r="AG2" s="2">
        <f t="shared" si="0"/>
        <v>4</v>
      </c>
      <c r="AH2" s="2">
        <f t="shared" si="0"/>
        <v>5</v>
      </c>
      <c r="AI2" s="2">
        <f t="shared" si="0"/>
        <v>6</v>
      </c>
    </row>
    <row r="3" spans="1:46" ht="73.5" hidden="1" customHeight="1" thickBot="1" x14ac:dyDescent="0.3">
      <c r="F3" s="5">
        <f>A1</f>
        <v>43405</v>
      </c>
      <c r="G3" s="5">
        <f>F3+1</f>
        <v>43406</v>
      </c>
      <c r="H3" s="5">
        <f t="shared" ref="H3:AG3" si="1">G3+1</f>
        <v>43407</v>
      </c>
      <c r="I3" s="5">
        <f t="shared" si="1"/>
        <v>43408</v>
      </c>
      <c r="J3" s="5">
        <f t="shared" si="1"/>
        <v>43409</v>
      </c>
      <c r="K3" s="5">
        <f t="shared" si="1"/>
        <v>43410</v>
      </c>
      <c r="L3" s="5">
        <f t="shared" si="1"/>
        <v>43411</v>
      </c>
      <c r="M3" s="5">
        <f t="shared" si="1"/>
        <v>43412</v>
      </c>
      <c r="N3" s="5">
        <f t="shared" si="1"/>
        <v>43413</v>
      </c>
      <c r="O3" s="5">
        <f t="shared" si="1"/>
        <v>43414</v>
      </c>
      <c r="P3" s="5">
        <f t="shared" si="1"/>
        <v>43415</v>
      </c>
      <c r="Q3" s="5">
        <f t="shared" si="1"/>
        <v>43416</v>
      </c>
      <c r="R3" s="5">
        <f t="shared" si="1"/>
        <v>43417</v>
      </c>
      <c r="S3" s="5">
        <f t="shared" si="1"/>
        <v>43418</v>
      </c>
      <c r="T3" s="5">
        <f t="shared" si="1"/>
        <v>43419</v>
      </c>
      <c r="U3" s="5">
        <f t="shared" si="1"/>
        <v>43420</v>
      </c>
      <c r="V3" s="5">
        <f t="shared" si="1"/>
        <v>43421</v>
      </c>
      <c r="W3" s="5">
        <f t="shared" si="1"/>
        <v>43422</v>
      </c>
      <c r="X3" s="5">
        <f t="shared" si="1"/>
        <v>43423</v>
      </c>
      <c r="Y3" s="5">
        <f t="shared" si="1"/>
        <v>43424</v>
      </c>
      <c r="Z3" s="5">
        <f t="shared" si="1"/>
        <v>43425</v>
      </c>
      <c r="AA3" s="5">
        <f t="shared" si="1"/>
        <v>43426</v>
      </c>
      <c r="AB3" s="5">
        <f t="shared" si="1"/>
        <v>43427</v>
      </c>
      <c r="AC3" s="5">
        <f t="shared" si="1"/>
        <v>43428</v>
      </c>
      <c r="AD3" s="5">
        <f t="shared" si="1"/>
        <v>43429</v>
      </c>
      <c r="AE3" s="5">
        <f t="shared" si="1"/>
        <v>43430</v>
      </c>
      <c r="AF3" s="5">
        <f t="shared" si="1"/>
        <v>43431</v>
      </c>
      <c r="AG3" s="5">
        <f t="shared" si="1"/>
        <v>43432</v>
      </c>
      <c r="AH3" s="5">
        <f>IFERROR(IF(AG3+1&gt;A2,"",AG3+1),"")</f>
        <v>43433</v>
      </c>
      <c r="AI3" s="5">
        <f>IFERROR(IF(AH3+1&gt;A2,"",AH3+1),"")</f>
        <v>43434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89" t="str">
        <f>TEXT(A1,"mmmmmmmmmmmmmm")</f>
        <v>novembre</v>
      </c>
      <c r="C4" s="290"/>
      <c r="D4" s="290"/>
      <c r="E4" s="290"/>
      <c r="F4" s="290"/>
      <c r="G4" s="290"/>
      <c r="H4" s="290"/>
      <c r="I4" s="290"/>
      <c r="J4" s="290"/>
      <c r="K4" s="290"/>
      <c r="L4" s="290"/>
      <c r="M4" s="290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1"/>
    </row>
    <row r="5" spans="1:46" x14ac:dyDescent="0.25">
      <c r="B5" s="292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4"/>
    </row>
    <row r="6" spans="1:46" x14ac:dyDescent="0.25">
      <c r="A6" s="4"/>
      <c r="B6" s="292"/>
      <c r="C6" s="293"/>
      <c r="D6" s="293"/>
      <c r="E6" s="293"/>
      <c r="F6" s="293"/>
      <c r="G6" s="293"/>
      <c r="H6" s="293"/>
      <c r="I6" s="293"/>
      <c r="J6" s="293"/>
      <c r="K6" s="293"/>
      <c r="L6" s="293"/>
      <c r="M6" s="293"/>
      <c r="N6" s="293"/>
      <c r="O6" s="293"/>
      <c r="P6" s="293"/>
      <c r="Q6" s="293"/>
      <c r="R6" s="293"/>
      <c r="S6" s="293"/>
      <c r="T6" s="293"/>
      <c r="U6" s="293"/>
      <c r="V6" s="293"/>
      <c r="W6" s="293"/>
      <c r="X6" s="293"/>
      <c r="Y6" s="293"/>
      <c r="Z6" s="293"/>
      <c r="AA6" s="293"/>
      <c r="AB6" s="293"/>
      <c r="AC6" s="293"/>
      <c r="AD6" s="293"/>
      <c r="AE6" s="293"/>
      <c r="AF6" s="293"/>
      <c r="AG6" s="293"/>
      <c r="AH6" s="293"/>
      <c r="AI6" s="293"/>
      <c r="AJ6" s="294"/>
    </row>
    <row r="7" spans="1:46" ht="15.75" thickBot="1" x14ac:dyDescent="0.3">
      <c r="A7" s="4"/>
      <c r="B7" s="295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6"/>
      <c r="T7" s="296"/>
      <c r="U7" s="296"/>
      <c r="V7" s="296"/>
      <c r="W7" s="296"/>
      <c r="X7" s="296"/>
      <c r="Y7" s="296"/>
      <c r="Z7" s="296"/>
      <c r="AA7" s="296"/>
      <c r="AB7" s="296"/>
      <c r="AC7" s="296"/>
      <c r="AD7" s="296"/>
      <c r="AE7" s="296"/>
      <c r="AF7" s="296"/>
      <c r="AG7" s="296"/>
      <c r="AH7" s="296"/>
      <c r="AI7" s="296"/>
      <c r="AJ7" s="297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299" t="s">
        <v>66</v>
      </c>
      <c r="D9" s="300"/>
      <c r="E9" s="301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 t="str">
        <f t="shared" si="3"/>
        <v/>
      </c>
      <c r="AK9" s="345" t="s">
        <v>45</v>
      </c>
      <c r="AL9" s="347" t="s">
        <v>97</v>
      </c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5</v>
      </c>
      <c r="G10" s="8">
        <f t="shared" ref="G10:AJ10" si="4">IFERROR(WEEKDAY(G3),"")</f>
        <v>6</v>
      </c>
      <c r="H10" s="8">
        <f t="shared" si="4"/>
        <v>7</v>
      </c>
      <c r="I10" s="8">
        <f t="shared" si="4"/>
        <v>1</v>
      </c>
      <c r="J10" s="8">
        <f t="shared" si="4"/>
        <v>2</v>
      </c>
      <c r="K10" s="8">
        <f t="shared" si="4"/>
        <v>3</v>
      </c>
      <c r="L10" s="8">
        <f t="shared" si="4"/>
        <v>4</v>
      </c>
      <c r="M10" s="8">
        <f t="shared" si="4"/>
        <v>5</v>
      </c>
      <c r="N10" s="8">
        <f t="shared" si="4"/>
        <v>6</v>
      </c>
      <c r="O10" s="8">
        <f t="shared" si="4"/>
        <v>7</v>
      </c>
      <c r="P10" s="8">
        <f t="shared" si="4"/>
        <v>1</v>
      </c>
      <c r="Q10" s="8">
        <f t="shared" si="4"/>
        <v>2</v>
      </c>
      <c r="R10" s="8">
        <f t="shared" si="4"/>
        <v>3</v>
      </c>
      <c r="S10" s="8">
        <f t="shared" si="4"/>
        <v>4</v>
      </c>
      <c r="T10" s="8">
        <f t="shared" si="4"/>
        <v>5</v>
      </c>
      <c r="U10" s="8">
        <f t="shared" si="4"/>
        <v>6</v>
      </c>
      <c r="V10" s="8">
        <f>IFERROR(WEEKDAY(V3),"")</f>
        <v>7</v>
      </c>
      <c r="W10" s="6">
        <f t="shared" si="4"/>
        <v>1</v>
      </c>
      <c r="X10" s="8">
        <f t="shared" si="4"/>
        <v>2</v>
      </c>
      <c r="Y10" s="8">
        <f t="shared" si="4"/>
        <v>3</v>
      </c>
      <c r="Z10" s="8">
        <f t="shared" si="4"/>
        <v>4</v>
      </c>
      <c r="AA10" s="8">
        <f t="shared" si="4"/>
        <v>5</v>
      </c>
      <c r="AB10" s="8">
        <f t="shared" si="4"/>
        <v>6</v>
      </c>
      <c r="AC10" s="8">
        <f t="shared" si="4"/>
        <v>7</v>
      </c>
      <c r="AD10" s="8">
        <f t="shared" si="4"/>
        <v>1</v>
      </c>
      <c r="AE10" s="8">
        <f t="shared" si="4"/>
        <v>2</v>
      </c>
      <c r="AF10" s="8">
        <f t="shared" si="4"/>
        <v>3</v>
      </c>
      <c r="AG10" s="8">
        <f t="shared" si="4"/>
        <v>4</v>
      </c>
      <c r="AH10" s="8">
        <f t="shared" si="4"/>
        <v>5</v>
      </c>
      <c r="AI10" s="8">
        <f t="shared" si="4"/>
        <v>6</v>
      </c>
      <c r="AJ10" s="86" t="str">
        <f t="shared" si="4"/>
        <v/>
      </c>
      <c r="AK10" s="346" t="s">
        <v>46</v>
      </c>
      <c r="AL10" s="348" t="s">
        <v>98</v>
      </c>
    </row>
    <row r="11" spans="1:46" x14ac:dyDescent="0.25">
      <c r="A11" s="3"/>
      <c r="B11" s="90" t="str">
        <f>IF(Config!B4&lt;&gt;"",Config!B4,"")</f>
        <v>EMPLOYE 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0" t="s">
        <v>76</v>
      </c>
      <c r="G11" s="50" t="s">
        <v>76</v>
      </c>
      <c r="H11" s="51" t="s">
        <v>54</v>
      </c>
      <c r="I11" s="51" t="s">
        <v>54</v>
      </c>
      <c r="J11" s="51" t="s">
        <v>50</v>
      </c>
      <c r="K11" s="50" t="s">
        <v>76</v>
      </c>
      <c r="L11" s="50" t="s">
        <v>50</v>
      </c>
      <c r="M11" s="50" t="s">
        <v>50</v>
      </c>
      <c r="N11" s="51" t="s">
        <v>50</v>
      </c>
      <c r="O11" s="51" t="s">
        <v>76</v>
      </c>
      <c r="P11" s="51" t="s">
        <v>76</v>
      </c>
      <c r="Q11" s="51" t="s">
        <v>72</v>
      </c>
      <c r="R11" s="51" t="s">
        <v>72</v>
      </c>
      <c r="S11" s="51" t="s">
        <v>72</v>
      </c>
      <c r="T11" s="51" t="s">
        <v>76</v>
      </c>
      <c r="U11" s="51" t="s">
        <v>76</v>
      </c>
      <c r="V11" s="51" t="s">
        <v>54</v>
      </c>
      <c r="W11" s="51" t="s">
        <v>54</v>
      </c>
      <c r="X11" s="51" t="s">
        <v>76</v>
      </c>
      <c r="Y11" s="51" t="s">
        <v>50</v>
      </c>
      <c r="Z11" s="51" t="s">
        <v>51</v>
      </c>
      <c r="AA11" s="51" t="s">
        <v>51</v>
      </c>
      <c r="AB11" s="51" t="s">
        <v>51</v>
      </c>
      <c r="AC11" s="51" t="s">
        <v>76</v>
      </c>
      <c r="AD11" s="51" t="s">
        <v>76</v>
      </c>
      <c r="AE11" s="51" t="s">
        <v>48</v>
      </c>
      <c r="AF11" s="51" t="s">
        <v>48</v>
      </c>
      <c r="AG11" s="51" t="s">
        <v>76</v>
      </c>
      <c r="AH11" s="51" t="s">
        <v>72</v>
      </c>
      <c r="AI11" s="50" t="s">
        <v>72</v>
      </c>
      <c r="AJ11" s="87"/>
      <c r="AK11" s="353">
        <f t="shared" ref="AK11:AK27" ca="1" si="6">TotH(F11:AJ11)</f>
        <v>7.458333333333333</v>
      </c>
      <c r="AL11" s="360">
        <f ca="1">FraisM(F11:AJ11)</f>
        <v>420.72000000000014</v>
      </c>
    </row>
    <row r="12" spans="1:46" x14ac:dyDescent="0.25">
      <c r="A12" s="3"/>
      <c r="B12" s="91" t="str">
        <f>IF(Config!B5&lt;&gt;"",Config!B5,"")</f>
        <v>EMPLOYE 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48</v>
      </c>
      <c r="G12" s="52" t="s">
        <v>48</v>
      </c>
      <c r="H12" s="52" t="s">
        <v>76</v>
      </c>
      <c r="I12" s="53" t="s">
        <v>76</v>
      </c>
      <c r="J12" s="52" t="s">
        <v>42</v>
      </c>
      <c r="K12" s="52" t="s">
        <v>42</v>
      </c>
      <c r="L12" s="52" t="s">
        <v>76</v>
      </c>
      <c r="M12" s="53" t="s">
        <v>72</v>
      </c>
      <c r="N12" s="52" t="s">
        <v>72</v>
      </c>
      <c r="O12" s="52" t="s">
        <v>57</v>
      </c>
      <c r="P12" s="52" t="s">
        <v>57</v>
      </c>
      <c r="Q12" s="52" t="s">
        <v>76</v>
      </c>
      <c r="R12" s="52" t="s">
        <v>76</v>
      </c>
      <c r="S12" s="52" t="s">
        <v>42</v>
      </c>
      <c r="T12" s="52" t="s">
        <v>42</v>
      </c>
      <c r="U12" s="52" t="s">
        <v>42</v>
      </c>
      <c r="V12" s="52" t="s">
        <v>76</v>
      </c>
      <c r="W12" s="52" t="s">
        <v>76</v>
      </c>
      <c r="X12" s="52" t="s">
        <v>72</v>
      </c>
      <c r="Y12" s="52" t="s">
        <v>72</v>
      </c>
      <c r="Z12" s="52" t="s">
        <v>72</v>
      </c>
      <c r="AA12" s="52" t="s">
        <v>76</v>
      </c>
      <c r="AB12" s="52" t="s">
        <v>76</v>
      </c>
      <c r="AC12" s="52" t="s">
        <v>54</v>
      </c>
      <c r="AD12" s="52" t="s">
        <v>54</v>
      </c>
      <c r="AE12" s="52" t="s">
        <v>50</v>
      </c>
      <c r="AF12" s="52" t="s">
        <v>76</v>
      </c>
      <c r="AG12" s="52" t="s">
        <v>50</v>
      </c>
      <c r="AH12" s="52" t="s">
        <v>50</v>
      </c>
      <c r="AI12" s="52" t="s">
        <v>50</v>
      </c>
      <c r="AJ12" s="88"/>
      <c r="AK12" s="354">
        <f t="shared" ca="1" si="6"/>
        <v>7.833333333333333</v>
      </c>
      <c r="AL12" s="361">
        <f t="shared" ref="AL12:AL27" ca="1" si="9">FraisM(F12:AJ12)</f>
        <v>336.76000000000005</v>
      </c>
    </row>
    <row r="13" spans="1:46" x14ac:dyDescent="0.25">
      <c r="A13" s="3"/>
      <c r="B13" s="91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356">
        <f t="shared" ca="1" si="6"/>
        <v>0</v>
      </c>
      <c r="AL13" s="361">
        <f t="shared" ca="1" si="9"/>
        <v>0</v>
      </c>
    </row>
    <row r="14" spans="1:46" x14ac:dyDescent="0.25">
      <c r="A14" s="3"/>
      <c r="B14" s="91" t="str">
        <f>IF(Config!B7&lt;&gt;"",Config!B7,"")</f>
        <v>EMPLOYE 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72</v>
      </c>
      <c r="G14" s="52" t="s">
        <v>72</v>
      </c>
      <c r="H14" s="52" t="s">
        <v>57</v>
      </c>
      <c r="I14" s="53" t="s">
        <v>57</v>
      </c>
      <c r="J14" s="52" t="s">
        <v>76</v>
      </c>
      <c r="K14" s="52" t="s">
        <v>76</v>
      </c>
      <c r="L14" s="52" t="s">
        <v>48</v>
      </c>
      <c r="M14" s="53" t="s">
        <v>48</v>
      </c>
      <c r="N14" s="52" t="s">
        <v>48</v>
      </c>
      <c r="O14" s="52" t="s">
        <v>76</v>
      </c>
      <c r="P14" s="52" t="s">
        <v>76</v>
      </c>
      <c r="Q14" s="52" t="s">
        <v>42</v>
      </c>
      <c r="R14" s="52" t="s">
        <v>42</v>
      </c>
      <c r="S14" s="52" t="s">
        <v>76</v>
      </c>
      <c r="T14" s="52" t="s">
        <v>72</v>
      </c>
      <c r="U14" s="52" t="s">
        <v>72</v>
      </c>
      <c r="V14" s="52" t="s">
        <v>57</v>
      </c>
      <c r="W14" s="52" t="s">
        <v>57</v>
      </c>
      <c r="X14" s="52" t="s">
        <v>76</v>
      </c>
      <c r="Y14" s="52" t="s">
        <v>76</v>
      </c>
      <c r="Z14" s="52" t="s">
        <v>42</v>
      </c>
      <c r="AA14" s="52" t="s">
        <v>42</v>
      </c>
      <c r="AB14" s="52" t="s">
        <v>42</v>
      </c>
      <c r="AC14" s="52" t="s">
        <v>76</v>
      </c>
      <c r="AD14" s="52" t="s">
        <v>76</v>
      </c>
      <c r="AE14" s="52" t="s">
        <v>72</v>
      </c>
      <c r="AF14" s="52" t="s">
        <v>72</v>
      </c>
      <c r="AG14" s="52" t="s">
        <v>72</v>
      </c>
      <c r="AH14" s="52" t="s">
        <v>76</v>
      </c>
      <c r="AI14" s="52" t="s">
        <v>76</v>
      </c>
      <c r="AJ14" s="88"/>
      <c r="AK14" s="354">
        <f t="shared" ca="1" si="6"/>
        <v>7.4166666666666652</v>
      </c>
      <c r="AL14" s="361">
        <f t="shared" ca="1" si="9"/>
        <v>224.20000000000005</v>
      </c>
    </row>
    <row r="15" spans="1:46" x14ac:dyDescent="0.25">
      <c r="A15" s="3"/>
      <c r="B15" s="91" t="str">
        <f>IF(Config!B8&lt;&gt;"",Config!B8,"")</f>
        <v>EMPLOYE 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51</v>
      </c>
      <c r="G15" s="52" t="s">
        <v>51</v>
      </c>
      <c r="H15" s="52" t="s">
        <v>76</v>
      </c>
      <c r="I15" s="53" t="s">
        <v>76</v>
      </c>
      <c r="J15" s="52" t="s">
        <v>48</v>
      </c>
      <c r="K15" s="52" t="s">
        <v>48</v>
      </c>
      <c r="L15" s="52" t="s">
        <v>76</v>
      </c>
      <c r="M15" s="53" t="s">
        <v>72</v>
      </c>
      <c r="N15" s="52" t="s">
        <v>72</v>
      </c>
      <c r="O15" s="52" t="s">
        <v>57</v>
      </c>
      <c r="P15" s="52" t="s">
        <v>57</v>
      </c>
      <c r="Q15" s="52" t="s">
        <v>76</v>
      </c>
      <c r="R15" s="52" t="s">
        <v>76</v>
      </c>
      <c r="S15" s="52" t="s">
        <v>48</v>
      </c>
      <c r="T15" s="52" t="s">
        <v>48</v>
      </c>
      <c r="U15" s="52" t="s">
        <v>48</v>
      </c>
      <c r="V15" s="52" t="s">
        <v>76</v>
      </c>
      <c r="W15" s="52" t="s">
        <v>76</v>
      </c>
      <c r="X15" s="52" t="s">
        <v>42</v>
      </c>
      <c r="Y15" s="52" t="s">
        <v>42</v>
      </c>
      <c r="Z15" s="52" t="s">
        <v>76</v>
      </c>
      <c r="AA15" s="52" t="s">
        <v>72</v>
      </c>
      <c r="AB15" s="52" t="s">
        <v>72</v>
      </c>
      <c r="AC15" s="52" t="s">
        <v>57</v>
      </c>
      <c r="AD15" s="52" t="s">
        <v>57</v>
      </c>
      <c r="AE15" s="52" t="s">
        <v>76</v>
      </c>
      <c r="AF15" s="52" t="s">
        <v>76</v>
      </c>
      <c r="AG15" s="52" t="s">
        <v>42</v>
      </c>
      <c r="AH15" s="52" t="s">
        <v>42</v>
      </c>
      <c r="AI15" s="52" t="s">
        <v>42</v>
      </c>
      <c r="AJ15" s="88"/>
      <c r="AK15" s="356">
        <f t="shared" ca="1" si="6"/>
        <v>7.916666666666667</v>
      </c>
      <c r="AL15" s="361">
        <f t="shared" ca="1" si="9"/>
        <v>213.28000000000003</v>
      </c>
    </row>
    <row r="16" spans="1:46" x14ac:dyDescent="0.25">
      <c r="A16" s="3"/>
      <c r="B16" s="91" t="str">
        <f>IF(Config!B9&lt;&gt;"",Config!B9,"")</f>
        <v>EMPLOYE 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72</v>
      </c>
      <c r="G16" s="52" t="s">
        <v>72</v>
      </c>
      <c r="H16" s="52" t="s">
        <v>57</v>
      </c>
      <c r="I16" s="53" t="s">
        <v>57</v>
      </c>
      <c r="J16" s="52" t="s">
        <v>76</v>
      </c>
      <c r="K16" s="52" t="s">
        <v>76</v>
      </c>
      <c r="L16" s="52" t="s">
        <v>42</v>
      </c>
      <c r="M16" s="53" t="s">
        <v>42</v>
      </c>
      <c r="N16" s="52" t="s">
        <v>42</v>
      </c>
      <c r="O16" s="52" t="s">
        <v>76</v>
      </c>
      <c r="P16" s="52" t="s">
        <v>76</v>
      </c>
      <c r="Q16" s="52" t="s">
        <v>72</v>
      </c>
      <c r="R16" s="52" t="s">
        <v>72</v>
      </c>
      <c r="S16" s="52" t="s">
        <v>72</v>
      </c>
      <c r="T16" s="52" t="s">
        <v>76</v>
      </c>
      <c r="U16" s="52" t="s">
        <v>76</v>
      </c>
      <c r="V16" s="52" t="s">
        <v>54</v>
      </c>
      <c r="W16" s="52" t="s">
        <v>54</v>
      </c>
      <c r="X16" s="52" t="s">
        <v>50</v>
      </c>
      <c r="Y16" s="52" t="s">
        <v>76</v>
      </c>
      <c r="Z16" s="52" t="s">
        <v>50</v>
      </c>
      <c r="AA16" s="52" t="s">
        <v>50</v>
      </c>
      <c r="AB16" s="52" t="s">
        <v>50</v>
      </c>
      <c r="AC16" s="52" t="s">
        <v>76</v>
      </c>
      <c r="AD16" s="52" t="s">
        <v>76</v>
      </c>
      <c r="AE16" s="52" t="s">
        <v>72</v>
      </c>
      <c r="AF16" s="52" t="s">
        <v>72</v>
      </c>
      <c r="AG16" s="52" t="s">
        <v>72</v>
      </c>
      <c r="AH16" s="52" t="s">
        <v>76</v>
      </c>
      <c r="AI16" s="52" t="s">
        <v>76</v>
      </c>
      <c r="AJ16" s="88"/>
      <c r="AK16" s="356">
        <f t="shared" ca="1" si="6"/>
        <v>7.333333333333333</v>
      </c>
      <c r="AL16" s="361">
        <f t="shared" ca="1" si="9"/>
        <v>347.68000000000006</v>
      </c>
    </row>
    <row r="17" spans="1:40" x14ac:dyDescent="0.25">
      <c r="A17" s="3"/>
      <c r="B17" s="91" t="str">
        <f>IF(Config!B10&lt;&gt;"",Config!B10,"")</f>
        <v>EMPLOYE 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50</v>
      </c>
      <c r="G17" s="52" t="s">
        <v>50</v>
      </c>
      <c r="H17" s="52" t="s">
        <v>76</v>
      </c>
      <c r="I17" s="53" t="s">
        <v>76</v>
      </c>
      <c r="J17" s="52" t="s">
        <v>72</v>
      </c>
      <c r="K17" s="52" t="s">
        <v>72</v>
      </c>
      <c r="L17" s="52" t="s">
        <v>72</v>
      </c>
      <c r="M17" s="53" t="s">
        <v>76</v>
      </c>
      <c r="N17" s="52" t="s">
        <v>76</v>
      </c>
      <c r="O17" s="52" t="s">
        <v>54</v>
      </c>
      <c r="P17" s="52" t="s">
        <v>54</v>
      </c>
      <c r="Q17" s="52" t="s">
        <v>76</v>
      </c>
      <c r="R17" s="52" t="s">
        <v>50</v>
      </c>
      <c r="S17" s="52" t="s">
        <v>51</v>
      </c>
      <c r="T17" s="52" t="s">
        <v>51</v>
      </c>
      <c r="U17" s="52" t="s">
        <v>51</v>
      </c>
      <c r="V17" s="52" t="s">
        <v>76</v>
      </c>
      <c r="W17" s="52" t="s">
        <v>76</v>
      </c>
      <c r="X17" s="52" t="s">
        <v>48</v>
      </c>
      <c r="Y17" s="52" t="s">
        <v>48</v>
      </c>
      <c r="Z17" s="52" t="s">
        <v>76</v>
      </c>
      <c r="AA17" s="52" t="s">
        <v>72</v>
      </c>
      <c r="AB17" s="52" t="s">
        <v>72</v>
      </c>
      <c r="AC17" s="52" t="s">
        <v>57</v>
      </c>
      <c r="AD17" s="52" t="s">
        <v>57</v>
      </c>
      <c r="AE17" s="52" t="s">
        <v>76</v>
      </c>
      <c r="AF17" s="52" t="s">
        <v>76</v>
      </c>
      <c r="AG17" s="52" t="s">
        <v>48</v>
      </c>
      <c r="AH17" s="52" t="s">
        <v>48</v>
      </c>
      <c r="AI17" s="52" t="s">
        <v>48</v>
      </c>
      <c r="AJ17" s="88"/>
      <c r="AK17" s="356">
        <f t="shared" ca="1" si="6"/>
        <v>7.833333333333333</v>
      </c>
      <c r="AL17" s="361">
        <f t="shared" ca="1" si="9"/>
        <v>382.40000000000015</v>
      </c>
    </row>
    <row r="18" spans="1:40" x14ac:dyDescent="0.25">
      <c r="A18" s="3"/>
      <c r="B18" s="91" t="str">
        <f>IF(Config!B11&lt;&gt;"",Config!B11,"")</f>
        <v>EMPLOYE 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76</v>
      </c>
      <c r="G18" s="52" t="s">
        <v>76</v>
      </c>
      <c r="H18" s="52" t="s">
        <v>54</v>
      </c>
      <c r="I18" s="53" t="s">
        <v>54</v>
      </c>
      <c r="J18" s="52" t="s">
        <v>76</v>
      </c>
      <c r="K18" s="52" t="s">
        <v>50</v>
      </c>
      <c r="L18" s="52" t="s">
        <v>51</v>
      </c>
      <c r="M18" s="53" t="s">
        <v>51</v>
      </c>
      <c r="N18" s="52" t="s">
        <v>51</v>
      </c>
      <c r="O18" s="52" t="s">
        <v>76</v>
      </c>
      <c r="P18" s="52" t="s">
        <v>76</v>
      </c>
      <c r="Q18" s="52" t="s">
        <v>48</v>
      </c>
      <c r="R18" s="52" t="s">
        <v>48</v>
      </c>
      <c r="S18" s="52" t="s">
        <v>76</v>
      </c>
      <c r="T18" s="52" t="s">
        <v>72</v>
      </c>
      <c r="U18" s="52" t="s">
        <v>72</v>
      </c>
      <c r="V18" s="52" t="s">
        <v>57</v>
      </c>
      <c r="W18" s="52" t="s">
        <v>57</v>
      </c>
      <c r="X18" s="52" t="s">
        <v>76</v>
      </c>
      <c r="Y18" s="52" t="s">
        <v>76</v>
      </c>
      <c r="Z18" s="52" t="s">
        <v>48</v>
      </c>
      <c r="AA18" s="52" t="s">
        <v>48</v>
      </c>
      <c r="AB18" s="52" t="s">
        <v>48</v>
      </c>
      <c r="AC18" s="52" t="s">
        <v>76</v>
      </c>
      <c r="AD18" s="52" t="s">
        <v>76</v>
      </c>
      <c r="AE18" s="52" t="s">
        <v>42</v>
      </c>
      <c r="AF18" s="52" t="s">
        <v>42</v>
      </c>
      <c r="AG18" s="52" t="s">
        <v>76</v>
      </c>
      <c r="AH18" s="52" t="s">
        <v>72</v>
      </c>
      <c r="AI18" s="52" t="s">
        <v>72</v>
      </c>
      <c r="AJ18" s="88"/>
      <c r="AK18" s="354">
        <f t="shared" ca="1" si="6"/>
        <v>7.541666666666667</v>
      </c>
      <c r="AL18" s="361">
        <f t="shared" ca="1" si="9"/>
        <v>297.24000000000012</v>
      </c>
    </row>
    <row r="19" spans="1:40" x14ac:dyDescent="0.25">
      <c r="A19" s="3"/>
      <c r="B19" s="91" t="str">
        <f>IF(Config!B12&lt;&gt;"",Config!B12,"")</f>
        <v>EMPLOYE 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42</v>
      </c>
      <c r="G19" s="52" t="s">
        <v>42</v>
      </c>
      <c r="H19" s="52" t="s">
        <v>76</v>
      </c>
      <c r="I19" s="53" t="s">
        <v>76</v>
      </c>
      <c r="J19" s="52" t="s">
        <v>72</v>
      </c>
      <c r="K19" s="52" t="s">
        <v>72</v>
      </c>
      <c r="L19" s="52" t="s">
        <v>72</v>
      </c>
      <c r="M19" s="53" t="s">
        <v>76</v>
      </c>
      <c r="N19" s="52" t="s">
        <v>76</v>
      </c>
      <c r="O19" s="52" t="s">
        <v>54</v>
      </c>
      <c r="P19" s="52" t="s">
        <v>54</v>
      </c>
      <c r="Q19" s="52" t="s">
        <v>50</v>
      </c>
      <c r="R19" s="52" t="s">
        <v>76</v>
      </c>
      <c r="S19" s="52" t="s">
        <v>50</v>
      </c>
      <c r="T19" s="52" t="s">
        <v>50</v>
      </c>
      <c r="U19" s="52" t="s">
        <v>50</v>
      </c>
      <c r="V19" s="52" t="s">
        <v>76</v>
      </c>
      <c r="W19" s="52" t="s">
        <v>76</v>
      </c>
      <c r="X19" s="52" t="s">
        <v>72</v>
      </c>
      <c r="Y19" s="52" t="s">
        <v>72</v>
      </c>
      <c r="Z19" s="52" t="s">
        <v>72</v>
      </c>
      <c r="AA19" s="52" t="s">
        <v>76</v>
      </c>
      <c r="AB19" s="52" t="s">
        <v>76</v>
      </c>
      <c r="AC19" s="52" t="s">
        <v>54</v>
      </c>
      <c r="AD19" s="52" t="s">
        <v>54</v>
      </c>
      <c r="AE19" s="52" t="s">
        <v>76</v>
      </c>
      <c r="AF19" s="52" t="s">
        <v>50</v>
      </c>
      <c r="AG19" s="52" t="s">
        <v>51</v>
      </c>
      <c r="AH19" s="52" t="s">
        <v>51</v>
      </c>
      <c r="AI19" s="52" t="s">
        <v>51</v>
      </c>
      <c r="AJ19" s="88"/>
      <c r="AK19" s="355">
        <f t="shared" ca="1" si="6"/>
        <v>7.7499999999999991</v>
      </c>
      <c r="AL19" s="361">
        <f t="shared" ca="1" si="9"/>
        <v>389.80000000000007</v>
      </c>
    </row>
    <row r="20" spans="1:40" x14ac:dyDescent="0.25">
      <c r="A20" s="3"/>
      <c r="B20" s="91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355">
        <f t="shared" ca="1" si="6"/>
        <v>0</v>
      </c>
      <c r="AL20" s="361">
        <f t="shared" ca="1" si="9"/>
        <v>0</v>
      </c>
    </row>
    <row r="21" spans="1:40" x14ac:dyDescent="0.25">
      <c r="A21" s="3"/>
      <c r="B21" s="91" t="str">
        <f>IF(Config!B14&lt;&gt;"",Config!B14,"")</f>
        <v>EMPLOYE 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76</v>
      </c>
      <c r="G21" s="52" t="s">
        <v>60</v>
      </c>
      <c r="H21" s="52" t="s">
        <v>76</v>
      </c>
      <c r="I21" s="53" t="s">
        <v>76</v>
      </c>
      <c r="J21" s="52" t="s">
        <v>60</v>
      </c>
      <c r="K21" s="52" t="s">
        <v>60</v>
      </c>
      <c r="L21" s="52" t="s">
        <v>60</v>
      </c>
      <c r="M21" s="53" t="s">
        <v>60</v>
      </c>
      <c r="N21" s="52" t="s">
        <v>60</v>
      </c>
      <c r="O21" s="52" t="s">
        <v>76</v>
      </c>
      <c r="P21" s="52" t="s">
        <v>76</v>
      </c>
      <c r="Q21" s="52" t="s">
        <v>60</v>
      </c>
      <c r="R21" s="52" t="s">
        <v>60</v>
      </c>
      <c r="S21" s="52" t="s">
        <v>60</v>
      </c>
      <c r="T21" s="52" t="s">
        <v>60</v>
      </c>
      <c r="U21" s="52" t="s">
        <v>60</v>
      </c>
      <c r="V21" s="52" t="s">
        <v>76</v>
      </c>
      <c r="W21" s="52" t="s">
        <v>76</v>
      </c>
      <c r="X21" s="52" t="s">
        <v>60</v>
      </c>
      <c r="Y21" s="52" t="s">
        <v>60</v>
      </c>
      <c r="Z21" s="52" t="s">
        <v>60</v>
      </c>
      <c r="AA21" s="52" t="s">
        <v>60</v>
      </c>
      <c r="AB21" s="52" t="s">
        <v>60</v>
      </c>
      <c r="AC21" s="52" t="s">
        <v>76</v>
      </c>
      <c r="AD21" s="52" t="s">
        <v>76</v>
      </c>
      <c r="AE21" s="52" t="s">
        <v>60</v>
      </c>
      <c r="AF21" s="52" t="s">
        <v>60</v>
      </c>
      <c r="AG21" s="52" t="s">
        <v>60</v>
      </c>
      <c r="AH21" s="52" t="s">
        <v>60</v>
      </c>
      <c r="AI21" s="52" t="s">
        <v>60</v>
      </c>
      <c r="AJ21" s="88"/>
      <c r="AK21" s="355">
        <f t="shared" ca="1" si="6"/>
        <v>6.5625</v>
      </c>
      <c r="AL21" s="361">
        <f t="shared" ca="1" si="9"/>
        <v>0</v>
      </c>
    </row>
    <row r="22" spans="1:40" x14ac:dyDescent="0.25">
      <c r="A22" s="3"/>
      <c r="B22" s="91" t="str">
        <f>IF(Config!B15&lt;&gt;"",Config!B15,"")</f>
        <v>EMPLOYE 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76</v>
      </c>
      <c r="G22" s="52" t="s">
        <v>77</v>
      </c>
      <c r="H22" s="52" t="s">
        <v>76</v>
      </c>
      <c r="I22" s="53" t="s">
        <v>76</v>
      </c>
      <c r="J22" s="52" t="s">
        <v>77</v>
      </c>
      <c r="K22" s="52" t="s">
        <v>77</v>
      </c>
      <c r="L22" s="52" t="s">
        <v>77</v>
      </c>
      <c r="M22" s="53" t="s">
        <v>77</v>
      </c>
      <c r="N22" s="52" t="s">
        <v>77</v>
      </c>
      <c r="O22" s="52" t="s">
        <v>76</v>
      </c>
      <c r="P22" s="52" t="s">
        <v>76</v>
      </c>
      <c r="Q22" s="52" t="s">
        <v>77</v>
      </c>
      <c r="R22" s="52" t="s">
        <v>77</v>
      </c>
      <c r="S22" s="52" t="s">
        <v>77</v>
      </c>
      <c r="T22" s="52" t="s">
        <v>77</v>
      </c>
      <c r="U22" s="52" t="s">
        <v>77</v>
      </c>
      <c r="V22" s="52" t="s">
        <v>76</v>
      </c>
      <c r="W22" s="52" t="s">
        <v>76</v>
      </c>
      <c r="X22" s="52" t="s">
        <v>77</v>
      </c>
      <c r="Y22" s="52" t="s">
        <v>77</v>
      </c>
      <c r="Z22" s="52" t="s">
        <v>77</v>
      </c>
      <c r="AA22" s="52" t="s">
        <v>77</v>
      </c>
      <c r="AB22" s="52" t="s">
        <v>77</v>
      </c>
      <c r="AC22" s="52" t="s">
        <v>76</v>
      </c>
      <c r="AD22" s="52" t="s">
        <v>76</v>
      </c>
      <c r="AE22" s="52" t="s">
        <v>77</v>
      </c>
      <c r="AF22" s="52" t="s">
        <v>77</v>
      </c>
      <c r="AG22" s="52" t="s">
        <v>77</v>
      </c>
      <c r="AH22" s="52" t="s">
        <v>77</v>
      </c>
      <c r="AI22" s="52" t="s">
        <v>77</v>
      </c>
      <c r="AJ22" s="88"/>
      <c r="AK22" s="355">
        <f t="shared" ca="1" si="6"/>
        <v>6.5625</v>
      </c>
      <c r="AL22" s="361">
        <f t="shared" ca="1" si="9"/>
        <v>0</v>
      </c>
    </row>
    <row r="23" spans="1:40" x14ac:dyDescent="0.25">
      <c r="A23" s="3"/>
      <c r="B23" s="91" t="str">
        <f>IF(Config!B16&lt;&gt;"",Config!B16,"")</f>
        <v>EMPLOYE 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76</v>
      </c>
      <c r="G23" s="52" t="s">
        <v>61</v>
      </c>
      <c r="H23" s="52" t="s">
        <v>76</v>
      </c>
      <c r="I23" s="53" t="s">
        <v>76</v>
      </c>
      <c r="J23" s="52" t="s">
        <v>61</v>
      </c>
      <c r="K23" s="52" t="s">
        <v>61</v>
      </c>
      <c r="L23" s="52" t="s">
        <v>61</v>
      </c>
      <c r="M23" s="53" t="s">
        <v>61</v>
      </c>
      <c r="N23" s="52" t="s">
        <v>61</v>
      </c>
      <c r="O23" s="52" t="s">
        <v>76</v>
      </c>
      <c r="P23" s="52" t="s">
        <v>76</v>
      </c>
      <c r="Q23" s="52" t="s">
        <v>61</v>
      </c>
      <c r="R23" s="52" t="s">
        <v>61</v>
      </c>
      <c r="S23" s="52" t="s">
        <v>61</v>
      </c>
      <c r="T23" s="52" t="s">
        <v>61</v>
      </c>
      <c r="U23" s="52" t="s">
        <v>61</v>
      </c>
      <c r="V23" s="52" t="s">
        <v>76</v>
      </c>
      <c r="W23" s="52" t="s">
        <v>76</v>
      </c>
      <c r="X23" s="52" t="s">
        <v>61</v>
      </c>
      <c r="Y23" s="52" t="s">
        <v>61</v>
      </c>
      <c r="Z23" s="52" t="s">
        <v>61</v>
      </c>
      <c r="AA23" s="52" t="s">
        <v>61</v>
      </c>
      <c r="AB23" s="52" t="s">
        <v>61</v>
      </c>
      <c r="AC23" s="52" t="s">
        <v>76</v>
      </c>
      <c r="AD23" s="52" t="s">
        <v>76</v>
      </c>
      <c r="AE23" s="52" t="s">
        <v>61</v>
      </c>
      <c r="AF23" s="52" t="s">
        <v>61</v>
      </c>
      <c r="AG23" s="52" t="s">
        <v>61</v>
      </c>
      <c r="AH23" s="52" t="s">
        <v>61</v>
      </c>
      <c r="AI23" s="52" t="s">
        <v>61</v>
      </c>
      <c r="AJ23" s="88"/>
      <c r="AK23" s="356">
        <f t="shared" ca="1" si="6"/>
        <v>7.875</v>
      </c>
      <c r="AL23" s="361">
        <f t="shared" ca="1" si="9"/>
        <v>0</v>
      </c>
    </row>
    <row r="24" spans="1:40" x14ac:dyDescent="0.25">
      <c r="A24" s="3"/>
      <c r="B24" s="91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356">
        <f t="shared" ca="1" si="6"/>
        <v>0</v>
      </c>
      <c r="AL24" s="361">
        <f t="shared" ca="1" si="9"/>
        <v>0</v>
      </c>
    </row>
    <row r="25" spans="1:40" x14ac:dyDescent="0.25">
      <c r="A25" s="3"/>
      <c r="B25" s="91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356">
        <f t="shared" ca="1" si="6"/>
        <v>0</v>
      </c>
      <c r="AL25" s="361">
        <f t="shared" ca="1" si="9"/>
        <v>0</v>
      </c>
    </row>
    <row r="26" spans="1:40" x14ac:dyDescent="0.25">
      <c r="A26" s="3"/>
      <c r="B26" s="91" t="str">
        <f>IF(Config!B19&lt;&gt;"",Config!B19,"")</f>
        <v>EMPLOYE 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/>
      <c r="G26" s="52"/>
      <c r="H26" s="52" t="s">
        <v>76</v>
      </c>
      <c r="I26" s="53" t="s">
        <v>76</v>
      </c>
      <c r="J26" s="52"/>
      <c r="K26" s="52"/>
      <c r="L26" s="52"/>
      <c r="M26" s="53"/>
      <c r="N26" s="52"/>
      <c r="O26" s="52" t="s">
        <v>79</v>
      </c>
      <c r="P26" s="52" t="s">
        <v>79</v>
      </c>
      <c r="Q26" s="52" t="s">
        <v>51</v>
      </c>
      <c r="R26" s="52" t="s">
        <v>51</v>
      </c>
      <c r="S26" s="52"/>
      <c r="T26" s="52"/>
      <c r="U26" s="52"/>
      <c r="V26" s="52" t="s">
        <v>76</v>
      </c>
      <c r="W26" s="52" t="s">
        <v>76</v>
      </c>
      <c r="X26" s="52"/>
      <c r="Y26" s="52"/>
      <c r="Z26" s="52"/>
      <c r="AA26" s="52"/>
      <c r="AB26" s="52"/>
      <c r="AC26" s="52" t="s">
        <v>79</v>
      </c>
      <c r="AD26" s="52" t="s">
        <v>79</v>
      </c>
      <c r="AE26" s="52" t="s">
        <v>51</v>
      </c>
      <c r="AF26" s="52" t="s">
        <v>51</v>
      </c>
      <c r="AG26" s="52"/>
      <c r="AH26" s="52"/>
      <c r="AI26" s="52"/>
      <c r="AJ26" s="88"/>
      <c r="AK26" s="354">
        <f t="shared" ca="1" si="6"/>
        <v>1.5</v>
      </c>
      <c r="AL26" s="361">
        <f t="shared" ca="1" si="9"/>
        <v>0</v>
      </c>
    </row>
    <row r="27" spans="1:40" ht="15.75" thickBot="1" x14ac:dyDescent="0.3">
      <c r="A27" s="3"/>
      <c r="B27" s="92" t="str">
        <f>IF(Config!B20&lt;&gt;"",Config!B20,"")</f>
        <v>EMPLOYE 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/>
      <c r="G27" s="54"/>
      <c r="H27" s="54" t="s">
        <v>79</v>
      </c>
      <c r="I27" s="55" t="s">
        <v>79</v>
      </c>
      <c r="J27" s="54" t="s">
        <v>51</v>
      </c>
      <c r="K27" s="54" t="s">
        <v>51</v>
      </c>
      <c r="L27" s="54"/>
      <c r="M27" s="55"/>
      <c r="N27" s="54"/>
      <c r="O27" s="54" t="s">
        <v>76</v>
      </c>
      <c r="P27" s="54" t="s">
        <v>76</v>
      </c>
      <c r="Q27" s="54"/>
      <c r="R27" s="54"/>
      <c r="S27" s="54"/>
      <c r="T27" s="54"/>
      <c r="U27" s="54"/>
      <c r="V27" s="54" t="s">
        <v>79</v>
      </c>
      <c r="W27" s="54" t="s">
        <v>79</v>
      </c>
      <c r="X27" s="54" t="s">
        <v>51</v>
      </c>
      <c r="Y27" s="54" t="s">
        <v>51</v>
      </c>
      <c r="Z27" s="54"/>
      <c r="AA27" s="54"/>
      <c r="AB27" s="54"/>
      <c r="AC27" s="54" t="s">
        <v>76</v>
      </c>
      <c r="AD27" s="54" t="s">
        <v>76</v>
      </c>
      <c r="AE27" s="54"/>
      <c r="AF27" s="54"/>
      <c r="AG27" s="54"/>
      <c r="AH27" s="54"/>
      <c r="AI27" s="54"/>
      <c r="AJ27" s="89"/>
      <c r="AK27" s="355">
        <f t="shared" ca="1" si="6"/>
        <v>1.5</v>
      </c>
      <c r="AL27" s="362">
        <f t="shared" ca="1" si="9"/>
        <v>0</v>
      </c>
    </row>
    <row r="28" spans="1:40" ht="15.75" thickBot="1" x14ac:dyDescent="0.3">
      <c r="B28" s="342" t="s">
        <v>82</v>
      </c>
      <c r="C28" s="343"/>
      <c r="D28" s="343"/>
      <c r="E28" s="344"/>
      <c r="F28" s="179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80"/>
      <c r="AK28" s="231"/>
    </row>
    <row r="29" spans="1:40" x14ac:dyDescent="0.25">
      <c r="B29" s="60"/>
      <c r="C29" s="109"/>
      <c r="D29" s="109"/>
      <c r="E29" s="109"/>
      <c r="F29" s="116"/>
      <c r="G29" s="302"/>
      <c r="H29" s="302"/>
      <c r="I29" s="302"/>
      <c r="J29" s="302"/>
      <c r="K29" s="109"/>
      <c r="L29" s="116"/>
      <c r="M29" s="302"/>
      <c r="N29" s="302"/>
      <c r="O29" s="302"/>
      <c r="P29" s="302"/>
      <c r="Q29" s="109"/>
      <c r="R29" s="117"/>
      <c r="S29" s="298"/>
      <c r="T29" s="298"/>
      <c r="U29" s="298"/>
      <c r="V29" s="298"/>
      <c r="X29" s="107"/>
      <c r="Y29" s="59"/>
      <c r="Z29" s="114"/>
      <c r="AA29" s="176"/>
      <c r="AB29" s="176"/>
      <c r="AC29" s="111"/>
      <c r="AD29" s="109"/>
      <c r="AE29" s="109"/>
      <c r="AF29" s="109"/>
      <c r="AG29" s="109"/>
      <c r="AH29" s="109"/>
      <c r="AI29" s="109"/>
      <c r="AJ29" s="109"/>
      <c r="AK29" s="109"/>
    </row>
    <row r="30" spans="1:40" x14ac:dyDescent="0.25">
      <c r="B30" s="60"/>
      <c r="C30" s="61" t="s">
        <v>21</v>
      </c>
      <c r="D30" s="308" t="s">
        <v>19</v>
      </c>
      <c r="E30" s="309"/>
      <c r="F30" s="310"/>
      <c r="G30" s="114"/>
      <c r="H30" s="65" t="s">
        <v>20</v>
      </c>
      <c r="I30" s="283" t="s">
        <v>18</v>
      </c>
      <c r="J30" s="284"/>
      <c r="K30" s="284"/>
      <c r="L30" s="311"/>
      <c r="M30" s="109"/>
      <c r="N30" s="67" t="s">
        <v>23</v>
      </c>
      <c r="O30" s="318" t="s">
        <v>24</v>
      </c>
      <c r="P30" s="319"/>
      <c r="Q30" s="319"/>
      <c r="R30" s="320"/>
      <c r="S30" s="183"/>
      <c r="T30" s="324"/>
      <c r="U30" s="324"/>
      <c r="V30" s="324"/>
      <c r="W30" s="324"/>
      <c r="X30" s="324"/>
      <c r="Y30" s="182"/>
      <c r="Z30" s="103" t="s">
        <v>48</v>
      </c>
      <c r="AA30" s="339" t="s">
        <v>52</v>
      </c>
      <c r="AB30" s="340"/>
      <c r="AC30" s="341"/>
      <c r="AD30" s="159"/>
      <c r="AE30" s="93" t="s">
        <v>50</v>
      </c>
      <c r="AF30" s="273" t="s">
        <v>53</v>
      </c>
      <c r="AG30" s="274"/>
      <c r="AH30" s="275"/>
      <c r="AI30" s="109"/>
      <c r="AJ30" s="96" t="s">
        <v>54</v>
      </c>
      <c r="AK30" s="177" t="s">
        <v>55</v>
      </c>
      <c r="AL30" s="95"/>
      <c r="AM30" s="94"/>
      <c r="AN30" s="4"/>
    </row>
    <row r="31" spans="1:40" x14ac:dyDescent="0.25">
      <c r="B31" s="60"/>
      <c r="C31" s="110"/>
      <c r="D31" s="110"/>
      <c r="E31" s="110"/>
      <c r="F31" s="110"/>
      <c r="G31" s="108"/>
      <c r="H31" s="111"/>
      <c r="I31" s="111"/>
      <c r="J31" s="111"/>
      <c r="K31" s="111"/>
      <c r="L31" s="111"/>
      <c r="M31" s="109"/>
      <c r="N31" s="110"/>
      <c r="O31" s="110"/>
      <c r="P31" s="110"/>
      <c r="Q31" s="110"/>
      <c r="R31" s="110"/>
      <c r="S31" s="60"/>
      <c r="Y31" s="60"/>
      <c r="Z31" s="110"/>
      <c r="AA31" s="110"/>
      <c r="AB31" s="110"/>
      <c r="AC31" s="110"/>
      <c r="AD31" s="109"/>
      <c r="AE31" s="175"/>
      <c r="AF31" s="108"/>
      <c r="AG31" s="109"/>
      <c r="AH31" s="109"/>
      <c r="AI31" s="109"/>
      <c r="AJ31" s="175"/>
      <c r="AK31" s="109"/>
      <c r="AL31" s="4"/>
    </row>
    <row r="32" spans="1:40" x14ac:dyDescent="0.25">
      <c r="B32" s="60"/>
      <c r="C32" s="63" t="s">
        <v>27</v>
      </c>
      <c r="D32" s="280" t="s">
        <v>49</v>
      </c>
      <c r="E32" s="281"/>
      <c r="F32" s="281"/>
      <c r="G32" s="115"/>
      <c r="H32" s="64" t="s">
        <v>43</v>
      </c>
      <c r="I32" s="312" t="s">
        <v>44</v>
      </c>
      <c r="J32" s="313"/>
      <c r="K32" s="313"/>
      <c r="L32" s="314"/>
      <c r="M32" s="109"/>
      <c r="N32" s="66" t="s">
        <v>26</v>
      </c>
      <c r="O32" s="321" t="s">
        <v>25</v>
      </c>
      <c r="P32" s="322"/>
      <c r="Q32" s="322"/>
      <c r="R32" s="323"/>
      <c r="S32" s="60"/>
      <c r="T32" s="336" t="s">
        <v>35</v>
      </c>
      <c r="U32" s="337"/>
      <c r="V32" s="337"/>
      <c r="W32" s="337"/>
      <c r="X32" s="338"/>
      <c r="Y32" s="182"/>
      <c r="Z32" s="100" t="s">
        <v>42</v>
      </c>
      <c r="AA32" s="238" t="s">
        <v>52</v>
      </c>
      <c r="AB32" s="239"/>
      <c r="AC32" s="239"/>
      <c r="AD32" s="159"/>
      <c r="AE32" s="104" t="s">
        <v>51</v>
      </c>
      <c r="AF32" s="252" t="s">
        <v>53</v>
      </c>
      <c r="AG32" s="253"/>
      <c r="AH32" s="254"/>
      <c r="AI32" s="109"/>
      <c r="AJ32" s="98" t="s">
        <v>57</v>
      </c>
      <c r="AK32" s="99" t="s">
        <v>56</v>
      </c>
    </row>
    <row r="33" spans="2:38" x14ac:dyDescent="0.25">
      <c r="B33" s="60"/>
      <c r="C33" s="109"/>
      <c r="D33" s="109"/>
      <c r="E33" s="109"/>
      <c r="F33" s="109"/>
      <c r="G33" s="108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60"/>
      <c r="T33" s="332"/>
      <c r="U33" s="332"/>
      <c r="V33" s="332"/>
      <c r="W33" s="332"/>
      <c r="X33" s="332"/>
      <c r="Y33" s="60"/>
      <c r="Z33" s="110"/>
      <c r="AA33" s="110"/>
      <c r="AB33" s="110"/>
      <c r="AC33" s="110"/>
      <c r="AD33" s="109"/>
      <c r="AE33" s="109"/>
      <c r="AF33" s="109"/>
      <c r="AG33" s="109"/>
      <c r="AH33" s="157"/>
      <c r="AI33" s="109"/>
      <c r="AJ33" s="175"/>
      <c r="AK33" s="113"/>
    </row>
    <row r="34" spans="2:38" x14ac:dyDescent="0.25">
      <c r="B34" s="60"/>
      <c r="C34" s="68" t="s">
        <v>22</v>
      </c>
      <c r="D34" s="306" t="s">
        <v>17</v>
      </c>
      <c r="E34" s="307"/>
      <c r="F34" s="307"/>
      <c r="G34" s="112"/>
      <c r="H34" s="158" t="s">
        <v>79</v>
      </c>
      <c r="I34" s="315" t="s">
        <v>80</v>
      </c>
      <c r="J34" s="316"/>
      <c r="K34" s="316"/>
      <c r="L34" s="317"/>
      <c r="M34" s="109"/>
      <c r="N34" s="160" t="s">
        <v>78</v>
      </c>
      <c r="O34" s="327" t="s">
        <v>81</v>
      </c>
      <c r="P34" s="328"/>
      <c r="Q34" s="328"/>
      <c r="R34" s="329"/>
      <c r="S34" s="60"/>
      <c r="T34" s="333" t="s">
        <v>47</v>
      </c>
      <c r="U34" s="334"/>
      <c r="V34" s="334"/>
      <c r="W34" s="334"/>
      <c r="X34" s="335"/>
      <c r="Y34" s="60"/>
      <c r="Z34" s="105" t="s">
        <v>61</v>
      </c>
      <c r="AA34" s="330" t="s">
        <v>63</v>
      </c>
      <c r="AB34" s="330"/>
      <c r="AC34" s="331"/>
      <c r="AD34" s="109"/>
      <c r="AE34" s="106" t="s">
        <v>60</v>
      </c>
      <c r="AF34" s="256" t="s">
        <v>62</v>
      </c>
      <c r="AG34" s="256"/>
      <c r="AH34" s="256"/>
      <c r="AI34" s="166"/>
      <c r="AJ34" s="102" t="s">
        <v>58</v>
      </c>
      <c r="AK34" s="178" t="s">
        <v>59</v>
      </c>
      <c r="AL34" s="62"/>
    </row>
    <row r="35" spans="2:38" x14ac:dyDescent="0.25">
      <c r="B35" s="60"/>
      <c r="C35" s="109"/>
      <c r="D35" s="109"/>
      <c r="E35" s="109"/>
      <c r="F35" s="109"/>
      <c r="G35" s="109"/>
      <c r="H35" s="109"/>
      <c r="I35" s="109"/>
      <c r="J35" s="113"/>
      <c r="K35" s="109"/>
      <c r="L35" s="109"/>
      <c r="M35" s="109"/>
      <c r="N35" s="109"/>
      <c r="O35" s="110"/>
      <c r="P35" s="110"/>
      <c r="Q35" s="110"/>
      <c r="R35" s="110"/>
      <c r="S35" s="60"/>
      <c r="T35" s="60"/>
      <c r="U35" s="107"/>
      <c r="V35" s="107"/>
      <c r="W35" s="107"/>
      <c r="X35" s="107"/>
      <c r="Y35" s="60"/>
      <c r="Z35" s="109"/>
      <c r="AA35" s="109"/>
      <c r="AB35" s="109"/>
      <c r="AC35" s="108"/>
      <c r="AD35" s="109"/>
      <c r="AE35" s="175"/>
      <c r="AF35" s="109"/>
      <c r="AG35" s="109"/>
      <c r="AH35" s="109"/>
      <c r="AI35" s="109"/>
      <c r="AJ35" s="109"/>
      <c r="AK35" s="109"/>
    </row>
    <row r="36" spans="2:38" x14ac:dyDescent="0.25">
      <c r="B36" s="60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52" t="s">
        <v>77</v>
      </c>
      <c r="O36" s="325" t="s">
        <v>83</v>
      </c>
      <c r="P36" s="326"/>
      <c r="Q36" s="326"/>
      <c r="R36" s="326"/>
      <c r="S36" s="62"/>
      <c r="Y36" s="4"/>
      <c r="Z36" s="155" t="s">
        <v>72</v>
      </c>
      <c r="AA36" s="270" t="s">
        <v>73</v>
      </c>
      <c r="AB36" s="271"/>
      <c r="AC36" s="271"/>
      <c r="AD36" s="184"/>
      <c r="AE36" s="98" t="s">
        <v>57</v>
      </c>
      <c r="AF36" s="264" t="s">
        <v>56</v>
      </c>
      <c r="AG36" s="265"/>
      <c r="AH36" s="265"/>
      <c r="AI36" s="185"/>
      <c r="AJ36" s="108"/>
      <c r="AK36" s="109"/>
    </row>
    <row r="37" spans="2:38" x14ac:dyDescent="0.25">
      <c r="B37" s="60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Z37" s="109"/>
      <c r="AA37" s="109"/>
      <c r="AB37" s="109"/>
      <c r="AC37" s="109"/>
      <c r="AD37" s="108"/>
      <c r="AE37" s="109"/>
      <c r="AF37" s="109"/>
      <c r="AG37" s="109"/>
      <c r="AH37" s="109"/>
      <c r="AI37" s="108"/>
      <c r="AJ37" s="109"/>
      <c r="AK37" s="109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  <mergeCell ref="B4:AJ7"/>
    <mergeCell ref="C9:E9"/>
    <mergeCell ref="G29:J29"/>
    <mergeCell ref="M29:P29"/>
    <mergeCell ref="S29:V29"/>
    <mergeCell ref="B28:E28"/>
    <mergeCell ref="D34:F34"/>
    <mergeCell ref="AA30:AC30"/>
    <mergeCell ref="I32:L32"/>
    <mergeCell ref="O32:R32"/>
    <mergeCell ref="I34:L34"/>
    <mergeCell ref="O34:R34"/>
  </mergeCells>
  <conditionalFormatting sqref="F10:AJ10">
    <cfRule type="expression" dxfId="1171" priority="99">
      <formula>OR(F$10=1,F$10=7)</formula>
    </cfRule>
  </conditionalFormatting>
  <conditionalFormatting sqref="F12:AJ27 AJ11">
    <cfRule type="cellIs" dxfId="1170" priority="74" operator="equal">
      <formula>"A"</formula>
    </cfRule>
    <cfRule type="cellIs" dxfId="1169" priority="75" operator="equal">
      <formula>"D"</formula>
    </cfRule>
    <cfRule type="cellIs" dxfId="1168" priority="76" operator="equal">
      <formula>"P"</formula>
    </cfRule>
    <cfRule type="cellIs" dxfId="1167" priority="77" operator="equal">
      <formula>"G"</formula>
    </cfRule>
    <cfRule type="cellIs" dxfId="1166" priority="78" operator="equal">
      <formula>"Q"</formula>
    </cfRule>
    <cfRule type="cellIs" dxfId="1165" priority="79" operator="equal">
      <formula>"N"</formula>
    </cfRule>
    <cfRule type="cellIs" dxfId="1164" priority="80" operator="equal">
      <formula>"PN"</formula>
    </cfRule>
    <cfRule type="cellIs" dxfId="1163" priority="81" operator="equal">
      <formula>"PJ"</formula>
    </cfRule>
    <cfRule type="cellIs" dxfId="1162" priority="82" operator="equal">
      <formula>"J"</formula>
    </cfRule>
    <cfRule type="cellIs" dxfId="1161" priority="83" operator="equal">
      <formula>"F"</formula>
    </cfRule>
    <cfRule type="cellIs" dxfId="1160" priority="84" operator="equal">
      <formula>"GP"</formula>
    </cfRule>
    <cfRule type="cellIs" dxfId="1159" priority="85" operator="equal">
      <formula>"PM"</formula>
    </cfRule>
    <cfRule type="cellIs" dxfId="1158" priority="86" operator="equal">
      <formula>"GA"</formula>
    </cfRule>
    <cfRule type="cellIs" dxfId="1157" priority="87" operator="equal">
      <formula>"AM"</formula>
    </cfRule>
    <cfRule type="cellIs" dxfId="1156" priority="89" operator="equal">
      <formula>"CV"</formula>
    </cfRule>
    <cfRule type="cellIs" dxfId="1155" priority="90" operator="equal">
      <formula>"ND"</formula>
    </cfRule>
    <cfRule type="cellIs" dxfId="1154" priority="91" operator="equal">
      <formula>"CPA"</formula>
    </cfRule>
    <cfRule type="cellIs" dxfId="1153" priority="92" operator="equal">
      <formula>"MA"</formula>
    </cfRule>
    <cfRule type="cellIs" dxfId="1152" priority="93" operator="equal">
      <formula>"DR"</formula>
    </cfRule>
    <cfRule type="cellIs" dxfId="1151" priority="94" operator="equal">
      <formula>"RC"</formula>
    </cfRule>
    <cfRule type="cellIs" dxfId="1150" priority="96" operator="equal">
      <formula>"CP"</formula>
    </cfRule>
    <cfRule type="expression" dxfId="1149" priority="97">
      <formula>OR(F$10=1,F$10=7)</formula>
    </cfRule>
    <cfRule type="cellIs" dxfId="1148" priority="98" operator="equal">
      <formula>"R"</formula>
    </cfRule>
  </conditionalFormatting>
  <conditionalFormatting sqref="C11:E27">
    <cfRule type="cellIs" dxfId="1147" priority="88" operator="equal">
      <formula>0</formula>
    </cfRule>
  </conditionalFormatting>
  <conditionalFormatting sqref="F11:AD11">
    <cfRule type="cellIs" dxfId="1146" priority="50" operator="equal">
      <formula>"A"</formula>
    </cfRule>
    <cfRule type="cellIs" dxfId="1145" priority="51" operator="equal">
      <formula>"D"</formula>
    </cfRule>
    <cfRule type="cellIs" dxfId="1144" priority="52" operator="equal">
      <formula>"P"</formula>
    </cfRule>
    <cfRule type="cellIs" dxfId="1143" priority="53" operator="equal">
      <formula>"G"</formula>
    </cfRule>
    <cfRule type="cellIs" dxfId="1142" priority="54" operator="equal">
      <formula>"Q"</formula>
    </cfRule>
    <cfRule type="cellIs" dxfId="1141" priority="55" operator="equal">
      <formula>"N"</formula>
    </cfRule>
    <cfRule type="cellIs" dxfId="1140" priority="56" operator="equal">
      <formula>"PN"</formula>
    </cfRule>
    <cfRule type="cellIs" dxfId="1139" priority="57" operator="equal">
      <formula>"PJ"</formula>
    </cfRule>
    <cfRule type="cellIs" dxfId="1138" priority="58" operator="equal">
      <formula>"J"</formula>
    </cfRule>
    <cfRule type="cellIs" dxfId="1137" priority="59" operator="equal">
      <formula>"F"</formula>
    </cfRule>
    <cfRule type="cellIs" dxfId="1136" priority="60" operator="equal">
      <formula>"GP"</formula>
    </cfRule>
    <cfRule type="cellIs" dxfId="1135" priority="61" operator="equal">
      <formula>"PM"</formula>
    </cfRule>
    <cfRule type="cellIs" dxfId="1134" priority="62" operator="equal">
      <formula>"GA"</formula>
    </cfRule>
    <cfRule type="cellIs" dxfId="1133" priority="63" operator="equal">
      <formula>"AM"</formula>
    </cfRule>
    <cfRule type="cellIs" dxfId="1132" priority="64" operator="equal">
      <formula>"CV"</formula>
    </cfRule>
    <cfRule type="cellIs" dxfId="1131" priority="65" operator="equal">
      <formula>"ND"</formula>
    </cfRule>
    <cfRule type="cellIs" dxfId="1130" priority="66" operator="equal">
      <formula>"CPA"</formula>
    </cfRule>
    <cfRule type="cellIs" dxfId="1129" priority="67" operator="equal">
      <formula>"MA"</formula>
    </cfRule>
    <cfRule type="cellIs" dxfId="1128" priority="68" operator="equal">
      <formula>"DR"</formula>
    </cfRule>
    <cfRule type="cellIs" dxfId="1127" priority="69" operator="equal">
      <formula>"RC"</formula>
    </cfRule>
    <cfRule type="cellIs" dxfId="1126" priority="70" operator="equal">
      <formula>"CP"</formula>
    </cfRule>
    <cfRule type="expression" dxfId="1125" priority="71">
      <formula>OR(F$10=1,F$10=7)</formula>
    </cfRule>
    <cfRule type="cellIs" dxfId="1124" priority="72" operator="equal">
      <formula>"R"</formula>
    </cfRule>
  </conditionalFormatting>
  <conditionalFormatting sqref="AE11:AI11">
    <cfRule type="cellIs" dxfId="1123" priority="26" operator="equal">
      <formula>"A"</formula>
    </cfRule>
    <cfRule type="cellIs" dxfId="1122" priority="27" operator="equal">
      <formula>"D"</formula>
    </cfRule>
    <cfRule type="cellIs" dxfId="1121" priority="28" operator="equal">
      <formula>"P"</formula>
    </cfRule>
    <cfRule type="cellIs" dxfId="1120" priority="29" operator="equal">
      <formula>"G"</formula>
    </cfRule>
    <cfRule type="cellIs" dxfId="1119" priority="30" operator="equal">
      <formula>"Q"</formula>
    </cfRule>
    <cfRule type="cellIs" dxfId="1118" priority="31" operator="equal">
      <formula>"N"</formula>
    </cfRule>
    <cfRule type="cellIs" dxfId="1117" priority="32" operator="equal">
      <formula>"PN"</formula>
    </cfRule>
    <cfRule type="cellIs" dxfId="1116" priority="33" operator="equal">
      <formula>"PJ"</formula>
    </cfRule>
    <cfRule type="cellIs" dxfId="1115" priority="34" operator="equal">
      <formula>"J"</formula>
    </cfRule>
    <cfRule type="cellIs" dxfId="1114" priority="35" operator="equal">
      <formula>"F"</formula>
    </cfRule>
    <cfRule type="cellIs" dxfId="1113" priority="36" operator="equal">
      <formula>"GP"</formula>
    </cfRule>
    <cfRule type="cellIs" dxfId="1112" priority="37" operator="equal">
      <formula>"PM"</formula>
    </cfRule>
    <cfRule type="cellIs" dxfId="1111" priority="38" operator="equal">
      <formula>"GA"</formula>
    </cfRule>
    <cfRule type="cellIs" dxfId="1110" priority="39" operator="equal">
      <formula>"AM"</formula>
    </cfRule>
    <cfRule type="cellIs" dxfId="1109" priority="40" operator="equal">
      <formula>"CV"</formula>
    </cfRule>
    <cfRule type="cellIs" dxfId="1108" priority="41" operator="equal">
      <formula>"ND"</formula>
    </cfRule>
    <cfRule type="cellIs" dxfId="1107" priority="42" operator="equal">
      <formula>"CPA"</formula>
    </cfRule>
    <cfRule type="cellIs" dxfId="1106" priority="43" operator="equal">
      <formula>"MA"</formula>
    </cfRule>
    <cfRule type="cellIs" dxfId="1105" priority="44" operator="equal">
      <formula>"DR"</formula>
    </cfRule>
    <cfRule type="cellIs" dxfId="1104" priority="45" operator="equal">
      <formula>"RC"</formula>
    </cfRule>
    <cfRule type="cellIs" dxfId="1103" priority="46" operator="equal">
      <formula>"CP"</formula>
    </cfRule>
    <cfRule type="expression" dxfId="1102" priority="47">
      <formula>OR(AE$10=1,AE$10=7)</formula>
    </cfRule>
    <cfRule type="cellIs" dxfId="1101" priority="48" operator="equal">
      <formula>"R"</formula>
    </cfRule>
  </conditionalFormatting>
  <conditionalFormatting sqref="F28:AJ28">
    <cfRule type="expression" dxfId="1100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1099" priority="1" operator="equal">
      <formula>"D"</formula>
    </cfRule>
    <cfRule type="cellIs" dxfId="1098" priority="3" operator="equal">
      <formula>"P"</formula>
    </cfRule>
    <cfRule type="cellIs" dxfId="1097" priority="4" operator="equal">
      <formula>"G"</formula>
    </cfRule>
    <cfRule type="cellIs" dxfId="1096" priority="5" operator="equal">
      <formula>"Q"</formula>
    </cfRule>
    <cfRule type="cellIs" dxfId="1095" priority="6" operator="equal">
      <formula>"N"</formula>
    </cfRule>
    <cfRule type="cellIs" dxfId="1094" priority="7" operator="equal">
      <formula>"PN"</formula>
    </cfRule>
    <cfRule type="cellIs" dxfId="1093" priority="8" operator="equal">
      <formula>"PJ"</formula>
    </cfRule>
    <cfRule type="cellIs" dxfId="1092" priority="9" operator="equal">
      <formula>"J"</formula>
    </cfRule>
    <cfRule type="cellIs" dxfId="1091" priority="10" operator="equal">
      <formula>"F"</formula>
    </cfRule>
    <cfRule type="cellIs" dxfId="1090" priority="11" operator="equal">
      <formula>"GP"</formula>
    </cfRule>
    <cfRule type="cellIs" dxfId="1089" priority="12" operator="equal">
      <formula>"PM"</formula>
    </cfRule>
    <cfRule type="cellIs" dxfId="1088" priority="13" operator="equal">
      <formula>"GA"</formula>
    </cfRule>
    <cfRule type="cellIs" dxfId="1087" priority="14" operator="equal">
      <formula>"AM"</formula>
    </cfRule>
    <cfRule type="cellIs" dxfId="1086" priority="15" operator="equal">
      <formula>"CV"</formula>
    </cfRule>
    <cfRule type="cellIs" dxfId="1085" priority="16" operator="equal">
      <formula>"ND"</formula>
    </cfRule>
    <cfRule type="cellIs" dxfId="1084" priority="17" operator="equal">
      <formula>"CPA"</formula>
    </cfRule>
    <cfRule type="cellIs" dxfId="1083" priority="18" operator="equal">
      <formula>"MA"</formula>
    </cfRule>
    <cfRule type="cellIs" dxfId="1082" priority="19" operator="equal">
      <formula>"DR"</formula>
    </cfRule>
    <cfRule type="cellIs" dxfId="1081" priority="20" operator="equal">
      <formula>"RC"</formula>
    </cfRule>
    <cfRule type="cellIs" dxfId="1080" priority="21" operator="equal">
      <formula>"CP"</formula>
    </cfRule>
    <cfRule type="expression" dxfId="1079" priority="22">
      <formula>OR(N$10=1,N$10=7)</formula>
    </cfRule>
    <cfRule type="cellIs" dxfId="1078" priority="23" operator="equal">
      <formula>"R"</formula>
    </cfRule>
  </conditionalFormatting>
  <conditionalFormatting sqref="N36">
    <cfRule type="cellIs" dxfId="1077" priority="2" operator="equal">
      <formula>"A"</formula>
    </cfRule>
  </conditionalFormatting>
  <dataValidations count="4">
    <dataValidation type="list" allowBlank="1" showInputMessage="1" showErrorMessage="1" sqref="AJ11:AJ27 F12:AI27">
      <formula1>"CP,ND,MA,RC,F,CPA,DR,AM,GA,Q,PM,GP,G,PJ,PN,J,N,D,A,P,R,"</formula1>
    </dataValidation>
    <dataValidation type="list" allowBlank="1" showInputMessage="1" showErrorMessage="1" sqref="F11:AD11">
      <formula1>"CP,ND,MA,RC,F,CPA,DR,AM,GA,Q,PM,GP,G,PJ,PN,J,N,D,P,A,R,"</formula1>
    </dataValidation>
    <dataValidation type="list" allowBlank="1" showInputMessage="1" showErrorMessage="1" sqref="AE11:AI11">
      <formula1>"CP,ND,MA,RC,F,CPA,DR,AM,GA,Q,PM,GP,G,PJ,PN,J,N,P,A,D,R,"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0" id="{3B43FEC0-B652-49C6-A332-4828068D6B1F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 AJ11</xm:sqref>
        </x14:conditionalFormatting>
        <x14:conditionalFormatting xmlns:xm="http://schemas.microsoft.com/office/excel/2006/main">
          <x14:cfRule type="expression" priority="73" id="{ECD26755-9A8B-4888-9DB2-08565B3C0FCB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F11:AD11</xm:sqref>
        </x14:conditionalFormatting>
        <x14:conditionalFormatting xmlns:xm="http://schemas.microsoft.com/office/excel/2006/main">
          <x14:cfRule type="expression" priority="49" id="{A273B351-A83F-4F5C-8DA3-A3780FA7334C}">
            <xm:f>AE$3=VLOOKUP(AE$3,Config!$D$23:$E$35,1,0)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AE11:AI11</xm:sqref>
        </x14:conditionalFormatting>
        <x14:conditionalFormatting xmlns:xm="http://schemas.microsoft.com/office/excel/2006/main">
          <x14:cfRule type="expression" priority="24" id="{9E2FE713-E4BB-44E2-82E8-88FEE2B8B1AE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4" tint="0.39997558519241921"/>
    <pageSetUpPr fitToPage="1"/>
  </sheetPr>
  <dimension ref="A1:AT39"/>
  <sheetViews>
    <sheetView showGridLines="0" showZeros="0" topLeftCell="A4" workbookViewId="0">
      <selection activeCell="AL11" sqref="AL11:AL2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Config!E12</f>
        <v>43435</v>
      </c>
    </row>
    <row r="2" spans="1:46" ht="15.75" hidden="1" thickBot="1" x14ac:dyDescent="0.3">
      <c r="A2" s="10">
        <f>Config!F12</f>
        <v>43465</v>
      </c>
      <c r="F2" s="2">
        <f>IFERROR(WEEKDAY(F3),"")</f>
        <v>7</v>
      </c>
      <c r="G2" s="2">
        <f t="shared" ref="G2:AI2" si="0">IFERROR(WEEKDAY(G3),"")</f>
        <v>1</v>
      </c>
      <c r="H2" s="2">
        <f t="shared" si="0"/>
        <v>2</v>
      </c>
      <c r="I2" s="2">
        <f t="shared" si="0"/>
        <v>3</v>
      </c>
      <c r="J2" s="2">
        <f t="shared" si="0"/>
        <v>4</v>
      </c>
      <c r="K2" s="2">
        <f t="shared" si="0"/>
        <v>5</v>
      </c>
      <c r="L2" s="2">
        <f t="shared" si="0"/>
        <v>6</v>
      </c>
      <c r="M2" s="2">
        <f t="shared" si="0"/>
        <v>7</v>
      </c>
      <c r="N2" s="2">
        <f t="shared" si="0"/>
        <v>1</v>
      </c>
      <c r="O2" s="2">
        <f t="shared" si="0"/>
        <v>2</v>
      </c>
      <c r="P2" s="2">
        <f t="shared" si="0"/>
        <v>3</v>
      </c>
      <c r="Q2" s="2">
        <f t="shared" si="0"/>
        <v>4</v>
      </c>
      <c r="R2" s="2">
        <f t="shared" si="0"/>
        <v>5</v>
      </c>
      <c r="S2" s="2">
        <f t="shared" si="0"/>
        <v>6</v>
      </c>
      <c r="T2" s="2">
        <f t="shared" si="0"/>
        <v>7</v>
      </c>
      <c r="U2" s="2">
        <f t="shared" si="0"/>
        <v>1</v>
      </c>
      <c r="V2" s="2">
        <f t="shared" si="0"/>
        <v>2</v>
      </c>
      <c r="W2" s="2">
        <f t="shared" si="0"/>
        <v>3</v>
      </c>
      <c r="X2" s="2">
        <f t="shared" si="0"/>
        <v>4</v>
      </c>
      <c r="Y2" s="2">
        <f t="shared" si="0"/>
        <v>5</v>
      </c>
      <c r="Z2" s="2">
        <f t="shared" si="0"/>
        <v>6</v>
      </c>
      <c r="AA2" s="2">
        <f t="shared" si="0"/>
        <v>7</v>
      </c>
      <c r="AB2" s="2">
        <f t="shared" si="0"/>
        <v>1</v>
      </c>
      <c r="AC2" s="2">
        <f t="shared" si="0"/>
        <v>2</v>
      </c>
      <c r="AD2" s="2">
        <f t="shared" si="0"/>
        <v>3</v>
      </c>
      <c r="AE2" s="2">
        <f t="shared" si="0"/>
        <v>4</v>
      </c>
      <c r="AF2" s="2">
        <f t="shared" si="0"/>
        <v>5</v>
      </c>
      <c r="AG2" s="2">
        <f t="shared" si="0"/>
        <v>6</v>
      </c>
      <c r="AH2" s="2">
        <f t="shared" si="0"/>
        <v>7</v>
      </c>
      <c r="AI2" s="2">
        <f t="shared" si="0"/>
        <v>1</v>
      </c>
    </row>
    <row r="3" spans="1:46" ht="73.5" hidden="1" customHeight="1" thickBot="1" x14ac:dyDescent="0.3">
      <c r="F3" s="5">
        <f>A1</f>
        <v>43435</v>
      </c>
      <c r="G3" s="5">
        <f>F3+1</f>
        <v>43436</v>
      </c>
      <c r="H3" s="5">
        <f t="shared" ref="H3:AG3" si="1">G3+1</f>
        <v>43437</v>
      </c>
      <c r="I3" s="5">
        <f t="shared" si="1"/>
        <v>43438</v>
      </c>
      <c r="J3" s="5">
        <f t="shared" si="1"/>
        <v>43439</v>
      </c>
      <c r="K3" s="5">
        <f t="shared" si="1"/>
        <v>43440</v>
      </c>
      <c r="L3" s="5">
        <f t="shared" si="1"/>
        <v>43441</v>
      </c>
      <c r="M3" s="5">
        <f t="shared" si="1"/>
        <v>43442</v>
      </c>
      <c r="N3" s="5">
        <f t="shared" si="1"/>
        <v>43443</v>
      </c>
      <c r="O3" s="5">
        <f t="shared" si="1"/>
        <v>43444</v>
      </c>
      <c r="P3" s="5">
        <f t="shared" si="1"/>
        <v>43445</v>
      </c>
      <c r="Q3" s="5">
        <f t="shared" si="1"/>
        <v>43446</v>
      </c>
      <c r="R3" s="5">
        <f t="shared" si="1"/>
        <v>43447</v>
      </c>
      <c r="S3" s="5">
        <f t="shared" si="1"/>
        <v>43448</v>
      </c>
      <c r="T3" s="5">
        <f t="shared" si="1"/>
        <v>43449</v>
      </c>
      <c r="U3" s="5">
        <f t="shared" si="1"/>
        <v>43450</v>
      </c>
      <c r="V3" s="5">
        <f t="shared" si="1"/>
        <v>43451</v>
      </c>
      <c r="W3" s="5">
        <f t="shared" si="1"/>
        <v>43452</v>
      </c>
      <c r="X3" s="5">
        <f t="shared" si="1"/>
        <v>43453</v>
      </c>
      <c r="Y3" s="5">
        <f t="shared" si="1"/>
        <v>43454</v>
      </c>
      <c r="Z3" s="5">
        <f t="shared" si="1"/>
        <v>43455</v>
      </c>
      <c r="AA3" s="5">
        <f t="shared" si="1"/>
        <v>43456</v>
      </c>
      <c r="AB3" s="5">
        <f t="shared" si="1"/>
        <v>43457</v>
      </c>
      <c r="AC3" s="5">
        <f t="shared" si="1"/>
        <v>43458</v>
      </c>
      <c r="AD3" s="5">
        <f t="shared" si="1"/>
        <v>43459</v>
      </c>
      <c r="AE3" s="5">
        <f t="shared" si="1"/>
        <v>43460</v>
      </c>
      <c r="AF3" s="5">
        <f t="shared" si="1"/>
        <v>43461</v>
      </c>
      <c r="AG3" s="5">
        <f t="shared" si="1"/>
        <v>43462</v>
      </c>
      <c r="AH3" s="5">
        <f>IFERROR(IF(AG3+1&gt;A2,"",AG3+1),"")</f>
        <v>43463</v>
      </c>
      <c r="AI3" s="5">
        <f>IFERROR(IF(AH3+1&gt;A2,"",AH3+1),"")</f>
        <v>43464</v>
      </c>
      <c r="AJ3" s="5">
        <f>IFERROR(IF(AI3+1&gt;A2,"",AI3+1),"")</f>
        <v>43465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89" t="str">
        <f>TEXT(A1,"mmmmmmmmmmmmmm")</f>
        <v>décembre</v>
      </c>
      <c r="C4" s="290"/>
      <c r="D4" s="290"/>
      <c r="E4" s="290"/>
      <c r="F4" s="290"/>
      <c r="G4" s="290"/>
      <c r="H4" s="290"/>
      <c r="I4" s="290"/>
      <c r="J4" s="290"/>
      <c r="K4" s="290"/>
      <c r="L4" s="290"/>
      <c r="M4" s="290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1"/>
    </row>
    <row r="5" spans="1:46" x14ac:dyDescent="0.25">
      <c r="B5" s="292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4"/>
    </row>
    <row r="6" spans="1:46" x14ac:dyDescent="0.25">
      <c r="A6" s="4"/>
      <c r="B6" s="292"/>
      <c r="C6" s="293"/>
      <c r="D6" s="293"/>
      <c r="E6" s="293"/>
      <c r="F6" s="293"/>
      <c r="G6" s="293"/>
      <c r="H6" s="293"/>
      <c r="I6" s="293"/>
      <c r="J6" s="293"/>
      <c r="K6" s="293"/>
      <c r="L6" s="293"/>
      <c r="M6" s="293"/>
      <c r="N6" s="293"/>
      <c r="O6" s="293"/>
      <c r="P6" s="293"/>
      <c r="Q6" s="293"/>
      <c r="R6" s="293"/>
      <c r="S6" s="293"/>
      <c r="T6" s="293"/>
      <c r="U6" s="293"/>
      <c r="V6" s="293"/>
      <c r="W6" s="293"/>
      <c r="X6" s="293"/>
      <c r="Y6" s="293"/>
      <c r="Z6" s="293"/>
      <c r="AA6" s="293"/>
      <c r="AB6" s="293"/>
      <c r="AC6" s="293"/>
      <c r="AD6" s="293"/>
      <c r="AE6" s="293"/>
      <c r="AF6" s="293"/>
      <c r="AG6" s="293"/>
      <c r="AH6" s="293"/>
      <c r="AI6" s="293"/>
      <c r="AJ6" s="294"/>
    </row>
    <row r="7" spans="1:46" ht="15.75" thickBot="1" x14ac:dyDescent="0.3">
      <c r="A7" s="4"/>
      <c r="B7" s="295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6"/>
      <c r="T7" s="296"/>
      <c r="U7" s="296"/>
      <c r="V7" s="296"/>
      <c r="W7" s="296"/>
      <c r="X7" s="296"/>
      <c r="Y7" s="296"/>
      <c r="Z7" s="296"/>
      <c r="AA7" s="296"/>
      <c r="AB7" s="296"/>
      <c r="AC7" s="296"/>
      <c r="AD7" s="296"/>
      <c r="AE7" s="296"/>
      <c r="AF7" s="296"/>
      <c r="AG7" s="296"/>
      <c r="AH7" s="296"/>
      <c r="AI7" s="296"/>
      <c r="AJ7" s="297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299" t="s">
        <v>66</v>
      </c>
      <c r="D9" s="300"/>
      <c r="E9" s="301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>
        <f t="shared" si="3"/>
        <v>31</v>
      </c>
      <c r="AK9" s="345" t="s">
        <v>45</v>
      </c>
      <c r="AL9" s="347" t="s">
        <v>97</v>
      </c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7</v>
      </c>
      <c r="G10" s="8">
        <f t="shared" ref="G10:AJ10" si="4">IFERROR(WEEKDAY(G3),"")</f>
        <v>1</v>
      </c>
      <c r="H10" s="8">
        <f t="shared" si="4"/>
        <v>2</v>
      </c>
      <c r="I10" s="8">
        <f t="shared" si="4"/>
        <v>3</v>
      </c>
      <c r="J10" s="8">
        <f t="shared" si="4"/>
        <v>4</v>
      </c>
      <c r="K10" s="8">
        <f t="shared" si="4"/>
        <v>5</v>
      </c>
      <c r="L10" s="8">
        <f t="shared" si="4"/>
        <v>6</v>
      </c>
      <c r="M10" s="8">
        <f t="shared" si="4"/>
        <v>7</v>
      </c>
      <c r="N10" s="8">
        <f t="shared" si="4"/>
        <v>1</v>
      </c>
      <c r="O10" s="8">
        <f t="shared" si="4"/>
        <v>2</v>
      </c>
      <c r="P10" s="8">
        <f t="shared" si="4"/>
        <v>3</v>
      </c>
      <c r="Q10" s="8">
        <f t="shared" si="4"/>
        <v>4</v>
      </c>
      <c r="R10" s="8">
        <f t="shared" si="4"/>
        <v>5</v>
      </c>
      <c r="S10" s="8">
        <f t="shared" si="4"/>
        <v>6</v>
      </c>
      <c r="T10" s="8">
        <f t="shared" si="4"/>
        <v>7</v>
      </c>
      <c r="U10" s="8">
        <f t="shared" si="4"/>
        <v>1</v>
      </c>
      <c r="V10" s="8">
        <f>IFERROR(WEEKDAY(V3),"")</f>
        <v>2</v>
      </c>
      <c r="W10" s="6">
        <f t="shared" si="4"/>
        <v>3</v>
      </c>
      <c r="X10" s="8">
        <f t="shared" si="4"/>
        <v>4</v>
      </c>
      <c r="Y10" s="8">
        <f t="shared" si="4"/>
        <v>5</v>
      </c>
      <c r="Z10" s="8">
        <f t="shared" si="4"/>
        <v>6</v>
      </c>
      <c r="AA10" s="8">
        <f t="shared" si="4"/>
        <v>7</v>
      </c>
      <c r="AB10" s="8">
        <f t="shared" si="4"/>
        <v>1</v>
      </c>
      <c r="AC10" s="8">
        <f t="shared" si="4"/>
        <v>2</v>
      </c>
      <c r="AD10" s="8">
        <f t="shared" si="4"/>
        <v>3</v>
      </c>
      <c r="AE10" s="8">
        <f t="shared" si="4"/>
        <v>4</v>
      </c>
      <c r="AF10" s="8">
        <f t="shared" si="4"/>
        <v>5</v>
      </c>
      <c r="AG10" s="8">
        <f t="shared" si="4"/>
        <v>6</v>
      </c>
      <c r="AH10" s="8">
        <f t="shared" si="4"/>
        <v>7</v>
      </c>
      <c r="AI10" s="8">
        <f t="shared" si="4"/>
        <v>1</v>
      </c>
      <c r="AJ10" s="86">
        <f t="shared" si="4"/>
        <v>2</v>
      </c>
      <c r="AK10" s="346" t="s">
        <v>46</v>
      </c>
      <c r="AL10" s="348" t="s">
        <v>98</v>
      </c>
    </row>
    <row r="11" spans="1:46" x14ac:dyDescent="0.25">
      <c r="A11" s="3"/>
      <c r="B11" s="90" t="str">
        <f>IF(Config!B4&lt;&gt;"",Config!B4,"")</f>
        <v>EMPLOYE 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0" t="s">
        <v>57</v>
      </c>
      <c r="G11" s="50" t="s">
        <v>57</v>
      </c>
      <c r="H11" s="51" t="s">
        <v>76</v>
      </c>
      <c r="I11" s="51" t="s">
        <v>76</v>
      </c>
      <c r="J11" s="51" t="s">
        <v>48</v>
      </c>
      <c r="K11" s="51" t="s">
        <v>48</v>
      </c>
      <c r="L11" s="51" t="s">
        <v>48</v>
      </c>
      <c r="M11" s="51" t="s">
        <v>76</v>
      </c>
      <c r="N11" s="51" t="s">
        <v>76</v>
      </c>
      <c r="O11" s="51" t="s">
        <v>42</v>
      </c>
      <c r="P11" s="51" t="s">
        <v>42</v>
      </c>
      <c r="Q11" s="51" t="s">
        <v>76</v>
      </c>
      <c r="R11" s="51" t="s">
        <v>72</v>
      </c>
      <c r="S11" s="51" t="s">
        <v>72</v>
      </c>
      <c r="T11" s="51" t="s">
        <v>57</v>
      </c>
      <c r="U11" s="51" t="s">
        <v>57</v>
      </c>
      <c r="V11" s="51" t="s">
        <v>76</v>
      </c>
      <c r="W11" s="51" t="s">
        <v>76</v>
      </c>
      <c r="X11" s="51" t="s">
        <v>42</v>
      </c>
      <c r="Y11" s="51" t="s">
        <v>42</v>
      </c>
      <c r="Z11" s="87" t="s">
        <v>42</v>
      </c>
      <c r="AA11" s="51" t="s">
        <v>76</v>
      </c>
      <c r="AB11" s="51" t="s">
        <v>76</v>
      </c>
      <c r="AC11" s="51" t="s">
        <v>72</v>
      </c>
      <c r="AD11" s="51" t="s">
        <v>72</v>
      </c>
      <c r="AE11" s="50" t="s">
        <v>72</v>
      </c>
      <c r="AF11" s="50" t="s">
        <v>76</v>
      </c>
      <c r="AG11" s="50" t="s">
        <v>76</v>
      </c>
      <c r="AH11" s="51" t="s">
        <v>54</v>
      </c>
      <c r="AI11" s="51" t="s">
        <v>54</v>
      </c>
      <c r="AJ11" s="51" t="s">
        <v>50</v>
      </c>
      <c r="AK11" s="358">
        <f t="shared" ref="AK11:AK27" ca="1" si="6">TotH(F11:AJ11)</f>
        <v>7.9999999999999991</v>
      </c>
      <c r="AL11" s="360">
        <f ca="1">FraisM(F11:AJ11)</f>
        <v>266.32000000000005</v>
      </c>
    </row>
    <row r="12" spans="1:46" x14ac:dyDescent="0.25">
      <c r="A12" s="3"/>
      <c r="B12" s="91" t="str">
        <f>IF(Config!B5&lt;&gt;"",Config!B5,"")</f>
        <v>EMPLOYE 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76</v>
      </c>
      <c r="G12" s="52" t="s">
        <v>76</v>
      </c>
      <c r="H12" s="52" t="s">
        <v>72</v>
      </c>
      <c r="I12" s="53" t="s">
        <v>72</v>
      </c>
      <c r="J12" s="52" t="s">
        <v>72</v>
      </c>
      <c r="K12" s="52" t="s">
        <v>76</v>
      </c>
      <c r="L12" s="52" t="s">
        <v>76</v>
      </c>
      <c r="M12" s="53" t="s">
        <v>54</v>
      </c>
      <c r="N12" s="52" t="s">
        <v>54</v>
      </c>
      <c r="O12" s="52" t="s">
        <v>76</v>
      </c>
      <c r="P12" s="52" t="s">
        <v>50</v>
      </c>
      <c r="Q12" s="52" t="s">
        <v>51</v>
      </c>
      <c r="R12" s="52" t="s">
        <v>51</v>
      </c>
      <c r="S12" s="52" t="s">
        <v>51</v>
      </c>
      <c r="T12" s="52" t="s">
        <v>76</v>
      </c>
      <c r="U12" s="52" t="s">
        <v>76</v>
      </c>
      <c r="V12" s="52" t="s">
        <v>48</v>
      </c>
      <c r="W12" s="52" t="s">
        <v>48</v>
      </c>
      <c r="X12" s="52" t="s">
        <v>76</v>
      </c>
      <c r="Y12" s="52" t="s">
        <v>72</v>
      </c>
      <c r="Z12" s="52" t="s">
        <v>72</v>
      </c>
      <c r="AA12" s="52" t="s">
        <v>57</v>
      </c>
      <c r="AB12" s="52" t="s">
        <v>57</v>
      </c>
      <c r="AC12" s="52" t="s">
        <v>76</v>
      </c>
      <c r="AD12" s="52" t="s">
        <v>76</v>
      </c>
      <c r="AE12" s="52" t="s">
        <v>48</v>
      </c>
      <c r="AF12" s="52" t="s">
        <v>48</v>
      </c>
      <c r="AG12" s="52" t="s">
        <v>48</v>
      </c>
      <c r="AH12" s="52" t="s">
        <v>76</v>
      </c>
      <c r="AI12" s="52" t="s">
        <v>76</v>
      </c>
      <c r="AJ12" s="88" t="s">
        <v>42</v>
      </c>
      <c r="AK12" s="356">
        <f t="shared" ca="1" si="6"/>
        <v>7.3749999999999991</v>
      </c>
      <c r="AL12" s="361">
        <f t="shared" ref="AL12:AL27" ca="1" si="9">FraisM(F12:AJ12)</f>
        <v>318.16000000000008</v>
      </c>
    </row>
    <row r="13" spans="1:46" x14ac:dyDescent="0.25">
      <c r="A13" s="3"/>
      <c r="B13" s="91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354">
        <f t="shared" ca="1" si="6"/>
        <v>0</v>
      </c>
      <c r="AL13" s="361">
        <f t="shared" ca="1" si="9"/>
        <v>0</v>
      </c>
    </row>
    <row r="14" spans="1:46" x14ac:dyDescent="0.25">
      <c r="A14" s="3"/>
      <c r="B14" s="91" t="str">
        <f>IF(Config!B7&lt;&gt;"",Config!B7,"")</f>
        <v>EMPLOYE 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54</v>
      </c>
      <c r="G14" s="52" t="s">
        <v>54</v>
      </c>
      <c r="H14" s="52" t="s">
        <v>50</v>
      </c>
      <c r="I14" s="53" t="s">
        <v>76</v>
      </c>
      <c r="J14" s="52" t="s">
        <v>50</v>
      </c>
      <c r="K14" s="52" t="s">
        <v>50</v>
      </c>
      <c r="L14" s="52" t="s">
        <v>50</v>
      </c>
      <c r="M14" s="53" t="s">
        <v>76</v>
      </c>
      <c r="N14" s="52" t="s">
        <v>76</v>
      </c>
      <c r="O14" s="52" t="s">
        <v>72</v>
      </c>
      <c r="P14" s="52" t="s">
        <v>72</v>
      </c>
      <c r="Q14" s="52" t="s">
        <v>72</v>
      </c>
      <c r="R14" s="52" t="s">
        <v>76</v>
      </c>
      <c r="S14" s="52" t="s">
        <v>76</v>
      </c>
      <c r="T14" s="52" t="s">
        <v>54</v>
      </c>
      <c r="U14" s="52" t="s">
        <v>54</v>
      </c>
      <c r="V14" s="52" t="s">
        <v>76</v>
      </c>
      <c r="W14" s="52" t="s">
        <v>50</v>
      </c>
      <c r="X14" s="52" t="s">
        <v>51</v>
      </c>
      <c r="Y14" s="52" t="s">
        <v>51</v>
      </c>
      <c r="Z14" s="52" t="s">
        <v>51</v>
      </c>
      <c r="AA14" s="52" t="s">
        <v>76</v>
      </c>
      <c r="AB14" s="52" t="s">
        <v>76</v>
      </c>
      <c r="AC14" s="52" t="s">
        <v>48</v>
      </c>
      <c r="AD14" s="52" t="s">
        <v>48</v>
      </c>
      <c r="AE14" s="52" t="s">
        <v>76</v>
      </c>
      <c r="AF14" s="52" t="s">
        <v>72</v>
      </c>
      <c r="AG14" s="52" t="s">
        <v>72</v>
      </c>
      <c r="AH14" s="52" t="s">
        <v>57</v>
      </c>
      <c r="AI14" s="52" t="s">
        <v>57</v>
      </c>
      <c r="AJ14" s="88" t="s">
        <v>76</v>
      </c>
      <c r="AK14" s="356">
        <f t="shared" ca="1" si="6"/>
        <v>8.375</v>
      </c>
      <c r="AL14" s="361">
        <f t="shared" ca="1" si="9"/>
        <v>420.72000000000014</v>
      </c>
    </row>
    <row r="15" spans="1:46" x14ac:dyDescent="0.25">
      <c r="A15" s="3"/>
      <c r="B15" s="91" t="str">
        <f>IF(Config!B8&lt;&gt;"",Config!B8,"")</f>
        <v>EMPLOYE 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76</v>
      </c>
      <c r="G15" s="52" t="s">
        <v>76</v>
      </c>
      <c r="H15" s="52" t="s">
        <v>72</v>
      </c>
      <c r="I15" s="53" t="s">
        <v>72</v>
      </c>
      <c r="J15" s="52" t="s">
        <v>72</v>
      </c>
      <c r="K15" s="52" t="s">
        <v>76</v>
      </c>
      <c r="L15" s="52" t="s">
        <v>76</v>
      </c>
      <c r="M15" s="53" t="s">
        <v>54</v>
      </c>
      <c r="N15" s="52" t="s">
        <v>54</v>
      </c>
      <c r="O15" s="52" t="s">
        <v>50</v>
      </c>
      <c r="P15" s="52" t="s">
        <v>76</v>
      </c>
      <c r="Q15" s="52" t="s">
        <v>50</v>
      </c>
      <c r="R15" s="52" t="s">
        <v>50</v>
      </c>
      <c r="S15" s="52" t="s">
        <v>50</v>
      </c>
      <c r="T15" s="52" t="s">
        <v>76</v>
      </c>
      <c r="U15" s="52" t="s">
        <v>76</v>
      </c>
      <c r="V15" s="52" t="s">
        <v>72</v>
      </c>
      <c r="W15" s="52" t="s">
        <v>72</v>
      </c>
      <c r="X15" s="52" t="s">
        <v>72</v>
      </c>
      <c r="Y15" s="52" t="s">
        <v>76</v>
      </c>
      <c r="Z15" s="52" t="s">
        <v>76</v>
      </c>
      <c r="AA15" s="52" t="s">
        <v>54</v>
      </c>
      <c r="AB15" s="52" t="s">
        <v>54</v>
      </c>
      <c r="AC15" s="52" t="s">
        <v>76</v>
      </c>
      <c r="AD15" s="52" t="s">
        <v>50</v>
      </c>
      <c r="AE15" s="52" t="s">
        <v>51</v>
      </c>
      <c r="AF15" s="52" t="s">
        <v>51</v>
      </c>
      <c r="AG15" s="52" t="s">
        <v>51</v>
      </c>
      <c r="AH15" s="52" t="s">
        <v>76</v>
      </c>
      <c r="AI15" s="52" t="s">
        <v>76</v>
      </c>
      <c r="AJ15" s="88" t="s">
        <v>48</v>
      </c>
      <c r="AK15" s="356">
        <f t="shared" ca="1" si="6"/>
        <v>7.375</v>
      </c>
      <c r="AL15" s="361">
        <f t="shared" ca="1" si="9"/>
        <v>415.72000000000008</v>
      </c>
    </row>
    <row r="16" spans="1:46" x14ac:dyDescent="0.25">
      <c r="A16" s="3"/>
      <c r="B16" s="91" t="str">
        <f>IF(Config!B9&lt;&gt;"",Config!B9,"")</f>
        <v>EMPLOYE 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54</v>
      </c>
      <c r="G16" s="52" t="s">
        <v>54</v>
      </c>
      <c r="H16" s="52" t="s">
        <v>76</v>
      </c>
      <c r="I16" s="53" t="s">
        <v>50</v>
      </c>
      <c r="J16" s="52" t="s">
        <v>51</v>
      </c>
      <c r="K16" s="52" t="s">
        <v>51</v>
      </c>
      <c r="L16" s="52" t="s">
        <v>51</v>
      </c>
      <c r="M16" s="53" t="s">
        <v>76</v>
      </c>
      <c r="N16" s="52" t="s">
        <v>76</v>
      </c>
      <c r="O16" s="52" t="s">
        <v>48</v>
      </c>
      <c r="P16" s="52" t="s">
        <v>48</v>
      </c>
      <c r="Q16" s="52" t="s">
        <v>76</v>
      </c>
      <c r="R16" s="52" t="s">
        <v>72</v>
      </c>
      <c r="S16" s="52" t="s">
        <v>72</v>
      </c>
      <c r="T16" s="52" t="s">
        <v>57</v>
      </c>
      <c r="U16" s="52" t="s">
        <v>57</v>
      </c>
      <c r="V16" s="52" t="s">
        <v>76</v>
      </c>
      <c r="W16" s="52" t="s">
        <v>76</v>
      </c>
      <c r="X16" s="52" t="s">
        <v>48</v>
      </c>
      <c r="Y16" s="52" t="s">
        <v>48</v>
      </c>
      <c r="Z16" s="52" t="s">
        <v>48</v>
      </c>
      <c r="AA16" s="52" t="s">
        <v>76</v>
      </c>
      <c r="AB16" s="52" t="s">
        <v>76</v>
      </c>
      <c r="AC16" s="52" t="s">
        <v>42</v>
      </c>
      <c r="AD16" s="52" t="s">
        <v>42</v>
      </c>
      <c r="AE16" s="52" t="s">
        <v>76</v>
      </c>
      <c r="AF16" s="52" t="s">
        <v>72</v>
      </c>
      <c r="AG16" s="52" t="s">
        <v>72</v>
      </c>
      <c r="AH16" s="52" t="s">
        <v>57</v>
      </c>
      <c r="AI16" s="52" t="s">
        <v>57</v>
      </c>
      <c r="AJ16" s="88" t="s">
        <v>76</v>
      </c>
      <c r="AK16" s="354">
        <f t="shared" ca="1" si="6"/>
        <v>8.375</v>
      </c>
      <c r="AL16" s="361">
        <f t="shared" ca="1" si="9"/>
        <v>297.24000000000012</v>
      </c>
    </row>
    <row r="17" spans="1:40" x14ac:dyDescent="0.25">
      <c r="A17" s="3"/>
      <c r="B17" s="91" t="str">
        <f>IF(Config!B10&lt;&gt;"",Config!B10,"")</f>
        <v>EMPLOYE 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76</v>
      </c>
      <c r="G17" s="52" t="s">
        <v>76</v>
      </c>
      <c r="H17" s="52" t="s">
        <v>42</v>
      </c>
      <c r="I17" s="53" t="s">
        <v>42</v>
      </c>
      <c r="J17" s="52" t="s">
        <v>76</v>
      </c>
      <c r="K17" s="52" t="s">
        <v>72</v>
      </c>
      <c r="L17" s="52" t="s">
        <v>72</v>
      </c>
      <c r="M17" s="53" t="s">
        <v>57</v>
      </c>
      <c r="N17" s="52" t="s">
        <v>57</v>
      </c>
      <c r="O17" s="52" t="s">
        <v>76</v>
      </c>
      <c r="P17" s="52" t="s">
        <v>76</v>
      </c>
      <c r="Q17" s="52" t="s">
        <v>42</v>
      </c>
      <c r="R17" s="52" t="s">
        <v>42</v>
      </c>
      <c r="S17" s="52" t="s">
        <v>42</v>
      </c>
      <c r="T17" s="52" t="s">
        <v>76</v>
      </c>
      <c r="U17" s="52" t="s">
        <v>76</v>
      </c>
      <c r="V17" s="52" t="s">
        <v>72</v>
      </c>
      <c r="W17" s="52" t="s">
        <v>72</v>
      </c>
      <c r="X17" s="52" t="s">
        <v>72</v>
      </c>
      <c r="Y17" s="52" t="s">
        <v>76</v>
      </c>
      <c r="Z17" s="52" t="s">
        <v>76</v>
      </c>
      <c r="AA17" s="52" t="s">
        <v>54</v>
      </c>
      <c r="AB17" s="52" t="s">
        <v>54</v>
      </c>
      <c r="AC17" s="52" t="s">
        <v>50</v>
      </c>
      <c r="AD17" s="52" t="s">
        <v>76</v>
      </c>
      <c r="AE17" s="52" t="s">
        <v>50</v>
      </c>
      <c r="AF17" s="52" t="s">
        <v>50</v>
      </c>
      <c r="AG17" s="52" t="s">
        <v>50</v>
      </c>
      <c r="AH17" s="52" t="s">
        <v>76</v>
      </c>
      <c r="AI17" s="52" t="s">
        <v>76</v>
      </c>
      <c r="AJ17" s="88" t="s">
        <v>72</v>
      </c>
      <c r="AK17" s="355">
        <f t="shared" ca="1" si="6"/>
        <v>7.333333333333333</v>
      </c>
      <c r="AL17" s="361">
        <f t="shared" ca="1" si="9"/>
        <v>305.84000000000003</v>
      </c>
    </row>
    <row r="18" spans="1:40" x14ac:dyDescent="0.25">
      <c r="A18" s="3"/>
      <c r="B18" s="91" t="str">
        <f>IF(Config!B11&lt;&gt;"",Config!B11,"")</f>
        <v>EMPLOYE 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57</v>
      </c>
      <c r="G18" s="52" t="s">
        <v>57</v>
      </c>
      <c r="H18" s="52" t="s">
        <v>76</v>
      </c>
      <c r="I18" s="53" t="s">
        <v>76</v>
      </c>
      <c r="J18" s="52" t="s">
        <v>42</v>
      </c>
      <c r="K18" s="52" t="s">
        <v>42</v>
      </c>
      <c r="L18" s="52" t="s">
        <v>42</v>
      </c>
      <c r="M18" s="53" t="s">
        <v>76</v>
      </c>
      <c r="N18" s="52" t="s">
        <v>76</v>
      </c>
      <c r="O18" s="52" t="s">
        <v>72</v>
      </c>
      <c r="P18" s="52" t="s">
        <v>72</v>
      </c>
      <c r="Q18" s="52" t="s">
        <v>72</v>
      </c>
      <c r="R18" s="52" t="s">
        <v>76</v>
      </c>
      <c r="S18" s="52" t="s">
        <v>76</v>
      </c>
      <c r="T18" s="52" t="s">
        <v>54</v>
      </c>
      <c r="U18" s="52" t="s">
        <v>54</v>
      </c>
      <c r="V18" s="52" t="s">
        <v>50</v>
      </c>
      <c r="W18" s="52" t="s">
        <v>76</v>
      </c>
      <c r="X18" s="52" t="s">
        <v>50</v>
      </c>
      <c r="Y18" s="52" t="s">
        <v>50</v>
      </c>
      <c r="Z18" s="52" t="s">
        <v>50</v>
      </c>
      <c r="AA18" s="52" t="s">
        <v>76</v>
      </c>
      <c r="AB18" s="52" t="s">
        <v>76</v>
      </c>
      <c r="AC18" s="52" t="s">
        <v>72</v>
      </c>
      <c r="AD18" s="52" t="s">
        <v>72</v>
      </c>
      <c r="AE18" s="52" t="s">
        <v>72</v>
      </c>
      <c r="AF18" s="52" t="s">
        <v>76</v>
      </c>
      <c r="AG18" s="52" t="s">
        <v>76</v>
      </c>
      <c r="AH18" s="52" t="s">
        <v>54</v>
      </c>
      <c r="AI18" s="52" t="s">
        <v>54</v>
      </c>
      <c r="AJ18" s="88" t="s">
        <v>76</v>
      </c>
      <c r="AK18" s="356">
        <f t="shared" ca="1" si="6"/>
        <v>7.6249999999999991</v>
      </c>
      <c r="AL18" s="361">
        <f t="shared" ca="1" si="9"/>
        <v>357.68000000000006</v>
      </c>
    </row>
    <row r="19" spans="1:40" x14ac:dyDescent="0.25">
      <c r="A19" s="3"/>
      <c r="B19" s="91" t="str">
        <f>IF(Config!B12&lt;&gt;"",Config!B12,"")</f>
        <v>EMPLOYE 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76</v>
      </c>
      <c r="G19" s="52" t="s">
        <v>76</v>
      </c>
      <c r="H19" s="52" t="s">
        <v>48</v>
      </c>
      <c r="I19" s="53" t="s">
        <v>48</v>
      </c>
      <c r="J19" s="52" t="s">
        <v>76</v>
      </c>
      <c r="K19" s="52" t="s">
        <v>72</v>
      </c>
      <c r="L19" s="52" t="s">
        <v>72</v>
      </c>
      <c r="M19" s="53" t="s">
        <v>57</v>
      </c>
      <c r="N19" s="52" t="s">
        <v>57</v>
      </c>
      <c r="O19" s="52" t="s">
        <v>76</v>
      </c>
      <c r="P19" s="52" t="s">
        <v>76</v>
      </c>
      <c r="Q19" s="52" t="s">
        <v>48</v>
      </c>
      <c r="R19" s="52" t="s">
        <v>48</v>
      </c>
      <c r="S19" s="52" t="s">
        <v>48</v>
      </c>
      <c r="T19" s="52" t="s">
        <v>76</v>
      </c>
      <c r="U19" s="52" t="s">
        <v>76</v>
      </c>
      <c r="V19" s="52" t="s">
        <v>42</v>
      </c>
      <c r="W19" s="52" t="s">
        <v>42</v>
      </c>
      <c r="X19" s="52" t="s">
        <v>76</v>
      </c>
      <c r="Y19" s="52" t="s">
        <v>72</v>
      </c>
      <c r="Z19" s="52" t="s">
        <v>72</v>
      </c>
      <c r="AA19" s="52" t="s">
        <v>57</v>
      </c>
      <c r="AB19" s="52" t="s">
        <v>57</v>
      </c>
      <c r="AC19" s="52" t="s">
        <v>76</v>
      </c>
      <c r="AD19" s="52" t="s">
        <v>76</v>
      </c>
      <c r="AE19" s="52" t="s">
        <v>42</v>
      </c>
      <c r="AF19" s="52" t="s">
        <v>42</v>
      </c>
      <c r="AG19" s="52" t="s">
        <v>42</v>
      </c>
      <c r="AH19" s="52" t="s">
        <v>76</v>
      </c>
      <c r="AI19" s="52" t="s">
        <v>76</v>
      </c>
      <c r="AJ19" s="88" t="s">
        <v>72</v>
      </c>
      <c r="AK19" s="354">
        <f t="shared" ca="1" si="6"/>
        <v>7.3333333333333321</v>
      </c>
      <c r="AL19" s="361">
        <f t="shared" ca="1" si="9"/>
        <v>234.20000000000005</v>
      </c>
    </row>
    <row r="20" spans="1:40" x14ac:dyDescent="0.25">
      <c r="A20" s="3"/>
      <c r="B20" s="91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355">
        <f t="shared" ca="1" si="6"/>
        <v>0</v>
      </c>
      <c r="AL20" s="361">
        <f t="shared" ca="1" si="9"/>
        <v>0</v>
      </c>
    </row>
    <row r="21" spans="1:40" x14ac:dyDescent="0.25">
      <c r="A21" s="3"/>
      <c r="B21" s="91" t="str">
        <f>IF(Config!B14&lt;&gt;"",Config!B14,"")</f>
        <v>EMPLOYE 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76</v>
      </c>
      <c r="G21" s="52" t="s">
        <v>76</v>
      </c>
      <c r="H21" s="52" t="s">
        <v>60</v>
      </c>
      <c r="I21" s="53" t="s">
        <v>60</v>
      </c>
      <c r="J21" s="52" t="s">
        <v>60</v>
      </c>
      <c r="K21" s="52" t="s">
        <v>60</v>
      </c>
      <c r="L21" s="52" t="s">
        <v>60</v>
      </c>
      <c r="M21" s="53" t="s">
        <v>76</v>
      </c>
      <c r="N21" s="52" t="s">
        <v>76</v>
      </c>
      <c r="O21" s="52" t="s">
        <v>60</v>
      </c>
      <c r="P21" s="52" t="s">
        <v>60</v>
      </c>
      <c r="Q21" s="52" t="s">
        <v>60</v>
      </c>
      <c r="R21" s="52" t="s">
        <v>60</v>
      </c>
      <c r="S21" s="52" t="s">
        <v>60</v>
      </c>
      <c r="T21" s="52" t="s">
        <v>76</v>
      </c>
      <c r="U21" s="52" t="s">
        <v>76</v>
      </c>
      <c r="V21" s="52" t="s">
        <v>60</v>
      </c>
      <c r="W21" s="52" t="s">
        <v>60</v>
      </c>
      <c r="X21" s="52" t="s">
        <v>60</v>
      </c>
      <c r="Y21" s="52" t="s">
        <v>60</v>
      </c>
      <c r="Z21" s="52" t="s">
        <v>60</v>
      </c>
      <c r="AA21" s="52" t="s">
        <v>76</v>
      </c>
      <c r="AB21" s="52" t="s">
        <v>76</v>
      </c>
      <c r="AC21" s="52" t="s">
        <v>60</v>
      </c>
      <c r="AD21" s="52" t="s">
        <v>76</v>
      </c>
      <c r="AE21" s="52" t="s">
        <v>76</v>
      </c>
      <c r="AF21" s="52" t="s">
        <v>60</v>
      </c>
      <c r="AG21" s="52" t="s">
        <v>60</v>
      </c>
      <c r="AH21" s="52" t="s">
        <v>76</v>
      </c>
      <c r="AI21" s="52" t="s">
        <v>76</v>
      </c>
      <c r="AJ21" s="88" t="s">
        <v>60</v>
      </c>
      <c r="AK21" s="355">
        <f t="shared" ca="1" si="6"/>
        <v>5.9375</v>
      </c>
      <c r="AL21" s="361">
        <f t="shared" ca="1" si="9"/>
        <v>0</v>
      </c>
    </row>
    <row r="22" spans="1:40" x14ac:dyDescent="0.25">
      <c r="A22" s="3"/>
      <c r="B22" s="91" t="str">
        <f>IF(Config!B15&lt;&gt;"",Config!B15,"")</f>
        <v>EMPLOYE 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76</v>
      </c>
      <c r="G22" s="52" t="s">
        <v>76</v>
      </c>
      <c r="H22" s="52" t="s">
        <v>77</v>
      </c>
      <c r="I22" s="53" t="s">
        <v>77</v>
      </c>
      <c r="J22" s="52" t="s">
        <v>77</v>
      </c>
      <c r="K22" s="52" t="s">
        <v>77</v>
      </c>
      <c r="L22" s="52" t="s">
        <v>77</v>
      </c>
      <c r="M22" s="53" t="s">
        <v>76</v>
      </c>
      <c r="N22" s="52" t="s">
        <v>76</v>
      </c>
      <c r="O22" s="52" t="s">
        <v>77</v>
      </c>
      <c r="P22" s="52" t="s">
        <v>77</v>
      </c>
      <c r="Q22" s="52" t="s">
        <v>77</v>
      </c>
      <c r="R22" s="52" t="s">
        <v>77</v>
      </c>
      <c r="S22" s="52" t="s">
        <v>77</v>
      </c>
      <c r="T22" s="52" t="s">
        <v>76</v>
      </c>
      <c r="U22" s="52" t="s">
        <v>76</v>
      </c>
      <c r="V22" s="52" t="s">
        <v>77</v>
      </c>
      <c r="W22" s="52" t="s">
        <v>77</v>
      </c>
      <c r="X22" s="52" t="s">
        <v>77</v>
      </c>
      <c r="Y22" s="52" t="s">
        <v>77</v>
      </c>
      <c r="Z22" s="52" t="s">
        <v>77</v>
      </c>
      <c r="AA22" s="52" t="s">
        <v>76</v>
      </c>
      <c r="AB22" s="52" t="s">
        <v>76</v>
      </c>
      <c r="AC22" s="52" t="s">
        <v>77</v>
      </c>
      <c r="AD22" s="52" t="s">
        <v>76</v>
      </c>
      <c r="AE22" s="52" t="s">
        <v>76</v>
      </c>
      <c r="AF22" s="52" t="s">
        <v>77</v>
      </c>
      <c r="AG22" s="52" t="s">
        <v>77</v>
      </c>
      <c r="AH22" s="52" t="s">
        <v>76</v>
      </c>
      <c r="AI22" s="52" t="s">
        <v>76</v>
      </c>
      <c r="AJ22" s="88" t="s">
        <v>77</v>
      </c>
      <c r="AK22" s="356">
        <f t="shared" ca="1" si="6"/>
        <v>5.9375</v>
      </c>
      <c r="AL22" s="361">
        <f t="shared" ca="1" si="9"/>
        <v>0</v>
      </c>
    </row>
    <row r="23" spans="1:40" x14ac:dyDescent="0.25">
      <c r="A23" s="3"/>
      <c r="B23" s="91" t="str">
        <f>IF(Config!B16&lt;&gt;"",Config!B16,"")</f>
        <v>EMPLOYE 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76</v>
      </c>
      <c r="G23" s="52" t="s">
        <v>76</v>
      </c>
      <c r="H23" s="52" t="s">
        <v>61</v>
      </c>
      <c r="I23" s="53" t="s">
        <v>61</v>
      </c>
      <c r="J23" s="52" t="s">
        <v>61</v>
      </c>
      <c r="K23" s="52" t="s">
        <v>61</v>
      </c>
      <c r="L23" s="52" t="s">
        <v>61</v>
      </c>
      <c r="M23" s="53" t="s">
        <v>76</v>
      </c>
      <c r="N23" s="52" t="s">
        <v>76</v>
      </c>
      <c r="O23" s="52" t="s">
        <v>61</v>
      </c>
      <c r="P23" s="52" t="s">
        <v>61</v>
      </c>
      <c r="Q23" s="52" t="s">
        <v>61</v>
      </c>
      <c r="R23" s="52" t="s">
        <v>61</v>
      </c>
      <c r="S23" s="52" t="s">
        <v>61</v>
      </c>
      <c r="T23" s="52" t="s">
        <v>76</v>
      </c>
      <c r="U23" s="52" t="s">
        <v>76</v>
      </c>
      <c r="V23" s="52" t="s">
        <v>61</v>
      </c>
      <c r="W23" s="52" t="s">
        <v>61</v>
      </c>
      <c r="X23" s="52" t="s">
        <v>61</v>
      </c>
      <c r="Y23" s="52" t="s">
        <v>61</v>
      </c>
      <c r="Z23" s="52" t="s">
        <v>61</v>
      </c>
      <c r="AA23" s="52" t="s">
        <v>76</v>
      </c>
      <c r="AB23" s="52" t="s">
        <v>76</v>
      </c>
      <c r="AC23" s="52" t="s">
        <v>61</v>
      </c>
      <c r="AD23" s="52" t="s">
        <v>76</v>
      </c>
      <c r="AE23" s="52" t="s">
        <v>76</v>
      </c>
      <c r="AF23" s="52" t="s">
        <v>61</v>
      </c>
      <c r="AG23" s="52" t="s">
        <v>61</v>
      </c>
      <c r="AH23" s="52" t="s">
        <v>76</v>
      </c>
      <c r="AI23" s="52" t="s">
        <v>76</v>
      </c>
      <c r="AJ23" s="88" t="s">
        <v>61</v>
      </c>
      <c r="AK23" s="354">
        <f t="shared" ca="1" si="6"/>
        <v>7.125</v>
      </c>
      <c r="AL23" s="361">
        <f t="shared" ca="1" si="9"/>
        <v>0</v>
      </c>
    </row>
    <row r="24" spans="1:40" x14ac:dyDescent="0.25">
      <c r="A24" s="3"/>
      <c r="B24" s="91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355">
        <f t="shared" ca="1" si="6"/>
        <v>0</v>
      </c>
      <c r="AL24" s="361">
        <f t="shared" ca="1" si="9"/>
        <v>0</v>
      </c>
    </row>
    <row r="25" spans="1:40" x14ac:dyDescent="0.25">
      <c r="A25" s="3"/>
      <c r="B25" s="91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356">
        <f t="shared" ca="1" si="6"/>
        <v>0</v>
      </c>
      <c r="AL25" s="361">
        <f t="shared" ca="1" si="9"/>
        <v>0</v>
      </c>
    </row>
    <row r="26" spans="1:40" x14ac:dyDescent="0.25">
      <c r="A26" s="3"/>
      <c r="B26" s="91" t="str">
        <f>IF(Config!B19&lt;&gt;"",Config!B19,"")</f>
        <v>EMPLOYE 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 t="s">
        <v>76</v>
      </c>
      <c r="G26" s="52" t="s">
        <v>76</v>
      </c>
      <c r="H26" s="52"/>
      <c r="I26" s="53"/>
      <c r="J26" s="52"/>
      <c r="K26" s="52"/>
      <c r="L26" s="52"/>
      <c r="M26" s="53" t="s">
        <v>79</v>
      </c>
      <c r="N26" s="52" t="s">
        <v>79</v>
      </c>
      <c r="O26" s="52" t="s">
        <v>51</v>
      </c>
      <c r="P26" s="52" t="s">
        <v>51</v>
      </c>
      <c r="Q26" s="52"/>
      <c r="R26" s="52"/>
      <c r="S26" s="52"/>
      <c r="T26" s="52" t="s">
        <v>76</v>
      </c>
      <c r="U26" s="52" t="s">
        <v>76</v>
      </c>
      <c r="V26" s="52"/>
      <c r="W26" s="52"/>
      <c r="X26" s="52"/>
      <c r="Y26" s="52"/>
      <c r="Z26" s="52"/>
      <c r="AA26" s="52" t="s">
        <v>79</v>
      </c>
      <c r="AB26" s="52" t="s">
        <v>79</v>
      </c>
      <c r="AC26" s="52" t="s">
        <v>51</v>
      </c>
      <c r="AD26" s="52" t="s">
        <v>51</v>
      </c>
      <c r="AE26" s="52"/>
      <c r="AF26" s="52"/>
      <c r="AG26" s="52"/>
      <c r="AH26" s="52" t="s">
        <v>76</v>
      </c>
      <c r="AI26" s="52" t="s">
        <v>76</v>
      </c>
      <c r="AJ26" s="88"/>
      <c r="AK26" s="356">
        <f t="shared" ca="1" si="6"/>
        <v>1.5</v>
      </c>
      <c r="AL26" s="361">
        <f t="shared" ca="1" si="9"/>
        <v>0</v>
      </c>
    </row>
    <row r="27" spans="1:40" ht="15.75" thickBot="1" x14ac:dyDescent="0.3">
      <c r="A27" s="3"/>
      <c r="B27" s="92" t="str">
        <f>IF(Config!B20&lt;&gt;"",Config!B20,"")</f>
        <v>EMPLOYE 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 t="s">
        <v>79</v>
      </c>
      <c r="G27" s="54" t="s">
        <v>79</v>
      </c>
      <c r="H27" s="54" t="s">
        <v>51</v>
      </c>
      <c r="I27" s="55" t="s">
        <v>51</v>
      </c>
      <c r="J27" s="54"/>
      <c r="K27" s="54"/>
      <c r="L27" s="54"/>
      <c r="M27" s="55" t="s">
        <v>76</v>
      </c>
      <c r="N27" s="54" t="s">
        <v>76</v>
      </c>
      <c r="O27" s="54"/>
      <c r="P27" s="54"/>
      <c r="Q27" s="54"/>
      <c r="R27" s="54"/>
      <c r="S27" s="54"/>
      <c r="T27" s="54" t="s">
        <v>79</v>
      </c>
      <c r="U27" s="54" t="s">
        <v>79</v>
      </c>
      <c r="V27" s="54" t="s">
        <v>51</v>
      </c>
      <c r="W27" s="54" t="s">
        <v>51</v>
      </c>
      <c r="X27" s="54"/>
      <c r="Y27" s="54"/>
      <c r="Z27" s="54"/>
      <c r="AA27" s="54" t="s">
        <v>76</v>
      </c>
      <c r="AB27" s="54" t="s">
        <v>76</v>
      </c>
      <c r="AC27" s="54"/>
      <c r="AD27" s="54"/>
      <c r="AE27" s="54"/>
      <c r="AF27" s="54"/>
      <c r="AG27" s="54"/>
      <c r="AH27" s="54" t="s">
        <v>79</v>
      </c>
      <c r="AI27" s="54" t="s">
        <v>79</v>
      </c>
      <c r="AJ27" s="89" t="s">
        <v>51</v>
      </c>
      <c r="AK27" s="354">
        <f t="shared" ca="1" si="6"/>
        <v>1.875</v>
      </c>
      <c r="AL27" s="362">
        <f t="shared" ca="1" si="9"/>
        <v>0</v>
      </c>
    </row>
    <row r="28" spans="1:40" ht="15.75" thickBot="1" x14ac:dyDescent="0.3">
      <c r="B28" s="342" t="s">
        <v>82</v>
      </c>
      <c r="C28" s="343"/>
      <c r="D28" s="343"/>
      <c r="E28" s="344"/>
      <c r="F28" s="179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80"/>
      <c r="AK28" s="231"/>
    </row>
    <row r="29" spans="1:40" x14ac:dyDescent="0.25">
      <c r="B29" s="60"/>
      <c r="C29" s="109"/>
      <c r="D29" s="109"/>
      <c r="E29" s="109"/>
      <c r="F29" s="116"/>
      <c r="G29" s="302"/>
      <c r="H29" s="302"/>
      <c r="I29" s="302"/>
      <c r="J29" s="302"/>
      <c r="K29" s="109"/>
      <c r="L29" s="116"/>
      <c r="M29" s="302"/>
      <c r="N29" s="302"/>
      <c r="O29" s="302"/>
      <c r="P29" s="302"/>
      <c r="Q29" s="109"/>
      <c r="R29" s="117"/>
      <c r="S29" s="298"/>
      <c r="T29" s="298"/>
      <c r="U29" s="298"/>
      <c r="V29" s="298"/>
      <c r="X29" s="107"/>
      <c r="Y29" s="59"/>
      <c r="Z29" s="114"/>
      <c r="AA29" s="176"/>
      <c r="AB29" s="176"/>
      <c r="AC29" s="111"/>
      <c r="AD29" s="109"/>
      <c r="AE29" s="109"/>
      <c r="AF29" s="109"/>
      <c r="AG29" s="109"/>
      <c r="AH29" s="109"/>
      <c r="AI29" s="109"/>
      <c r="AJ29" s="109"/>
      <c r="AK29" s="109"/>
    </row>
    <row r="30" spans="1:40" x14ac:dyDescent="0.25">
      <c r="B30" s="60"/>
      <c r="C30" s="61" t="s">
        <v>21</v>
      </c>
      <c r="D30" s="308" t="s">
        <v>19</v>
      </c>
      <c r="E30" s="309"/>
      <c r="F30" s="310"/>
      <c r="G30" s="114"/>
      <c r="H30" s="65" t="s">
        <v>20</v>
      </c>
      <c r="I30" s="283" t="s">
        <v>18</v>
      </c>
      <c r="J30" s="284"/>
      <c r="K30" s="284"/>
      <c r="L30" s="311"/>
      <c r="M30" s="109"/>
      <c r="N30" s="67" t="s">
        <v>23</v>
      </c>
      <c r="O30" s="318" t="s">
        <v>24</v>
      </c>
      <c r="P30" s="319"/>
      <c r="Q30" s="319"/>
      <c r="R30" s="320"/>
      <c r="S30" s="183"/>
      <c r="T30" s="324"/>
      <c r="U30" s="324"/>
      <c r="V30" s="324"/>
      <c r="W30" s="324"/>
      <c r="X30" s="324"/>
      <c r="Y30" s="182"/>
      <c r="Z30" s="103" t="s">
        <v>48</v>
      </c>
      <c r="AA30" s="339" t="s">
        <v>52</v>
      </c>
      <c r="AB30" s="340"/>
      <c r="AC30" s="341"/>
      <c r="AD30" s="159"/>
      <c r="AE30" s="93" t="s">
        <v>50</v>
      </c>
      <c r="AF30" s="273" t="s">
        <v>53</v>
      </c>
      <c r="AG30" s="274"/>
      <c r="AH30" s="275"/>
      <c r="AI30" s="109"/>
      <c r="AJ30" s="96" t="s">
        <v>54</v>
      </c>
      <c r="AK30" s="177" t="s">
        <v>55</v>
      </c>
      <c r="AL30" s="95"/>
      <c r="AM30" s="94"/>
      <c r="AN30" s="4"/>
    </row>
    <row r="31" spans="1:40" x14ac:dyDescent="0.25">
      <c r="B31" s="60"/>
      <c r="C31" s="110"/>
      <c r="D31" s="110"/>
      <c r="E31" s="110"/>
      <c r="F31" s="110"/>
      <c r="G31" s="108"/>
      <c r="H31" s="111"/>
      <c r="I31" s="111"/>
      <c r="J31" s="111"/>
      <c r="K31" s="111"/>
      <c r="L31" s="111"/>
      <c r="M31" s="109"/>
      <c r="N31" s="110"/>
      <c r="O31" s="110"/>
      <c r="P31" s="110"/>
      <c r="Q31" s="110"/>
      <c r="R31" s="110"/>
      <c r="S31" s="60"/>
      <c r="Y31" s="60"/>
      <c r="Z31" s="110"/>
      <c r="AA31" s="110"/>
      <c r="AB31" s="110"/>
      <c r="AC31" s="110"/>
      <c r="AD31" s="109"/>
      <c r="AE31" s="175"/>
      <c r="AF31" s="108"/>
      <c r="AG31" s="109"/>
      <c r="AH31" s="109"/>
      <c r="AI31" s="109"/>
      <c r="AJ31" s="175"/>
      <c r="AK31" s="109"/>
      <c r="AL31" s="4"/>
    </row>
    <row r="32" spans="1:40" x14ac:dyDescent="0.25">
      <c r="B32" s="60"/>
      <c r="C32" s="63" t="s">
        <v>27</v>
      </c>
      <c r="D32" s="280" t="s">
        <v>49</v>
      </c>
      <c r="E32" s="281"/>
      <c r="F32" s="281"/>
      <c r="G32" s="115"/>
      <c r="H32" s="64" t="s">
        <v>43</v>
      </c>
      <c r="I32" s="312" t="s">
        <v>44</v>
      </c>
      <c r="J32" s="313"/>
      <c r="K32" s="313"/>
      <c r="L32" s="314"/>
      <c r="M32" s="109"/>
      <c r="N32" s="66" t="s">
        <v>26</v>
      </c>
      <c r="O32" s="321" t="s">
        <v>25</v>
      </c>
      <c r="P32" s="322"/>
      <c r="Q32" s="322"/>
      <c r="R32" s="323"/>
      <c r="S32" s="60"/>
      <c r="T32" s="336" t="s">
        <v>35</v>
      </c>
      <c r="U32" s="337"/>
      <c r="V32" s="337"/>
      <c r="W32" s="337"/>
      <c r="X32" s="338"/>
      <c r="Y32" s="182"/>
      <c r="Z32" s="100" t="s">
        <v>42</v>
      </c>
      <c r="AA32" s="238" t="s">
        <v>52</v>
      </c>
      <c r="AB32" s="239"/>
      <c r="AC32" s="239"/>
      <c r="AD32" s="159"/>
      <c r="AE32" s="104" t="s">
        <v>51</v>
      </c>
      <c r="AF32" s="252" t="s">
        <v>53</v>
      </c>
      <c r="AG32" s="253"/>
      <c r="AH32" s="254"/>
      <c r="AI32" s="109"/>
      <c r="AJ32" s="98" t="s">
        <v>57</v>
      </c>
      <c r="AK32" s="99" t="s">
        <v>56</v>
      </c>
    </row>
    <row r="33" spans="2:38" x14ac:dyDescent="0.25">
      <c r="B33" s="60"/>
      <c r="C33" s="109"/>
      <c r="D33" s="109"/>
      <c r="E33" s="109"/>
      <c r="F33" s="109"/>
      <c r="G33" s="108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60"/>
      <c r="T33" s="332"/>
      <c r="U33" s="332"/>
      <c r="V33" s="332"/>
      <c r="W33" s="332"/>
      <c r="X33" s="332"/>
      <c r="Y33" s="60"/>
      <c r="Z33" s="110"/>
      <c r="AA33" s="110"/>
      <c r="AB33" s="110"/>
      <c r="AC33" s="110"/>
      <c r="AD33" s="109"/>
      <c r="AE33" s="109"/>
      <c r="AF33" s="109"/>
      <c r="AG33" s="109"/>
      <c r="AH33" s="157"/>
      <c r="AI33" s="109"/>
      <c r="AJ33" s="175"/>
      <c r="AK33" s="113"/>
    </row>
    <row r="34" spans="2:38" x14ac:dyDescent="0.25">
      <c r="B34" s="60"/>
      <c r="C34" s="68" t="s">
        <v>22</v>
      </c>
      <c r="D34" s="306" t="s">
        <v>17</v>
      </c>
      <c r="E34" s="307"/>
      <c r="F34" s="307"/>
      <c r="G34" s="112"/>
      <c r="H34" s="158" t="s">
        <v>79</v>
      </c>
      <c r="I34" s="315" t="s">
        <v>80</v>
      </c>
      <c r="J34" s="316"/>
      <c r="K34" s="316"/>
      <c r="L34" s="317"/>
      <c r="M34" s="109"/>
      <c r="N34" s="160" t="s">
        <v>78</v>
      </c>
      <c r="O34" s="327" t="s">
        <v>81</v>
      </c>
      <c r="P34" s="328"/>
      <c r="Q34" s="328"/>
      <c r="R34" s="329"/>
      <c r="S34" s="60"/>
      <c r="T34" s="333" t="s">
        <v>47</v>
      </c>
      <c r="U34" s="334"/>
      <c r="V34" s="334"/>
      <c r="W34" s="334"/>
      <c r="X34" s="335"/>
      <c r="Y34" s="60"/>
      <c r="Z34" s="105" t="s">
        <v>61</v>
      </c>
      <c r="AA34" s="330" t="s">
        <v>63</v>
      </c>
      <c r="AB34" s="330"/>
      <c r="AC34" s="331"/>
      <c r="AD34" s="109"/>
      <c r="AE34" s="106" t="s">
        <v>60</v>
      </c>
      <c r="AF34" s="256" t="s">
        <v>62</v>
      </c>
      <c r="AG34" s="256"/>
      <c r="AH34" s="256"/>
      <c r="AI34" s="166"/>
      <c r="AJ34" s="102" t="s">
        <v>58</v>
      </c>
      <c r="AK34" s="178" t="s">
        <v>59</v>
      </c>
      <c r="AL34" s="62"/>
    </row>
    <row r="35" spans="2:38" x14ac:dyDescent="0.25">
      <c r="B35" s="60"/>
      <c r="C35" s="109"/>
      <c r="D35" s="109"/>
      <c r="E35" s="109"/>
      <c r="F35" s="109"/>
      <c r="G35" s="109"/>
      <c r="H35" s="109"/>
      <c r="I35" s="109"/>
      <c r="J35" s="113"/>
      <c r="K35" s="109"/>
      <c r="L35" s="109"/>
      <c r="M35" s="109"/>
      <c r="N35" s="109"/>
      <c r="O35" s="110"/>
      <c r="P35" s="110"/>
      <c r="Q35" s="110"/>
      <c r="R35" s="110"/>
      <c r="S35" s="60"/>
      <c r="T35" s="60"/>
      <c r="U35" s="107"/>
      <c r="V35" s="107"/>
      <c r="W35" s="107"/>
      <c r="X35" s="107"/>
      <c r="Y35" s="60"/>
      <c r="Z35" s="109"/>
      <c r="AA35" s="109"/>
      <c r="AB35" s="109"/>
      <c r="AC35" s="108"/>
      <c r="AD35" s="109"/>
      <c r="AE35" s="175"/>
      <c r="AF35" s="109"/>
      <c r="AG35" s="109"/>
      <c r="AH35" s="109"/>
      <c r="AI35" s="109"/>
      <c r="AJ35" s="109"/>
      <c r="AK35" s="109"/>
    </row>
    <row r="36" spans="2:38" x14ac:dyDescent="0.25">
      <c r="B36" s="60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52" t="s">
        <v>77</v>
      </c>
      <c r="O36" s="325" t="s">
        <v>83</v>
      </c>
      <c r="P36" s="326"/>
      <c r="Q36" s="326"/>
      <c r="R36" s="326"/>
      <c r="S36" s="62"/>
      <c r="Y36" s="4"/>
      <c r="Z36" s="155" t="s">
        <v>72</v>
      </c>
      <c r="AA36" s="270" t="s">
        <v>73</v>
      </c>
      <c r="AB36" s="271"/>
      <c r="AC36" s="271"/>
      <c r="AD36" s="184"/>
      <c r="AE36" s="98" t="s">
        <v>57</v>
      </c>
      <c r="AF36" s="264" t="s">
        <v>56</v>
      </c>
      <c r="AG36" s="265"/>
      <c r="AH36" s="265"/>
      <c r="AI36" s="185"/>
      <c r="AJ36" s="108"/>
      <c r="AK36" s="109"/>
    </row>
    <row r="37" spans="2:38" x14ac:dyDescent="0.25">
      <c r="B37" s="60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Z37" s="109"/>
      <c r="AA37" s="109"/>
      <c r="AB37" s="109"/>
      <c r="AC37" s="109"/>
      <c r="AD37" s="108"/>
      <c r="AE37" s="109"/>
      <c r="AF37" s="109"/>
      <c r="AG37" s="109"/>
      <c r="AH37" s="109"/>
      <c r="AI37" s="108"/>
      <c r="AJ37" s="109"/>
      <c r="AK37" s="109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  <mergeCell ref="B4:AJ7"/>
    <mergeCell ref="C9:E9"/>
    <mergeCell ref="G29:J29"/>
    <mergeCell ref="M29:P29"/>
    <mergeCell ref="S29:V29"/>
    <mergeCell ref="B28:E28"/>
    <mergeCell ref="D34:F34"/>
    <mergeCell ref="AA30:AC30"/>
    <mergeCell ref="I32:L32"/>
    <mergeCell ref="O32:R32"/>
    <mergeCell ref="I34:L34"/>
    <mergeCell ref="O34:R34"/>
  </mergeCells>
  <conditionalFormatting sqref="F10:AJ10">
    <cfRule type="expression" dxfId="1072" priority="147">
      <formula>OR(F$10=1,F$10=7)</formula>
    </cfRule>
  </conditionalFormatting>
  <conditionalFormatting sqref="F12:AJ27">
    <cfRule type="cellIs" dxfId="1071" priority="122" operator="equal">
      <formula>"A"</formula>
    </cfRule>
    <cfRule type="cellIs" dxfId="1070" priority="123" operator="equal">
      <formula>"D"</formula>
    </cfRule>
    <cfRule type="cellIs" dxfId="1069" priority="124" operator="equal">
      <formula>"P"</formula>
    </cfRule>
    <cfRule type="cellIs" dxfId="1068" priority="125" operator="equal">
      <formula>"G"</formula>
    </cfRule>
    <cfRule type="cellIs" dxfId="1067" priority="126" operator="equal">
      <formula>"Q"</formula>
    </cfRule>
    <cfRule type="cellIs" dxfId="1066" priority="127" operator="equal">
      <formula>"N"</formula>
    </cfRule>
    <cfRule type="cellIs" dxfId="1065" priority="128" operator="equal">
      <formula>"PN"</formula>
    </cfRule>
    <cfRule type="cellIs" dxfId="1064" priority="129" operator="equal">
      <formula>"PJ"</formula>
    </cfRule>
    <cfRule type="cellIs" dxfId="1063" priority="130" operator="equal">
      <formula>"J"</formula>
    </cfRule>
    <cfRule type="cellIs" dxfId="1062" priority="131" operator="equal">
      <formula>"F"</formula>
    </cfRule>
    <cfRule type="cellIs" dxfId="1061" priority="132" operator="equal">
      <formula>"GP"</formula>
    </cfRule>
    <cfRule type="cellIs" dxfId="1060" priority="133" operator="equal">
      <formula>"PM"</formula>
    </cfRule>
    <cfRule type="cellIs" dxfId="1059" priority="134" operator="equal">
      <formula>"GA"</formula>
    </cfRule>
    <cfRule type="cellIs" dxfId="1058" priority="135" operator="equal">
      <formula>"AM"</formula>
    </cfRule>
    <cfRule type="cellIs" dxfId="1057" priority="137" operator="equal">
      <formula>"CV"</formula>
    </cfRule>
    <cfRule type="cellIs" dxfId="1056" priority="138" operator="equal">
      <formula>"ND"</formula>
    </cfRule>
    <cfRule type="cellIs" dxfId="1055" priority="139" operator="equal">
      <formula>"CPA"</formula>
    </cfRule>
    <cfRule type="cellIs" dxfId="1054" priority="140" operator="equal">
      <formula>"MA"</formula>
    </cfRule>
    <cfRule type="cellIs" dxfId="1053" priority="141" operator="equal">
      <formula>"DR"</formula>
    </cfRule>
    <cfRule type="cellIs" dxfId="1052" priority="142" operator="equal">
      <formula>"RC"</formula>
    </cfRule>
    <cfRule type="cellIs" dxfId="1051" priority="144" operator="equal">
      <formula>"CP"</formula>
    </cfRule>
    <cfRule type="expression" dxfId="1050" priority="145">
      <formula>OR(F$10=1,F$10=7)</formula>
    </cfRule>
    <cfRule type="cellIs" dxfId="1049" priority="146" operator="equal">
      <formula>"R"</formula>
    </cfRule>
  </conditionalFormatting>
  <conditionalFormatting sqref="C11:E27">
    <cfRule type="cellIs" dxfId="1048" priority="136" operator="equal">
      <formula>0</formula>
    </cfRule>
  </conditionalFormatting>
  <conditionalFormatting sqref="F11:I11">
    <cfRule type="cellIs" dxfId="1047" priority="98" operator="equal">
      <formula>"A"</formula>
    </cfRule>
    <cfRule type="cellIs" dxfId="1046" priority="99" operator="equal">
      <formula>"D"</formula>
    </cfRule>
    <cfRule type="cellIs" dxfId="1045" priority="100" operator="equal">
      <formula>"P"</formula>
    </cfRule>
    <cfRule type="cellIs" dxfId="1044" priority="101" operator="equal">
      <formula>"G"</formula>
    </cfRule>
    <cfRule type="cellIs" dxfId="1043" priority="102" operator="equal">
      <formula>"Q"</formula>
    </cfRule>
    <cfRule type="cellIs" dxfId="1042" priority="103" operator="equal">
      <formula>"N"</formula>
    </cfRule>
    <cfRule type="cellIs" dxfId="1041" priority="104" operator="equal">
      <formula>"PN"</formula>
    </cfRule>
    <cfRule type="cellIs" dxfId="1040" priority="105" operator="equal">
      <formula>"PJ"</formula>
    </cfRule>
    <cfRule type="cellIs" dxfId="1039" priority="106" operator="equal">
      <formula>"J"</formula>
    </cfRule>
    <cfRule type="cellIs" dxfId="1038" priority="107" operator="equal">
      <formula>"F"</formula>
    </cfRule>
    <cfRule type="cellIs" dxfId="1037" priority="108" operator="equal">
      <formula>"GP"</formula>
    </cfRule>
    <cfRule type="cellIs" dxfId="1036" priority="109" operator="equal">
      <formula>"PM"</formula>
    </cfRule>
    <cfRule type="cellIs" dxfId="1035" priority="110" operator="equal">
      <formula>"GA"</formula>
    </cfRule>
    <cfRule type="cellIs" dxfId="1034" priority="111" operator="equal">
      <formula>"AM"</formula>
    </cfRule>
    <cfRule type="cellIs" dxfId="1033" priority="112" operator="equal">
      <formula>"CV"</formula>
    </cfRule>
    <cfRule type="cellIs" dxfId="1032" priority="113" operator="equal">
      <formula>"ND"</formula>
    </cfRule>
    <cfRule type="cellIs" dxfId="1031" priority="114" operator="equal">
      <formula>"CPA"</formula>
    </cfRule>
    <cfRule type="cellIs" dxfId="1030" priority="115" operator="equal">
      <formula>"MA"</formula>
    </cfRule>
    <cfRule type="cellIs" dxfId="1029" priority="116" operator="equal">
      <formula>"DR"</formula>
    </cfRule>
    <cfRule type="cellIs" dxfId="1028" priority="117" operator="equal">
      <formula>"RC"</formula>
    </cfRule>
    <cfRule type="cellIs" dxfId="1027" priority="118" operator="equal">
      <formula>"CP"</formula>
    </cfRule>
    <cfRule type="expression" dxfId="1026" priority="119">
      <formula>OR(F$10=1,F$10=7)</formula>
    </cfRule>
    <cfRule type="cellIs" dxfId="1025" priority="120" operator="equal">
      <formula>"R"</formula>
    </cfRule>
  </conditionalFormatting>
  <conditionalFormatting sqref="J11:Z11">
    <cfRule type="cellIs" dxfId="1024" priority="74" operator="equal">
      <formula>"A"</formula>
    </cfRule>
    <cfRule type="cellIs" dxfId="1023" priority="75" operator="equal">
      <formula>"D"</formula>
    </cfRule>
    <cfRule type="cellIs" dxfId="1022" priority="76" operator="equal">
      <formula>"P"</formula>
    </cfRule>
    <cfRule type="cellIs" dxfId="1021" priority="77" operator="equal">
      <formula>"G"</formula>
    </cfRule>
    <cfRule type="cellIs" dxfId="1020" priority="78" operator="equal">
      <formula>"Q"</formula>
    </cfRule>
    <cfRule type="cellIs" dxfId="1019" priority="79" operator="equal">
      <formula>"N"</formula>
    </cfRule>
    <cfRule type="cellIs" dxfId="1018" priority="80" operator="equal">
      <formula>"PN"</formula>
    </cfRule>
    <cfRule type="cellIs" dxfId="1017" priority="81" operator="equal">
      <formula>"PJ"</formula>
    </cfRule>
    <cfRule type="cellIs" dxfId="1016" priority="82" operator="equal">
      <formula>"J"</formula>
    </cfRule>
    <cfRule type="cellIs" dxfId="1015" priority="83" operator="equal">
      <formula>"F"</formula>
    </cfRule>
    <cfRule type="cellIs" dxfId="1014" priority="84" operator="equal">
      <formula>"GP"</formula>
    </cfRule>
    <cfRule type="cellIs" dxfId="1013" priority="85" operator="equal">
      <formula>"PM"</formula>
    </cfRule>
    <cfRule type="cellIs" dxfId="1012" priority="86" operator="equal">
      <formula>"GA"</formula>
    </cfRule>
    <cfRule type="cellIs" dxfId="1011" priority="87" operator="equal">
      <formula>"AM"</formula>
    </cfRule>
    <cfRule type="cellIs" dxfId="1010" priority="88" operator="equal">
      <formula>"CV"</formula>
    </cfRule>
    <cfRule type="cellIs" dxfId="1009" priority="89" operator="equal">
      <formula>"ND"</formula>
    </cfRule>
    <cfRule type="cellIs" dxfId="1008" priority="90" operator="equal">
      <formula>"CPA"</formula>
    </cfRule>
    <cfRule type="cellIs" dxfId="1007" priority="91" operator="equal">
      <formula>"MA"</formula>
    </cfRule>
    <cfRule type="cellIs" dxfId="1006" priority="92" operator="equal">
      <formula>"DR"</formula>
    </cfRule>
    <cfRule type="cellIs" dxfId="1005" priority="93" operator="equal">
      <formula>"RC"</formula>
    </cfRule>
    <cfRule type="cellIs" dxfId="1004" priority="94" operator="equal">
      <formula>"CP"</formula>
    </cfRule>
    <cfRule type="expression" dxfId="1003" priority="95">
      <formula>OR(J$10=1,J$10=7)</formula>
    </cfRule>
    <cfRule type="cellIs" dxfId="1002" priority="96" operator="equal">
      <formula>"R"</formula>
    </cfRule>
  </conditionalFormatting>
  <conditionalFormatting sqref="AA11:AE11">
    <cfRule type="cellIs" dxfId="1001" priority="50" operator="equal">
      <formula>"A"</formula>
    </cfRule>
    <cfRule type="cellIs" dxfId="1000" priority="51" operator="equal">
      <formula>"D"</formula>
    </cfRule>
    <cfRule type="cellIs" dxfId="999" priority="52" operator="equal">
      <formula>"P"</formula>
    </cfRule>
    <cfRule type="cellIs" dxfId="998" priority="53" operator="equal">
      <formula>"G"</formula>
    </cfRule>
    <cfRule type="cellIs" dxfId="997" priority="54" operator="equal">
      <formula>"Q"</formula>
    </cfRule>
    <cfRule type="cellIs" dxfId="996" priority="55" operator="equal">
      <formula>"N"</formula>
    </cfRule>
    <cfRule type="cellIs" dxfId="995" priority="56" operator="equal">
      <formula>"PN"</formula>
    </cfRule>
    <cfRule type="cellIs" dxfId="994" priority="57" operator="equal">
      <formula>"PJ"</formula>
    </cfRule>
    <cfRule type="cellIs" dxfId="993" priority="58" operator="equal">
      <formula>"J"</formula>
    </cfRule>
    <cfRule type="cellIs" dxfId="992" priority="59" operator="equal">
      <formula>"F"</formula>
    </cfRule>
    <cfRule type="cellIs" dxfId="991" priority="60" operator="equal">
      <formula>"GP"</formula>
    </cfRule>
    <cfRule type="cellIs" dxfId="990" priority="61" operator="equal">
      <formula>"PM"</formula>
    </cfRule>
    <cfRule type="cellIs" dxfId="989" priority="62" operator="equal">
      <formula>"GA"</formula>
    </cfRule>
    <cfRule type="cellIs" dxfId="988" priority="63" operator="equal">
      <formula>"AM"</formula>
    </cfRule>
    <cfRule type="cellIs" dxfId="987" priority="64" operator="equal">
      <formula>"CV"</formula>
    </cfRule>
    <cfRule type="cellIs" dxfId="986" priority="65" operator="equal">
      <formula>"ND"</formula>
    </cfRule>
    <cfRule type="cellIs" dxfId="985" priority="66" operator="equal">
      <formula>"CPA"</formula>
    </cfRule>
    <cfRule type="cellIs" dxfId="984" priority="67" operator="equal">
      <formula>"MA"</formula>
    </cfRule>
    <cfRule type="cellIs" dxfId="983" priority="68" operator="equal">
      <formula>"DR"</formula>
    </cfRule>
    <cfRule type="cellIs" dxfId="982" priority="69" operator="equal">
      <formula>"RC"</formula>
    </cfRule>
    <cfRule type="cellIs" dxfId="981" priority="70" operator="equal">
      <formula>"CP"</formula>
    </cfRule>
    <cfRule type="expression" dxfId="980" priority="71">
      <formula>OR(AA$10=1,AA$10=7)</formula>
    </cfRule>
    <cfRule type="cellIs" dxfId="979" priority="72" operator="equal">
      <formula>"R"</formula>
    </cfRule>
  </conditionalFormatting>
  <conditionalFormatting sqref="AF11:AJ11">
    <cfRule type="cellIs" dxfId="978" priority="26" operator="equal">
      <formula>"A"</formula>
    </cfRule>
    <cfRule type="cellIs" dxfId="977" priority="27" operator="equal">
      <formula>"D"</formula>
    </cfRule>
    <cfRule type="cellIs" dxfId="976" priority="28" operator="equal">
      <formula>"P"</formula>
    </cfRule>
    <cfRule type="cellIs" dxfId="975" priority="29" operator="equal">
      <formula>"G"</formula>
    </cfRule>
    <cfRule type="cellIs" dxfId="974" priority="30" operator="equal">
      <formula>"Q"</formula>
    </cfRule>
    <cfRule type="cellIs" dxfId="973" priority="31" operator="equal">
      <formula>"N"</formula>
    </cfRule>
    <cfRule type="cellIs" dxfId="972" priority="32" operator="equal">
      <formula>"PN"</formula>
    </cfRule>
    <cfRule type="cellIs" dxfId="971" priority="33" operator="equal">
      <formula>"PJ"</formula>
    </cfRule>
    <cfRule type="cellIs" dxfId="970" priority="34" operator="equal">
      <formula>"J"</formula>
    </cfRule>
    <cfRule type="cellIs" dxfId="969" priority="35" operator="equal">
      <formula>"F"</formula>
    </cfRule>
    <cfRule type="cellIs" dxfId="968" priority="36" operator="equal">
      <formula>"GP"</formula>
    </cfRule>
    <cfRule type="cellIs" dxfId="967" priority="37" operator="equal">
      <formula>"PM"</formula>
    </cfRule>
    <cfRule type="cellIs" dxfId="966" priority="38" operator="equal">
      <formula>"GA"</formula>
    </cfRule>
    <cfRule type="cellIs" dxfId="965" priority="39" operator="equal">
      <formula>"AM"</formula>
    </cfRule>
    <cfRule type="cellIs" dxfId="964" priority="40" operator="equal">
      <formula>"CV"</formula>
    </cfRule>
    <cfRule type="cellIs" dxfId="963" priority="41" operator="equal">
      <formula>"ND"</formula>
    </cfRule>
    <cfRule type="cellIs" dxfId="962" priority="42" operator="equal">
      <formula>"CPA"</formula>
    </cfRule>
    <cfRule type="cellIs" dxfId="961" priority="43" operator="equal">
      <formula>"MA"</formula>
    </cfRule>
    <cfRule type="cellIs" dxfId="960" priority="44" operator="equal">
      <formula>"DR"</formula>
    </cfRule>
    <cfRule type="cellIs" dxfId="959" priority="45" operator="equal">
      <formula>"RC"</formula>
    </cfRule>
    <cfRule type="cellIs" dxfId="958" priority="46" operator="equal">
      <formula>"CP"</formula>
    </cfRule>
    <cfRule type="expression" dxfId="957" priority="47">
      <formula>OR(AF$10=1,AF$10=7)</formula>
    </cfRule>
    <cfRule type="cellIs" dxfId="956" priority="48" operator="equal">
      <formula>"R"</formula>
    </cfRule>
  </conditionalFormatting>
  <conditionalFormatting sqref="F28:AJ28">
    <cfRule type="expression" dxfId="955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954" priority="1" operator="equal">
      <formula>"D"</formula>
    </cfRule>
    <cfRule type="cellIs" dxfId="953" priority="3" operator="equal">
      <formula>"P"</formula>
    </cfRule>
    <cfRule type="cellIs" dxfId="952" priority="4" operator="equal">
      <formula>"G"</formula>
    </cfRule>
    <cfRule type="cellIs" dxfId="951" priority="5" operator="equal">
      <formula>"Q"</formula>
    </cfRule>
    <cfRule type="cellIs" dxfId="950" priority="6" operator="equal">
      <formula>"N"</formula>
    </cfRule>
    <cfRule type="cellIs" dxfId="949" priority="7" operator="equal">
      <formula>"PN"</formula>
    </cfRule>
    <cfRule type="cellIs" dxfId="948" priority="8" operator="equal">
      <formula>"PJ"</formula>
    </cfRule>
    <cfRule type="cellIs" dxfId="947" priority="9" operator="equal">
      <formula>"J"</formula>
    </cfRule>
    <cfRule type="cellIs" dxfId="946" priority="10" operator="equal">
      <formula>"F"</formula>
    </cfRule>
    <cfRule type="cellIs" dxfId="945" priority="11" operator="equal">
      <formula>"GP"</formula>
    </cfRule>
    <cfRule type="cellIs" dxfId="944" priority="12" operator="equal">
      <formula>"PM"</formula>
    </cfRule>
    <cfRule type="cellIs" dxfId="943" priority="13" operator="equal">
      <formula>"GA"</formula>
    </cfRule>
    <cfRule type="cellIs" dxfId="942" priority="14" operator="equal">
      <formula>"AM"</formula>
    </cfRule>
    <cfRule type="cellIs" dxfId="941" priority="15" operator="equal">
      <formula>"CV"</formula>
    </cfRule>
    <cfRule type="cellIs" dxfId="940" priority="16" operator="equal">
      <formula>"ND"</formula>
    </cfRule>
    <cfRule type="cellIs" dxfId="939" priority="17" operator="equal">
      <formula>"CPA"</formula>
    </cfRule>
    <cfRule type="cellIs" dxfId="938" priority="18" operator="equal">
      <formula>"MA"</formula>
    </cfRule>
    <cfRule type="cellIs" dxfId="937" priority="19" operator="equal">
      <formula>"DR"</formula>
    </cfRule>
    <cfRule type="cellIs" dxfId="936" priority="20" operator="equal">
      <formula>"RC"</formula>
    </cfRule>
    <cfRule type="cellIs" dxfId="935" priority="21" operator="equal">
      <formula>"CP"</formula>
    </cfRule>
    <cfRule type="expression" dxfId="934" priority="22">
      <formula>OR(N$10=1,N$10=7)</formula>
    </cfRule>
    <cfRule type="cellIs" dxfId="933" priority="23" operator="equal">
      <formula>"R"</formula>
    </cfRule>
  </conditionalFormatting>
  <conditionalFormatting sqref="N36">
    <cfRule type="cellIs" dxfId="932" priority="2" operator="equal">
      <formula>"A"</formula>
    </cfRule>
  </conditionalFormatting>
  <dataValidations count="5">
    <dataValidation type="list" allowBlank="1" showInputMessage="1" showErrorMessage="1" sqref="F12:AJ27">
      <formula1>"CP,ND,MA,RC,F,CPA,DR,AM,GA,Q,PM,GP,G,PJ,PN,J,N,D,A,P,R,"</formula1>
    </dataValidation>
    <dataValidation type="list" allowBlank="1" showInputMessage="1" showErrorMessage="1" sqref="AA11:AJ11">
      <formula1>"CP,ND,MA,RC,F,CPA,DR,AM,GA,Q,PM,GP,G,PJ,PN,J,N,D,P,A,R,"</formula1>
    </dataValidation>
    <dataValidation type="list" allowBlank="1" showInputMessage="1" showErrorMessage="1" sqref="J11:Z11">
      <formula1>"CP,ND,MA,RC,F,CPA,DR,AM,GA,Q,PM,GP,G,PJ,PN,J,N,R,D,A,P,"</formula1>
    </dataValidation>
    <dataValidation type="list" allowBlank="1" showInputMessage="1" showErrorMessage="1" sqref="F11:I11">
      <formula1>"CP,ND,MA,RC,F,CPA,DR,AM,GA,Q,PM,GP,G,PJ,PN,J,N,P,A,D,R,"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8" id="{12838B86-4B3C-496B-B0EE-2A9625A1BB9B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</xm:sqref>
        </x14:conditionalFormatting>
        <x14:conditionalFormatting xmlns:xm="http://schemas.microsoft.com/office/excel/2006/main">
          <x14:cfRule type="expression" priority="121" id="{6535A54C-0CE0-4987-8204-30CF5AB36E23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F11:I11</xm:sqref>
        </x14:conditionalFormatting>
        <x14:conditionalFormatting xmlns:xm="http://schemas.microsoft.com/office/excel/2006/main">
          <x14:cfRule type="expression" priority="97" id="{816BC5DA-C8E1-4DB6-8B63-CD7858968806}">
            <xm:f>J$3=VLOOKUP(J$3,Config!$D$23:$E$35,1,0)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J11:Z11</xm:sqref>
        </x14:conditionalFormatting>
        <x14:conditionalFormatting xmlns:xm="http://schemas.microsoft.com/office/excel/2006/main">
          <x14:cfRule type="expression" priority="73" id="{A906886A-5A37-4215-9DCA-734A0CE33CDB}">
            <xm:f>AA$3=VLOOKUP(AA$3,Config!$D$23:$E$35,1,0)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AA11:AE11</xm:sqref>
        </x14:conditionalFormatting>
        <x14:conditionalFormatting xmlns:xm="http://schemas.microsoft.com/office/excel/2006/main">
          <x14:cfRule type="expression" priority="49" id="{EAEEC613-8D2D-42C4-9D6F-D8CD7B1D0F32}">
            <xm:f>AF$3=VLOOKUP(AF$3,Config!$D$23:$E$35,1,0)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AF11:AJ11</xm:sqref>
        </x14:conditionalFormatting>
        <x14:conditionalFormatting xmlns:xm="http://schemas.microsoft.com/office/excel/2006/main">
          <x14:cfRule type="expression" priority="24" id="{948F0DF9-D301-4E07-967A-89D223FE0050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4" tint="0.59999389629810485"/>
    <pageSetUpPr fitToPage="1"/>
  </sheetPr>
  <dimension ref="A1:AT39"/>
  <sheetViews>
    <sheetView showGridLines="0" showZeros="0" topLeftCell="B4" workbookViewId="0">
      <selection activeCell="AL11" sqref="AL11:AL2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Config!E13</f>
        <v>43466</v>
      </c>
    </row>
    <row r="2" spans="1:46" ht="15.75" hidden="1" thickBot="1" x14ac:dyDescent="0.3">
      <c r="A2" s="10">
        <f>Config!F13</f>
        <v>43496</v>
      </c>
      <c r="F2" s="2">
        <f>IFERROR(WEEKDAY(F3),"")</f>
        <v>3</v>
      </c>
      <c r="G2" s="2">
        <f t="shared" ref="G2:AI2" si="0">IFERROR(WEEKDAY(G3),"")</f>
        <v>4</v>
      </c>
      <c r="H2" s="2">
        <f t="shared" si="0"/>
        <v>5</v>
      </c>
      <c r="I2" s="2">
        <f t="shared" si="0"/>
        <v>6</v>
      </c>
      <c r="J2" s="2">
        <f t="shared" si="0"/>
        <v>7</v>
      </c>
      <c r="K2" s="2">
        <f t="shared" si="0"/>
        <v>1</v>
      </c>
      <c r="L2" s="2">
        <f t="shared" si="0"/>
        <v>2</v>
      </c>
      <c r="M2" s="2">
        <f t="shared" si="0"/>
        <v>3</v>
      </c>
      <c r="N2" s="2">
        <f t="shared" si="0"/>
        <v>4</v>
      </c>
      <c r="O2" s="2">
        <f t="shared" si="0"/>
        <v>5</v>
      </c>
      <c r="P2" s="2">
        <f t="shared" si="0"/>
        <v>6</v>
      </c>
      <c r="Q2" s="2">
        <f t="shared" si="0"/>
        <v>7</v>
      </c>
      <c r="R2" s="2">
        <f t="shared" si="0"/>
        <v>1</v>
      </c>
      <c r="S2" s="2">
        <f t="shared" si="0"/>
        <v>2</v>
      </c>
      <c r="T2" s="2">
        <f t="shared" si="0"/>
        <v>3</v>
      </c>
      <c r="U2" s="2">
        <f t="shared" si="0"/>
        <v>4</v>
      </c>
      <c r="V2" s="2">
        <f t="shared" si="0"/>
        <v>5</v>
      </c>
      <c r="W2" s="2">
        <f t="shared" si="0"/>
        <v>6</v>
      </c>
      <c r="X2" s="2">
        <f t="shared" si="0"/>
        <v>7</v>
      </c>
      <c r="Y2" s="2">
        <f t="shared" si="0"/>
        <v>1</v>
      </c>
      <c r="Z2" s="2">
        <f t="shared" si="0"/>
        <v>2</v>
      </c>
      <c r="AA2" s="2">
        <f t="shared" si="0"/>
        <v>3</v>
      </c>
      <c r="AB2" s="2">
        <f t="shared" si="0"/>
        <v>4</v>
      </c>
      <c r="AC2" s="2">
        <f t="shared" si="0"/>
        <v>5</v>
      </c>
      <c r="AD2" s="2">
        <f t="shared" si="0"/>
        <v>6</v>
      </c>
      <c r="AE2" s="2">
        <f t="shared" si="0"/>
        <v>7</v>
      </c>
      <c r="AF2" s="2">
        <f t="shared" si="0"/>
        <v>1</v>
      </c>
      <c r="AG2" s="2">
        <f t="shared" si="0"/>
        <v>2</v>
      </c>
      <c r="AH2" s="2">
        <f t="shared" si="0"/>
        <v>3</v>
      </c>
      <c r="AI2" s="2">
        <f t="shared" si="0"/>
        <v>4</v>
      </c>
    </row>
    <row r="3" spans="1:46" ht="73.5" hidden="1" customHeight="1" thickBot="1" x14ac:dyDescent="0.3">
      <c r="F3" s="5">
        <f>A1</f>
        <v>43466</v>
      </c>
      <c r="G3" s="5">
        <f>F3+1</f>
        <v>43467</v>
      </c>
      <c r="H3" s="5">
        <f t="shared" ref="H3:AG3" si="1">G3+1</f>
        <v>43468</v>
      </c>
      <c r="I3" s="5">
        <f t="shared" si="1"/>
        <v>43469</v>
      </c>
      <c r="J3" s="5">
        <f t="shared" si="1"/>
        <v>43470</v>
      </c>
      <c r="K3" s="5">
        <f t="shared" si="1"/>
        <v>43471</v>
      </c>
      <c r="L3" s="5">
        <f t="shared" si="1"/>
        <v>43472</v>
      </c>
      <c r="M3" s="5">
        <f t="shared" si="1"/>
        <v>43473</v>
      </c>
      <c r="N3" s="5">
        <f t="shared" si="1"/>
        <v>43474</v>
      </c>
      <c r="O3" s="5">
        <f t="shared" si="1"/>
        <v>43475</v>
      </c>
      <c r="P3" s="5">
        <f t="shared" si="1"/>
        <v>43476</v>
      </c>
      <c r="Q3" s="5">
        <f t="shared" si="1"/>
        <v>43477</v>
      </c>
      <c r="R3" s="5">
        <f t="shared" si="1"/>
        <v>43478</v>
      </c>
      <c r="S3" s="5">
        <f t="shared" si="1"/>
        <v>43479</v>
      </c>
      <c r="T3" s="5">
        <f t="shared" si="1"/>
        <v>43480</v>
      </c>
      <c r="U3" s="5">
        <f t="shared" si="1"/>
        <v>43481</v>
      </c>
      <c r="V3" s="5">
        <f t="shared" si="1"/>
        <v>43482</v>
      </c>
      <c r="W3" s="5">
        <f t="shared" si="1"/>
        <v>43483</v>
      </c>
      <c r="X3" s="5">
        <f t="shared" si="1"/>
        <v>43484</v>
      </c>
      <c r="Y3" s="5">
        <f t="shared" si="1"/>
        <v>43485</v>
      </c>
      <c r="Z3" s="5">
        <f t="shared" si="1"/>
        <v>43486</v>
      </c>
      <c r="AA3" s="5">
        <f t="shared" si="1"/>
        <v>43487</v>
      </c>
      <c r="AB3" s="5">
        <f t="shared" si="1"/>
        <v>43488</v>
      </c>
      <c r="AC3" s="5">
        <f t="shared" si="1"/>
        <v>43489</v>
      </c>
      <c r="AD3" s="5">
        <f t="shared" si="1"/>
        <v>43490</v>
      </c>
      <c r="AE3" s="5">
        <f t="shared" si="1"/>
        <v>43491</v>
      </c>
      <c r="AF3" s="5">
        <f t="shared" si="1"/>
        <v>43492</v>
      </c>
      <c r="AG3" s="5">
        <f t="shared" si="1"/>
        <v>43493</v>
      </c>
      <c r="AH3" s="5">
        <f>IFERROR(IF(AG3+1&gt;A2,"",AG3+1),"")</f>
        <v>43494</v>
      </c>
      <c r="AI3" s="5">
        <f>IFERROR(IF(AH3+1&gt;A2,"",AH3+1),"")</f>
        <v>43495</v>
      </c>
      <c r="AJ3" s="5">
        <f>IFERROR(IF(AI3+1&gt;A2,"",AI3+1),"")</f>
        <v>43496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89" t="str">
        <f>TEXT(A1,"mmmmmmmmmmmmmm")</f>
        <v>janvier</v>
      </c>
      <c r="C4" s="290"/>
      <c r="D4" s="290"/>
      <c r="E4" s="290"/>
      <c r="F4" s="290"/>
      <c r="G4" s="290"/>
      <c r="H4" s="290"/>
      <c r="I4" s="290"/>
      <c r="J4" s="290"/>
      <c r="K4" s="290"/>
      <c r="L4" s="290"/>
      <c r="M4" s="290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1"/>
    </row>
    <row r="5" spans="1:46" x14ac:dyDescent="0.25">
      <c r="B5" s="292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4"/>
    </row>
    <row r="6" spans="1:46" x14ac:dyDescent="0.25">
      <c r="A6" s="4"/>
      <c r="B6" s="292"/>
      <c r="C6" s="293"/>
      <c r="D6" s="293"/>
      <c r="E6" s="293"/>
      <c r="F6" s="293"/>
      <c r="G6" s="293"/>
      <c r="H6" s="293"/>
      <c r="I6" s="293"/>
      <c r="J6" s="293"/>
      <c r="K6" s="293"/>
      <c r="L6" s="293"/>
      <c r="M6" s="293"/>
      <c r="N6" s="293"/>
      <c r="O6" s="293"/>
      <c r="P6" s="293"/>
      <c r="Q6" s="293"/>
      <c r="R6" s="293"/>
      <c r="S6" s="293"/>
      <c r="T6" s="293"/>
      <c r="U6" s="293"/>
      <c r="V6" s="293"/>
      <c r="W6" s="293"/>
      <c r="X6" s="293"/>
      <c r="Y6" s="293"/>
      <c r="Z6" s="293"/>
      <c r="AA6" s="293"/>
      <c r="AB6" s="293"/>
      <c r="AC6" s="293"/>
      <c r="AD6" s="293"/>
      <c r="AE6" s="293"/>
      <c r="AF6" s="293"/>
      <c r="AG6" s="293"/>
      <c r="AH6" s="293"/>
      <c r="AI6" s="293"/>
      <c r="AJ6" s="294"/>
    </row>
    <row r="7" spans="1:46" ht="15.75" thickBot="1" x14ac:dyDescent="0.3">
      <c r="A7" s="4"/>
      <c r="B7" s="295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6"/>
      <c r="T7" s="296"/>
      <c r="U7" s="296"/>
      <c r="V7" s="296"/>
      <c r="W7" s="296"/>
      <c r="X7" s="296"/>
      <c r="Y7" s="296"/>
      <c r="Z7" s="296"/>
      <c r="AA7" s="296"/>
      <c r="AB7" s="296"/>
      <c r="AC7" s="296"/>
      <c r="AD7" s="296"/>
      <c r="AE7" s="296"/>
      <c r="AF7" s="296"/>
      <c r="AG7" s="296"/>
      <c r="AH7" s="296"/>
      <c r="AI7" s="296"/>
      <c r="AJ7" s="297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299" t="s">
        <v>66</v>
      </c>
      <c r="D9" s="300"/>
      <c r="E9" s="301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>
        <f t="shared" si="3"/>
        <v>31</v>
      </c>
      <c r="AK9" s="345" t="s">
        <v>45</v>
      </c>
      <c r="AL9" s="347" t="s">
        <v>97</v>
      </c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3</v>
      </c>
      <c r="G10" s="8">
        <f t="shared" ref="G10:AJ10" si="4">IFERROR(WEEKDAY(G3),"")</f>
        <v>4</v>
      </c>
      <c r="H10" s="8">
        <f t="shared" si="4"/>
        <v>5</v>
      </c>
      <c r="I10" s="8">
        <f t="shared" si="4"/>
        <v>6</v>
      </c>
      <c r="J10" s="8">
        <f t="shared" si="4"/>
        <v>7</v>
      </c>
      <c r="K10" s="8">
        <f t="shared" si="4"/>
        <v>1</v>
      </c>
      <c r="L10" s="8">
        <f t="shared" si="4"/>
        <v>2</v>
      </c>
      <c r="M10" s="8">
        <f t="shared" si="4"/>
        <v>3</v>
      </c>
      <c r="N10" s="8">
        <f t="shared" si="4"/>
        <v>4</v>
      </c>
      <c r="O10" s="8">
        <f t="shared" si="4"/>
        <v>5</v>
      </c>
      <c r="P10" s="8">
        <f t="shared" si="4"/>
        <v>6</v>
      </c>
      <c r="Q10" s="8">
        <f t="shared" si="4"/>
        <v>7</v>
      </c>
      <c r="R10" s="8">
        <f t="shared" si="4"/>
        <v>1</v>
      </c>
      <c r="S10" s="8">
        <f t="shared" si="4"/>
        <v>2</v>
      </c>
      <c r="T10" s="8">
        <f t="shared" si="4"/>
        <v>3</v>
      </c>
      <c r="U10" s="8">
        <f t="shared" si="4"/>
        <v>4</v>
      </c>
      <c r="V10" s="8">
        <f>IFERROR(WEEKDAY(V3),"")</f>
        <v>5</v>
      </c>
      <c r="W10" s="6">
        <f t="shared" si="4"/>
        <v>6</v>
      </c>
      <c r="X10" s="8">
        <f t="shared" si="4"/>
        <v>7</v>
      </c>
      <c r="Y10" s="8">
        <f t="shared" si="4"/>
        <v>1</v>
      </c>
      <c r="Z10" s="8">
        <f t="shared" si="4"/>
        <v>2</v>
      </c>
      <c r="AA10" s="8">
        <f t="shared" si="4"/>
        <v>3</v>
      </c>
      <c r="AB10" s="8">
        <f t="shared" si="4"/>
        <v>4</v>
      </c>
      <c r="AC10" s="8">
        <f t="shared" si="4"/>
        <v>5</v>
      </c>
      <c r="AD10" s="8">
        <f t="shared" si="4"/>
        <v>6</v>
      </c>
      <c r="AE10" s="8">
        <f t="shared" si="4"/>
        <v>7</v>
      </c>
      <c r="AF10" s="8">
        <f t="shared" si="4"/>
        <v>1</v>
      </c>
      <c r="AG10" s="8">
        <f t="shared" si="4"/>
        <v>2</v>
      </c>
      <c r="AH10" s="8">
        <f t="shared" si="4"/>
        <v>3</v>
      </c>
      <c r="AI10" s="8">
        <f t="shared" si="4"/>
        <v>4</v>
      </c>
      <c r="AJ10" s="86">
        <f t="shared" si="4"/>
        <v>5</v>
      </c>
      <c r="AK10" s="346" t="s">
        <v>46</v>
      </c>
      <c r="AL10" s="348" t="s">
        <v>98</v>
      </c>
    </row>
    <row r="11" spans="1:46" x14ac:dyDescent="0.25">
      <c r="A11" s="3"/>
      <c r="B11" s="90" t="str">
        <f>IF(Config!B4&lt;&gt;"",Config!B4,"")</f>
        <v>EMPLOYE 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0" t="s">
        <v>76</v>
      </c>
      <c r="G11" s="50" t="s">
        <v>50</v>
      </c>
      <c r="H11" s="50" t="s">
        <v>50</v>
      </c>
      <c r="I11" s="51" t="s">
        <v>50</v>
      </c>
      <c r="J11" s="51" t="s">
        <v>76</v>
      </c>
      <c r="K11" s="51" t="s">
        <v>76</v>
      </c>
      <c r="L11" s="51" t="s">
        <v>72</v>
      </c>
      <c r="M11" s="51" t="s">
        <v>72</v>
      </c>
      <c r="N11" s="51" t="s">
        <v>72</v>
      </c>
      <c r="O11" s="51" t="s">
        <v>76</v>
      </c>
      <c r="P11" s="51" t="s">
        <v>76</v>
      </c>
      <c r="Q11" s="51" t="s">
        <v>54</v>
      </c>
      <c r="R11" s="51" t="s">
        <v>54</v>
      </c>
      <c r="S11" s="51" t="s">
        <v>76</v>
      </c>
      <c r="T11" s="51" t="s">
        <v>50</v>
      </c>
      <c r="U11" s="51" t="s">
        <v>51</v>
      </c>
      <c r="V11" s="51" t="s">
        <v>51</v>
      </c>
      <c r="W11" s="51" t="s">
        <v>51</v>
      </c>
      <c r="X11" s="51" t="s">
        <v>76</v>
      </c>
      <c r="Y11" s="51" t="s">
        <v>76</v>
      </c>
      <c r="Z11" s="51" t="s">
        <v>48</v>
      </c>
      <c r="AA11" s="51" t="s">
        <v>48</v>
      </c>
      <c r="AB11" s="51" t="s">
        <v>76</v>
      </c>
      <c r="AC11" s="51" t="s">
        <v>72</v>
      </c>
      <c r="AD11" s="50" t="s">
        <v>72</v>
      </c>
      <c r="AE11" s="50" t="s">
        <v>57</v>
      </c>
      <c r="AF11" s="50" t="s">
        <v>57</v>
      </c>
      <c r="AG11" s="51" t="s">
        <v>76</v>
      </c>
      <c r="AH11" s="51" t="s">
        <v>76</v>
      </c>
      <c r="AI11" s="51" t="s">
        <v>48</v>
      </c>
      <c r="AJ11" s="51" t="s">
        <v>48</v>
      </c>
      <c r="AK11" s="353">
        <f t="shared" ref="AK11:AK27" ca="1" si="6">TotH(F11:AJ11)</f>
        <v>7.8333333333333321</v>
      </c>
      <c r="AL11" s="360">
        <f ca="1">FraisM(F11:AJ11)</f>
        <v>388.60000000000014</v>
      </c>
    </row>
    <row r="12" spans="1:46" x14ac:dyDescent="0.25">
      <c r="A12" s="3"/>
      <c r="B12" s="91" t="str">
        <f>IF(Config!B5&lt;&gt;"",Config!B5,"")</f>
        <v>EMPLOYE 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42</v>
      </c>
      <c r="G12" s="52" t="s">
        <v>76</v>
      </c>
      <c r="H12" s="52" t="s">
        <v>72</v>
      </c>
      <c r="I12" s="53" t="s">
        <v>72</v>
      </c>
      <c r="J12" s="52" t="s">
        <v>57</v>
      </c>
      <c r="K12" s="52" t="s">
        <v>57</v>
      </c>
      <c r="L12" s="52" t="s">
        <v>76</v>
      </c>
      <c r="M12" s="53" t="s">
        <v>76</v>
      </c>
      <c r="N12" s="52" t="s">
        <v>42</v>
      </c>
      <c r="O12" s="52" t="s">
        <v>42</v>
      </c>
      <c r="P12" s="52" t="s">
        <v>42</v>
      </c>
      <c r="Q12" s="52" t="s">
        <v>76</v>
      </c>
      <c r="R12" s="52" t="s">
        <v>76</v>
      </c>
      <c r="S12" s="52" t="s">
        <v>72</v>
      </c>
      <c r="T12" s="52" t="s">
        <v>72</v>
      </c>
      <c r="U12" s="52" t="s">
        <v>72</v>
      </c>
      <c r="V12" s="52" t="s">
        <v>76</v>
      </c>
      <c r="W12" s="52" t="s">
        <v>76</v>
      </c>
      <c r="X12" s="52" t="s">
        <v>54</v>
      </c>
      <c r="Y12" s="52" t="s">
        <v>54</v>
      </c>
      <c r="Z12" s="52" t="s">
        <v>50</v>
      </c>
      <c r="AA12" s="52" t="s">
        <v>76</v>
      </c>
      <c r="AB12" s="52" t="s">
        <v>50</v>
      </c>
      <c r="AC12" s="52" t="s">
        <v>50</v>
      </c>
      <c r="AD12" s="52" t="s">
        <v>50</v>
      </c>
      <c r="AE12" s="52" t="s">
        <v>76</v>
      </c>
      <c r="AF12" s="52" t="s">
        <v>76</v>
      </c>
      <c r="AG12" s="52" t="s">
        <v>72</v>
      </c>
      <c r="AH12" s="52" t="s">
        <v>72</v>
      </c>
      <c r="AI12" s="52" t="s">
        <v>72</v>
      </c>
      <c r="AJ12" s="88" t="s">
        <v>76</v>
      </c>
      <c r="AK12" s="354">
        <f t="shared" ca="1" si="6"/>
        <v>7.708333333333333</v>
      </c>
      <c r="AL12" s="361">
        <f t="shared" ref="AL12:AL27" ca="1" si="9">FraisM(F12:AJ12)</f>
        <v>347.68000000000006</v>
      </c>
    </row>
    <row r="13" spans="1:46" x14ac:dyDescent="0.25">
      <c r="A13" s="3"/>
      <c r="B13" s="91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356">
        <f t="shared" ca="1" si="6"/>
        <v>0</v>
      </c>
      <c r="AL13" s="361">
        <f t="shared" ca="1" si="9"/>
        <v>0</v>
      </c>
    </row>
    <row r="14" spans="1:46" x14ac:dyDescent="0.25">
      <c r="A14" s="3"/>
      <c r="B14" s="91" t="str">
        <f>IF(Config!B7&lt;&gt;"",Config!B7,"")</f>
        <v>EMPLOYE 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76</v>
      </c>
      <c r="G14" s="52" t="s">
        <v>48</v>
      </c>
      <c r="H14" s="52" t="s">
        <v>48</v>
      </c>
      <c r="I14" s="53" t="s">
        <v>48</v>
      </c>
      <c r="J14" s="52" t="s">
        <v>76</v>
      </c>
      <c r="K14" s="52" t="s">
        <v>76</v>
      </c>
      <c r="L14" s="52" t="s">
        <v>42</v>
      </c>
      <c r="M14" s="53" t="s">
        <v>42</v>
      </c>
      <c r="N14" s="52" t="s">
        <v>76</v>
      </c>
      <c r="O14" s="52" t="s">
        <v>72</v>
      </c>
      <c r="P14" s="52" t="s">
        <v>72</v>
      </c>
      <c r="Q14" s="52" t="s">
        <v>57</v>
      </c>
      <c r="R14" s="52" t="s">
        <v>57</v>
      </c>
      <c r="S14" s="52" t="s">
        <v>76</v>
      </c>
      <c r="T14" s="52" t="s">
        <v>76</v>
      </c>
      <c r="U14" s="52" t="s">
        <v>42</v>
      </c>
      <c r="V14" s="52" t="s">
        <v>42</v>
      </c>
      <c r="W14" s="52" t="s">
        <v>42</v>
      </c>
      <c r="X14" s="52" t="s">
        <v>76</v>
      </c>
      <c r="Y14" s="52" t="s">
        <v>76</v>
      </c>
      <c r="Z14" s="52" t="s">
        <v>72</v>
      </c>
      <c r="AA14" s="52" t="s">
        <v>72</v>
      </c>
      <c r="AB14" s="52" t="s">
        <v>72</v>
      </c>
      <c r="AC14" s="52" t="s">
        <v>76</v>
      </c>
      <c r="AD14" s="52" t="s">
        <v>76</v>
      </c>
      <c r="AE14" s="52" t="s">
        <v>54</v>
      </c>
      <c r="AF14" s="52" t="s">
        <v>54</v>
      </c>
      <c r="AG14" s="52" t="s">
        <v>50</v>
      </c>
      <c r="AH14" s="52" t="s">
        <v>76</v>
      </c>
      <c r="AI14" s="52" t="s">
        <v>50</v>
      </c>
      <c r="AJ14" s="88" t="s">
        <v>50</v>
      </c>
      <c r="AK14" s="354">
        <f t="shared" ca="1" si="6"/>
        <v>7.7499999999999991</v>
      </c>
      <c r="AL14" s="361">
        <f t="shared" ca="1" si="9"/>
        <v>330.56000000000006</v>
      </c>
    </row>
    <row r="15" spans="1:46" x14ac:dyDescent="0.25">
      <c r="A15" s="3"/>
      <c r="B15" s="91" t="str">
        <f>IF(Config!B8&lt;&gt;"",Config!B8,"")</f>
        <v>EMPLOYE 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48</v>
      </c>
      <c r="G15" s="52" t="s">
        <v>76</v>
      </c>
      <c r="H15" s="52" t="s">
        <v>72</v>
      </c>
      <c r="I15" s="53" t="s">
        <v>72</v>
      </c>
      <c r="J15" s="52" t="s">
        <v>57</v>
      </c>
      <c r="K15" s="52" t="s">
        <v>57</v>
      </c>
      <c r="L15" s="52" t="s">
        <v>76</v>
      </c>
      <c r="M15" s="53" t="s">
        <v>76</v>
      </c>
      <c r="N15" s="52" t="s">
        <v>48</v>
      </c>
      <c r="O15" s="52" t="s">
        <v>48</v>
      </c>
      <c r="P15" s="52" t="s">
        <v>48</v>
      </c>
      <c r="Q15" s="52" t="s">
        <v>76</v>
      </c>
      <c r="R15" s="52" t="s">
        <v>76</v>
      </c>
      <c r="S15" s="52" t="s">
        <v>42</v>
      </c>
      <c r="T15" s="52" t="s">
        <v>42</v>
      </c>
      <c r="U15" s="52" t="s">
        <v>76</v>
      </c>
      <c r="V15" s="52" t="s">
        <v>72</v>
      </c>
      <c r="W15" s="52" t="s">
        <v>72</v>
      </c>
      <c r="X15" s="52" t="s">
        <v>57</v>
      </c>
      <c r="Y15" s="52" t="s">
        <v>57</v>
      </c>
      <c r="Z15" s="52" t="s">
        <v>76</v>
      </c>
      <c r="AA15" s="52" t="s">
        <v>76</v>
      </c>
      <c r="AB15" s="52" t="s">
        <v>42</v>
      </c>
      <c r="AC15" s="52" t="s">
        <v>42</v>
      </c>
      <c r="AD15" s="52" t="s">
        <v>42</v>
      </c>
      <c r="AE15" s="52" t="s">
        <v>76</v>
      </c>
      <c r="AF15" s="52" t="s">
        <v>76</v>
      </c>
      <c r="AG15" s="52" t="s">
        <v>72</v>
      </c>
      <c r="AH15" s="52" t="s">
        <v>72</v>
      </c>
      <c r="AI15" s="52" t="s">
        <v>72</v>
      </c>
      <c r="AJ15" s="88" t="s">
        <v>76</v>
      </c>
      <c r="AK15" s="355">
        <f t="shared" ca="1" si="6"/>
        <v>7.6666666666666652</v>
      </c>
      <c r="AL15" s="361">
        <f t="shared" ca="1" si="9"/>
        <v>250.12000000000006</v>
      </c>
    </row>
    <row r="16" spans="1:46" x14ac:dyDescent="0.25">
      <c r="A16" s="3"/>
      <c r="B16" s="91" t="str">
        <f>IF(Config!B9&lt;&gt;"",Config!B9,"")</f>
        <v>EMPLOYE 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76</v>
      </c>
      <c r="G16" s="52" t="s">
        <v>42</v>
      </c>
      <c r="H16" s="52" t="s">
        <v>42</v>
      </c>
      <c r="I16" s="53" t="s">
        <v>42</v>
      </c>
      <c r="J16" s="52" t="s">
        <v>76</v>
      </c>
      <c r="K16" s="52" t="s">
        <v>76</v>
      </c>
      <c r="L16" s="52" t="s">
        <v>72</v>
      </c>
      <c r="M16" s="53" t="s">
        <v>72</v>
      </c>
      <c r="N16" s="52" t="s">
        <v>72</v>
      </c>
      <c r="O16" s="52" t="s">
        <v>76</v>
      </c>
      <c r="P16" s="52" t="s">
        <v>76</v>
      </c>
      <c r="Q16" s="52" t="s">
        <v>54</v>
      </c>
      <c r="R16" s="52" t="s">
        <v>54</v>
      </c>
      <c r="S16" s="52" t="s">
        <v>50</v>
      </c>
      <c r="T16" s="52" t="s">
        <v>76</v>
      </c>
      <c r="U16" s="52" t="s">
        <v>50</v>
      </c>
      <c r="V16" s="52" t="s">
        <v>50</v>
      </c>
      <c r="W16" s="52" t="s">
        <v>50</v>
      </c>
      <c r="X16" s="52" t="s">
        <v>76</v>
      </c>
      <c r="Y16" s="52" t="s">
        <v>76</v>
      </c>
      <c r="Z16" s="52" t="s">
        <v>72</v>
      </c>
      <c r="AA16" s="52" t="s">
        <v>72</v>
      </c>
      <c r="AB16" s="52" t="s">
        <v>72</v>
      </c>
      <c r="AC16" s="52" t="s">
        <v>76</v>
      </c>
      <c r="AD16" s="52" t="s">
        <v>76</v>
      </c>
      <c r="AE16" s="52" t="s">
        <v>54</v>
      </c>
      <c r="AF16" s="52" t="s">
        <v>54</v>
      </c>
      <c r="AG16" s="52" t="s">
        <v>76</v>
      </c>
      <c r="AH16" s="52" t="s">
        <v>50</v>
      </c>
      <c r="AI16" s="52" t="s">
        <v>51</v>
      </c>
      <c r="AJ16" s="88" t="s">
        <v>51</v>
      </c>
      <c r="AK16" s="355">
        <f t="shared" ca="1" si="6"/>
        <v>7.7916666666666661</v>
      </c>
      <c r="AL16" s="361">
        <f t="shared" ca="1" si="9"/>
        <v>389.80000000000007</v>
      </c>
    </row>
    <row r="17" spans="1:40" x14ac:dyDescent="0.25">
      <c r="A17" s="3"/>
      <c r="B17" s="91" t="str">
        <f>IF(Config!B10&lt;&gt;"",Config!B10,"")</f>
        <v>EMPLOYE 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72</v>
      </c>
      <c r="G17" s="52" t="s">
        <v>72</v>
      </c>
      <c r="H17" s="52" t="s">
        <v>76</v>
      </c>
      <c r="I17" s="53" t="s">
        <v>76</v>
      </c>
      <c r="J17" s="52" t="s">
        <v>54</v>
      </c>
      <c r="K17" s="52" t="s">
        <v>54</v>
      </c>
      <c r="L17" s="52" t="s">
        <v>76</v>
      </c>
      <c r="M17" s="53" t="s">
        <v>50</v>
      </c>
      <c r="N17" s="52" t="s">
        <v>51</v>
      </c>
      <c r="O17" s="52" t="s">
        <v>51</v>
      </c>
      <c r="P17" s="52" t="s">
        <v>51</v>
      </c>
      <c r="Q17" s="52" t="s">
        <v>76</v>
      </c>
      <c r="R17" s="52" t="s">
        <v>76</v>
      </c>
      <c r="S17" s="52" t="s">
        <v>48</v>
      </c>
      <c r="T17" s="52" t="s">
        <v>48</v>
      </c>
      <c r="U17" s="52" t="s">
        <v>76</v>
      </c>
      <c r="V17" s="52" t="s">
        <v>72</v>
      </c>
      <c r="W17" s="52" t="s">
        <v>72</v>
      </c>
      <c r="X17" s="52" t="s">
        <v>57</v>
      </c>
      <c r="Y17" s="52" t="s">
        <v>57</v>
      </c>
      <c r="Z17" s="52" t="s">
        <v>76</v>
      </c>
      <c r="AA17" s="52" t="s">
        <v>76</v>
      </c>
      <c r="AB17" s="52" t="s">
        <v>48</v>
      </c>
      <c r="AC17" s="52" t="s">
        <v>48</v>
      </c>
      <c r="AD17" s="52" t="s">
        <v>48</v>
      </c>
      <c r="AE17" s="52" t="s">
        <v>76</v>
      </c>
      <c r="AF17" s="52" t="s">
        <v>76</v>
      </c>
      <c r="AG17" s="52" t="s">
        <v>42</v>
      </c>
      <c r="AH17" s="52" t="s">
        <v>42</v>
      </c>
      <c r="AI17" s="52" t="s">
        <v>76</v>
      </c>
      <c r="AJ17" s="88" t="s">
        <v>72</v>
      </c>
      <c r="AK17" s="356">
        <f t="shared" ca="1" si="6"/>
        <v>7.7916666666666652</v>
      </c>
      <c r="AL17" s="361">
        <f t="shared" ca="1" si="9"/>
        <v>318.16000000000014</v>
      </c>
    </row>
    <row r="18" spans="1:40" x14ac:dyDescent="0.25">
      <c r="A18" s="3"/>
      <c r="B18" s="91" t="str">
        <f>IF(Config!B11&lt;&gt;"",Config!B11,"")</f>
        <v>EMPLOYE 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50</v>
      </c>
      <c r="G18" s="52" t="s">
        <v>51</v>
      </c>
      <c r="H18" s="52" t="s">
        <v>51</v>
      </c>
      <c r="I18" s="53" t="s">
        <v>51</v>
      </c>
      <c r="J18" s="52" t="s">
        <v>76</v>
      </c>
      <c r="K18" s="52" t="s">
        <v>76</v>
      </c>
      <c r="L18" s="52" t="s">
        <v>48</v>
      </c>
      <c r="M18" s="53" t="s">
        <v>48</v>
      </c>
      <c r="N18" s="52" t="s">
        <v>76</v>
      </c>
      <c r="O18" s="52" t="s">
        <v>72</v>
      </c>
      <c r="P18" s="52" t="s">
        <v>72</v>
      </c>
      <c r="Q18" s="52" t="s">
        <v>57</v>
      </c>
      <c r="R18" s="52" t="s">
        <v>57</v>
      </c>
      <c r="S18" s="52" t="s">
        <v>76</v>
      </c>
      <c r="T18" s="52" t="s">
        <v>76</v>
      </c>
      <c r="U18" s="52" t="s">
        <v>48</v>
      </c>
      <c r="V18" s="52" t="s">
        <v>48</v>
      </c>
      <c r="W18" s="52" t="s">
        <v>48</v>
      </c>
      <c r="X18" s="52" t="s">
        <v>76</v>
      </c>
      <c r="Y18" s="52" t="s">
        <v>76</v>
      </c>
      <c r="Z18" s="52" t="s">
        <v>42</v>
      </c>
      <c r="AA18" s="52" t="s">
        <v>42</v>
      </c>
      <c r="AB18" s="52" t="s">
        <v>76</v>
      </c>
      <c r="AC18" s="52" t="s">
        <v>72</v>
      </c>
      <c r="AD18" s="52" t="s">
        <v>72</v>
      </c>
      <c r="AE18" s="52" t="s">
        <v>57</v>
      </c>
      <c r="AF18" s="52" t="s">
        <v>57</v>
      </c>
      <c r="AG18" s="52" t="s">
        <v>76</v>
      </c>
      <c r="AH18" s="52" t="s">
        <v>76</v>
      </c>
      <c r="AI18" s="52" t="s">
        <v>42</v>
      </c>
      <c r="AJ18" s="88" t="s">
        <v>42</v>
      </c>
      <c r="AK18" s="356">
        <f t="shared" ca="1" si="6"/>
        <v>8.1666666666666661</v>
      </c>
      <c r="AL18" s="361">
        <f t="shared" ca="1" si="9"/>
        <v>245.40000000000009</v>
      </c>
    </row>
    <row r="19" spans="1:40" x14ac:dyDescent="0.25">
      <c r="A19" s="3"/>
      <c r="B19" s="91" t="str">
        <f>IF(Config!B12&lt;&gt;"",Config!B12,"")</f>
        <v>EMPLOYE 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72</v>
      </c>
      <c r="G19" s="52" t="s">
        <v>72</v>
      </c>
      <c r="H19" s="52" t="s">
        <v>76</v>
      </c>
      <c r="I19" s="53" t="s">
        <v>76</v>
      </c>
      <c r="J19" s="52" t="s">
        <v>54</v>
      </c>
      <c r="K19" s="52" t="s">
        <v>54</v>
      </c>
      <c r="L19" s="52" t="s">
        <v>50</v>
      </c>
      <c r="M19" s="53" t="s">
        <v>76</v>
      </c>
      <c r="N19" s="52" t="s">
        <v>50</v>
      </c>
      <c r="O19" s="52" t="s">
        <v>50</v>
      </c>
      <c r="P19" s="52" t="s">
        <v>50</v>
      </c>
      <c r="Q19" s="52" t="s">
        <v>76</v>
      </c>
      <c r="R19" s="52" t="s">
        <v>76</v>
      </c>
      <c r="S19" s="52" t="s">
        <v>72</v>
      </c>
      <c r="T19" s="52" t="s">
        <v>72</v>
      </c>
      <c r="U19" s="52" t="s">
        <v>72</v>
      </c>
      <c r="V19" s="52" t="s">
        <v>76</v>
      </c>
      <c r="W19" s="52" t="s">
        <v>76</v>
      </c>
      <c r="X19" s="52" t="s">
        <v>54</v>
      </c>
      <c r="Y19" s="52" t="s">
        <v>54</v>
      </c>
      <c r="Z19" s="52" t="s">
        <v>76</v>
      </c>
      <c r="AA19" s="52" t="s">
        <v>50</v>
      </c>
      <c r="AB19" s="52" t="s">
        <v>51</v>
      </c>
      <c r="AC19" s="52" t="s">
        <v>51</v>
      </c>
      <c r="AD19" s="52" t="s">
        <v>51</v>
      </c>
      <c r="AE19" s="52" t="s">
        <v>76</v>
      </c>
      <c r="AF19" s="52" t="s">
        <v>76</v>
      </c>
      <c r="AG19" s="52" t="s">
        <v>48</v>
      </c>
      <c r="AH19" s="52" t="s">
        <v>48</v>
      </c>
      <c r="AI19" s="52" t="s">
        <v>76</v>
      </c>
      <c r="AJ19" s="88" t="s">
        <v>72</v>
      </c>
      <c r="AK19" s="354">
        <f t="shared" ca="1" si="6"/>
        <v>7.833333333333333</v>
      </c>
      <c r="AL19" s="361">
        <f t="shared" ca="1" si="9"/>
        <v>441.64000000000016</v>
      </c>
    </row>
    <row r="20" spans="1:40" x14ac:dyDescent="0.25">
      <c r="A20" s="3"/>
      <c r="B20" s="91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355">
        <f t="shared" ca="1" si="6"/>
        <v>0</v>
      </c>
      <c r="AL20" s="361">
        <f t="shared" ca="1" si="9"/>
        <v>0</v>
      </c>
    </row>
    <row r="21" spans="1:40" x14ac:dyDescent="0.25">
      <c r="A21" s="3"/>
      <c r="B21" s="91" t="str">
        <f>IF(Config!B14&lt;&gt;"",Config!B14,"")</f>
        <v>EMPLOYE 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76</v>
      </c>
      <c r="G21" s="52" t="s">
        <v>60</v>
      </c>
      <c r="H21" s="52" t="s">
        <v>60</v>
      </c>
      <c r="I21" s="53" t="s">
        <v>60</v>
      </c>
      <c r="J21" s="52" t="s">
        <v>76</v>
      </c>
      <c r="K21" s="52" t="s">
        <v>76</v>
      </c>
      <c r="L21" s="52" t="s">
        <v>60</v>
      </c>
      <c r="M21" s="53" t="s">
        <v>60</v>
      </c>
      <c r="N21" s="52" t="s">
        <v>60</v>
      </c>
      <c r="O21" s="52" t="s">
        <v>60</v>
      </c>
      <c r="P21" s="52" t="s">
        <v>60</v>
      </c>
      <c r="Q21" s="52" t="s">
        <v>76</v>
      </c>
      <c r="R21" s="52" t="s">
        <v>76</v>
      </c>
      <c r="S21" s="52" t="s">
        <v>60</v>
      </c>
      <c r="T21" s="52" t="s">
        <v>60</v>
      </c>
      <c r="U21" s="52" t="s">
        <v>60</v>
      </c>
      <c r="V21" s="52" t="s">
        <v>60</v>
      </c>
      <c r="W21" s="52" t="s">
        <v>60</v>
      </c>
      <c r="X21" s="52" t="s">
        <v>76</v>
      </c>
      <c r="Y21" s="52" t="s">
        <v>76</v>
      </c>
      <c r="Z21" s="52" t="s">
        <v>60</v>
      </c>
      <c r="AA21" s="52" t="s">
        <v>60</v>
      </c>
      <c r="AB21" s="52" t="s">
        <v>60</v>
      </c>
      <c r="AC21" s="52" t="s">
        <v>60</v>
      </c>
      <c r="AD21" s="52" t="s">
        <v>60</v>
      </c>
      <c r="AE21" s="52" t="s">
        <v>76</v>
      </c>
      <c r="AF21" s="52" t="s">
        <v>76</v>
      </c>
      <c r="AG21" s="52" t="s">
        <v>60</v>
      </c>
      <c r="AH21" s="52" t="s">
        <v>60</v>
      </c>
      <c r="AI21" s="52" t="s">
        <v>60</v>
      </c>
      <c r="AJ21" s="88" t="s">
        <v>60</v>
      </c>
      <c r="AK21" s="355">
        <f t="shared" ca="1" si="6"/>
        <v>6.875</v>
      </c>
      <c r="AL21" s="361">
        <f t="shared" ca="1" si="9"/>
        <v>0</v>
      </c>
    </row>
    <row r="22" spans="1:40" x14ac:dyDescent="0.25">
      <c r="A22" s="3"/>
      <c r="B22" s="91" t="str">
        <f>IF(Config!B15&lt;&gt;"",Config!B15,"")</f>
        <v>EMPLOYE 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76</v>
      </c>
      <c r="G22" s="52" t="s">
        <v>77</v>
      </c>
      <c r="H22" s="52" t="s">
        <v>77</v>
      </c>
      <c r="I22" s="53" t="s">
        <v>77</v>
      </c>
      <c r="J22" s="52" t="s">
        <v>76</v>
      </c>
      <c r="K22" s="52" t="s">
        <v>76</v>
      </c>
      <c r="L22" s="52" t="s">
        <v>77</v>
      </c>
      <c r="M22" s="53" t="s">
        <v>77</v>
      </c>
      <c r="N22" s="52" t="s">
        <v>77</v>
      </c>
      <c r="O22" s="52" t="s">
        <v>77</v>
      </c>
      <c r="P22" s="52" t="s">
        <v>77</v>
      </c>
      <c r="Q22" s="52" t="s">
        <v>76</v>
      </c>
      <c r="R22" s="52" t="s">
        <v>76</v>
      </c>
      <c r="S22" s="52" t="s">
        <v>77</v>
      </c>
      <c r="T22" s="52" t="s">
        <v>77</v>
      </c>
      <c r="U22" s="52" t="s">
        <v>77</v>
      </c>
      <c r="V22" s="52" t="s">
        <v>77</v>
      </c>
      <c r="W22" s="52" t="s">
        <v>77</v>
      </c>
      <c r="X22" s="52" t="s">
        <v>76</v>
      </c>
      <c r="Y22" s="52" t="s">
        <v>76</v>
      </c>
      <c r="Z22" s="52" t="s">
        <v>77</v>
      </c>
      <c r="AA22" s="52" t="s">
        <v>77</v>
      </c>
      <c r="AB22" s="52" t="s">
        <v>77</v>
      </c>
      <c r="AC22" s="52" t="s">
        <v>77</v>
      </c>
      <c r="AD22" s="52" t="s">
        <v>77</v>
      </c>
      <c r="AE22" s="52" t="s">
        <v>76</v>
      </c>
      <c r="AF22" s="52" t="s">
        <v>76</v>
      </c>
      <c r="AG22" s="52" t="s">
        <v>77</v>
      </c>
      <c r="AH22" s="52" t="s">
        <v>77</v>
      </c>
      <c r="AI22" s="52" t="s">
        <v>77</v>
      </c>
      <c r="AJ22" s="88" t="s">
        <v>77</v>
      </c>
      <c r="AK22" s="355">
        <f t="shared" ca="1" si="6"/>
        <v>6.875</v>
      </c>
      <c r="AL22" s="361">
        <f t="shared" ca="1" si="9"/>
        <v>0</v>
      </c>
    </row>
    <row r="23" spans="1:40" x14ac:dyDescent="0.25">
      <c r="A23" s="3"/>
      <c r="B23" s="91" t="str">
        <f>IF(Config!B16&lt;&gt;"",Config!B16,"")</f>
        <v>EMPLOYE 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76</v>
      </c>
      <c r="G23" s="52" t="s">
        <v>61</v>
      </c>
      <c r="H23" s="52" t="s">
        <v>61</v>
      </c>
      <c r="I23" s="53" t="s">
        <v>61</v>
      </c>
      <c r="J23" s="52" t="s">
        <v>76</v>
      </c>
      <c r="K23" s="52" t="s">
        <v>76</v>
      </c>
      <c r="L23" s="52" t="s">
        <v>61</v>
      </c>
      <c r="M23" s="53" t="s">
        <v>61</v>
      </c>
      <c r="N23" s="52" t="s">
        <v>61</v>
      </c>
      <c r="O23" s="52" t="s">
        <v>61</v>
      </c>
      <c r="P23" s="52" t="s">
        <v>61</v>
      </c>
      <c r="Q23" s="52" t="s">
        <v>76</v>
      </c>
      <c r="R23" s="52" t="s">
        <v>76</v>
      </c>
      <c r="S23" s="52" t="s">
        <v>61</v>
      </c>
      <c r="T23" s="52" t="s">
        <v>61</v>
      </c>
      <c r="U23" s="52" t="s">
        <v>61</v>
      </c>
      <c r="V23" s="52" t="s">
        <v>61</v>
      </c>
      <c r="W23" s="52" t="s">
        <v>61</v>
      </c>
      <c r="X23" s="52" t="s">
        <v>76</v>
      </c>
      <c r="Y23" s="52" t="s">
        <v>76</v>
      </c>
      <c r="Z23" s="52" t="s">
        <v>61</v>
      </c>
      <c r="AA23" s="52" t="s">
        <v>61</v>
      </c>
      <c r="AB23" s="52" t="s">
        <v>61</v>
      </c>
      <c r="AC23" s="52" t="s">
        <v>61</v>
      </c>
      <c r="AD23" s="52" t="s">
        <v>61</v>
      </c>
      <c r="AE23" s="52" t="s">
        <v>76</v>
      </c>
      <c r="AF23" s="52" t="s">
        <v>76</v>
      </c>
      <c r="AG23" s="52" t="s">
        <v>61</v>
      </c>
      <c r="AH23" s="52" t="s">
        <v>61</v>
      </c>
      <c r="AI23" s="52" t="s">
        <v>61</v>
      </c>
      <c r="AJ23" s="88" t="s">
        <v>61</v>
      </c>
      <c r="AK23" s="355">
        <f t="shared" ca="1" si="6"/>
        <v>8.25</v>
      </c>
      <c r="AL23" s="361">
        <f t="shared" ca="1" si="9"/>
        <v>0</v>
      </c>
    </row>
    <row r="24" spans="1:40" x14ac:dyDescent="0.25">
      <c r="A24" s="3"/>
      <c r="B24" s="91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355">
        <f t="shared" ca="1" si="6"/>
        <v>0</v>
      </c>
      <c r="AL24" s="361">
        <f t="shared" ca="1" si="9"/>
        <v>0</v>
      </c>
    </row>
    <row r="25" spans="1:40" x14ac:dyDescent="0.25">
      <c r="A25" s="3"/>
      <c r="B25" s="91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355">
        <f t="shared" ca="1" si="6"/>
        <v>0</v>
      </c>
      <c r="AL25" s="361">
        <f t="shared" ca="1" si="9"/>
        <v>0</v>
      </c>
    </row>
    <row r="26" spans="1:40" x14ac:dyDescent="0.25">
      <c r="A26" s="3"/>
      <c r="B26" s="91" t="str">
        <f>IF(Config!B19&lt;&gt;"",Config!B19,"")</f>
        <v>EMPLOYE 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/>
      <c r="G26" s="52"/>
      <c r="H26" s="52"/>
      <c r="I26" s="53"/>
      <c r="J26" s="52" t="s">
        <v>79</v>
      </c>
      <c r="K26" s="52" t="s">
        <v>79</v>
      </c>
      <c r="L26" s="52" t="s">
        <v>51</v>
      </c>
      <c r="M26" s="53" t="s">
        <v>51</v>
      </c>
      <c r="N26" s="52"/>
      <c r="O26" s="52"/>
      <c r="P26" s="52"/>
      <c r="Q26" s="52" t="s">
        <v>76</v>
      </c>
      <c r="R26" s="52" t="s">
        <v>76</v>
      </c>
      <c r="S26" s="52"/>
      <c r="T26" s="52"/>
      <c r="U26" s="52"/>
      <c r="V26" s="52"/>
      <c r="W26" s="52"/>
      <c r="X26" s="52" t="s">
        <v>79</v>
      </c>
      <c r="Y26" s="52" t="s">
        <v>79</v>
      </c>
      <c r="Z26" s="52" t="s">
        <v>51</v>
      </c>
      <c r="AA26" s="52" t="s">
        <v>51</v>
      </c>
      <c r="AB26" s="52"/>
      <c r="AC26" s="52"/>
      <c r="AD26" s="52"/>
      <c r="AE26" s="52" t="s">
        <v>76</v>
      </c>
      <c r="AF26" s="52" t="s">
        <v>76</v>
      </c>
      <c r="AG26" s="52"/>
      <c r="AH26" s="52"/>
      <c r="AI26" s="52"/>
      <c r="AJ26" s="88"/>
      <c r="AK26" s="356">
        <f t="shared" ca="1" si="6"/>
        <v>1.5</v>
      </c>
      <c r="AL26" s="361">
        <f t="shared" ca="1" si="9"/>
        <v>0</v>
      </c>
    </row>
    <row r="27" spans="1:40" ht="15.75" thickBot="1" x14ac:dyDescent="0.3">
      <c r="A27" s="3"/>
      <c r="B27" s="92" t="str">
        <f>IF(Config!B20&lt;&gt;"",Config!B20,"")</f>
        <v>EMPLOYE 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 t="s">
        <v>51</v>
      </c>
      <c r="G27" s="54"/>
      <c r="H27" s="54"/>
      <c r="I27" s="55"/>
      <c r="J27" s="54" t="s">
        <v>76</v>
      </c>
      <c r="K27" s="54" t="s">
        <v>76</v>
      </c>
      <c r="L27" s="54"/>
      <c r="M27" s="55"/>
      <c r="N27" s="54"/>
      <c r="O27" s="54"/>
      <c r="P27" s="54"/>
      <c r="Q27" s="54" t="s">
        <v>79</v>
      </c>
      <c r="R27" s="54" t="s">
        <v>79</v>
      </c>
      <c r="S27" s="54" t="s">
        <v>51</v>
      </c>
      <c r="T27" s="54" t="s">
        <v>51</v>
      </c>
      <c r="U27" s="54"/>
      <c r="V27" s="54"/>
      <c r="W27" s="54"/>
      <c r="X27" s="54" t="s">
        <v>76</v>
      </c>
      <c r="Y27" s="54" t="s">
        <v>76</v>
      </c>
      <c r="Z27" s="54"/>
      <c r="AA27" s="54"/>
      <c r="AB27" s="54"/>
      <c r="AC27" s="54"/>
      <c r="AD27" s="54"/>
      <c r="AE27" s="54" t="s">
        <v>79</v>
      </c>
      <c r="AF27" s="54" t="s">
        <v>79</v>
      </c>
      <c r="AG27" s="54" t="s">
        <v>51</v>
      </c>
      <c r="AH27" s="54" t="s">
        <v>51</v>
      </c>
      <c r="AI27" s="54"/>
      <c r="AJ27" s="89"/>
      <c r="AK27" s="354">
        <f t="shared" ca="1" si="6"/>
        <v>1.875</v>
      </c>
      <c r="AL27" s="362">
        <f t="shared" ca="1" si="9"/>
        <v>0</v>
      </c>
    </row>
    <row r="28" spans="1:40" ht="16.5" thickTop="1" thickBot="1" x14ac:dyDescent="0.3">
      <c r="B28" s="342" t="s">
        <v>82</v>
      </c>
      <c r="C28" s="343"/>
      <c r="D28" s="343"/>
      <c r="E28" s="344"/>
      <c r="F28" s="179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73"/>
      <c r="AK28" s="181"/>
    </row>
    <row r="29" spans="1:40" x14ac:dyDescent="0.25">
      <c r="B29" s="60"/>
      <c r="C29" s="109"/>
      <c r="D29" s="109"/>
      <c r="E29" s="109"/>
      <c r="F29" s="116"/>
      <c r="G29" s="302"/>
      <c r="H29" s="302"/>
      <c r="I29" s="302"/>
      <c r="J29" s="302"/>
      <c r="K29" s="109"/>
      <c r="L29" s="116"/>
      <c r="M29" s="302"/>
      <c r="N29" s="302"/>
      <c r="O29" s="302"/>
      <c r="P29" s="302"/>
      <c r="Q29" s="109"/>
      <c r="R29" s="117"/>
      <c r="S29" s="298"/>
      <c r="T29" s="298"/>
      <c r="U29" s="298"/>
      <c r="V29" s="298"/>
      <c r="X29" s="107"/>
      <c r="Y29" s="59"/>
      <c r="Z29" s="114"/>
      <c r="AA29" s="176"/>
      <c r="AB29" s="176"/>
      <c r="AC29" s="111"/>
      <c r="AD29" s="109"/>
      <c r="AE29" s="109"/>
      <c r="AF29" s="109"/>
      <c r="AG29" s="109"/>
      <c r="AH29" s="109"/>
      <c r="AI29" s="109"/>
      <c r="AJ29" s="109"/>
      <c r="AK29" s="109"/>
    </row>
    <row r="30" spans="1:40" x14ac:dyDescent="0.25">
      <c r="B30" s="60"/>
      <c r="C30" s="61" t="s">
        <v>21</v>
      </c>
      <c r="D30" s="308" t="s">
        <v>19</v>
      </c>
      <c r="E30" s="309"/>
      <c r="F30" s="310"/>
      <c r="G30" s="114"/>
      <c r="H30" s="65" t="s">
        <v>20</v>
      </c>
      <c r="I30" s="283" t="s">
        <v>18</v>
      </c>
      <c r="J30" s="284"/>
      <c r="K30" s="284"/>
      <c r="L30" s="311"/>
      <c r="M30" s="109"/>
      <c r="N30" s="67" t="s">
        <v>23</v>
      </c>
      <c r="O30" s="318" t="s">
        <v>24</v>
      </c>
      <c r="P30" s="319"/>
      <c r="Q30" s="319"/>
      <c r="R30" s="320"/>
      <c r="S30" s="183"/>
      <c r="T30" s="324"/>
      <c r="U30" s="324"/>
      <c r="V30" s="324"/>
      <c r="W30" s="324"/>
      <c r="X30" s="324"/>
      <c r="Y30" s="182"/>
      <c r="Z30" s="103" t="s">
        <v>48</v>
      </c>
      <c r="AA30" s="339" t="s">
        <v>52</v>
      </c>
      <c r="AB30" s="340"/>
      <c r="AC30" s="341"/>
      <c r="AD30" s="159"/>
      <c r="AE30" s="93" t="s">
        <v>50</v>
      </c>
      <c r="AF30" s="273" t="s">
        <v>53</v>
      </c>
      <c r="AG30" s="274"/>
      <c r="AH30" s="275"/>
      <c r="AI30" s="109"/>
      <c r="AJ30" s="96" t="s">
        <v>54</v>
      </c>
      <c r="AK30" s="177" t="s">
        <v>55</v>
      </c>
      <c r="AL30" s="95"/>
      <c r="AM30" s="94"/>
      <c r="AN30" s="4"/>
    </row>
    <row r="31" spans="1:40" x14ac:dyDescent="0.25">
      <c r="B31" s="60"/>
      <c r="C31" s="110"/>
      <c r="D31" s="110"/>
      <c r="E31" s="110"/>
      <c r="F31" s="110"/>
      <c r="G31" s="108"/>
      <c r="H31" s="111"/>
      <c r="I31" s="111"/>
      <c r="J31" s="111"/>
      <c r="K31" s="111"/>
      <c r="L31" s="111"/>
      <c r="M31" s="109"/>
      <c r="N31" s="110"/>
      <c r="O31" s="110"/>
      <c r="P31" s="110"/>
      <c r="Q31" s="110"/>
      <c r="R31" s="110"/>
      <c r="S31" s="60"/>
      <c r="Y31" s="60"/>
      <c r="Z31" s="110"/>
      <c r="AA31" s="110"/>
      <c r="AB31" s="110"/>
      <c r="AC31" s="110"/>
      <c r="AD31" s="109"/>
      <c r="AE31" s="175"/>
      <c r="AF31" s="108"/>
      <c r="AG31" s="109"/>
      <c r="AH31" s="109"/>
      <c r="AI31" s="109"/>
      <c r="AJ31" s="175"/>
      <c r="AK31" s="109"/>
      <c r="AL31" s="4"/>
    </row>
    <row r="32" spans="1:40" x14ac:dyDescent="0.25">
      <c r="B32" s="60"/>
      <c r="C32" s="63" t="s">
        <v>27</v>
      </c>
      <c r="D32" s="280" t="s">
        <v>49</v>
      </c>
      <c r="E32" s="281"/>
      <c r="F32" s="281"/>
      <c r="G32" s="115"/>
      <c r="H32" s="64" t="s">
        <v>43</v>
      </c>
      <c r="I32" s="312" t="s">
        <v>44</v>
      </c>
      <c r="J32" s="313"/>
      <c r="K32" s="313"/>
      <c r="L32" s="314"/>
      <c r="M32" s="109"/>
      <c r="N32" s="66" t="s">
        <v>26</v>
      </c>
      <c r="O32" s="321" t="s">
        <v>25</v>
      </c>
      <c r="P32" s="322"/>
      <c r="Q32" s="322"/>
      <c r="R32" s="323"/>
      <c r="S32" s="60"/>
      <c r="T32" s="336" t="s">
        <v>35</v>
      </c>
      <c r="U32" s="337"/>
      <c r="V32" s="337"/>
      <c r="W32" s="337"/>
      <c r="X32" s="338"/>
      <c r="Y32" s="182"/>
      <c r="Z32" s="100" t="s">
        <v>42</v>
      </c>
      <c r="AA32" s="238" t="s">
        <v>52</v>
      </c>
      <c r="AB32" s="239"/>
      <c r="AC32" s="239"/>
      <c r="AD32" s="159"/>
      <c r="AE32" s="104" t="s">
        <v>51</v>
      </c>
      <c r="AF32" s="252" t="s">
        <v>53</v>
      </c>
      <c r="AG32" s="253"/>
      <c r="AH32" s="254"/>
      <c r="AI32" s="109"/>
      <c r="AJ32" s="98" t="s">
        <v>57</v>
      </c>
      <c r="AK32" s="99" t="s">
        <v>56</v>
      </c>
    </row>
    <row r="33" spans="2:38" x14ac:dyDescent="0.25">
      <c r="B33" s="60"/>
      <c r="C33" s="109"/>
      <c r="D33" s="109"/>
      <c r="E33" s="109"/>
      <c r="F33" s="109"/>
      <c r="G33" s="108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60"/>
      <c r="T33" s="332"/>
      <c r="U33" s="332"/>
      <c r="V33" s="332"/>
      <c r="W33" s="332"/>
      <c r="X33" s="332"/>
      <c r="Y33" s="60"/>
      <c r="Z33" s="110"/>
      <c r="AA33" s="110"/>
      <c r="AB33" s="110"/>
      <c r="AC33" s="110"/>
      <c r="AD33" s="109"/>
      <c r="AE33" s="109"/>
      <c r="AF33" s="109"/>
      <c r="AG33" s="109"/>
      <c r="AH33" s="157"/>
      <c r="AI33" s="109"/>
      <c r="AJ33" s="175"/>
      <c r="AK33" s="113"/>
    </row>
    <row r="34" spans="2:38" x14ac:dyDescent="0.25">
      <c r="B34" s="60"/>
      <c r="C34" s="68" t="s">
        <v>22</v>
      </c>
      <c r="D34" s="306" t="s">
        <v>17</v>
      </c>
      <c r="E34" s="307"/>
      <c r="F34" s="307"/>
      <c r="G34" s="112"/>
      <c r="H34" s="158" t="s">
        <v>79</v>
      </c>
      <c r="I34" s="315" t="s">
        <v>80</v>
      </c>
      <c r="J34" s="316"/>
      <c r="K34" s="316"/>
      <c r="L34" s="317"/>
      <c r="M34" s="109"/>
      <c r="N34" s="160" t="s">
        <v>78</v>
      </c>
      <c r="O34" s="327" t="s">
        <v>81</v>
      </c>
      <c r="P34" s="328"/>
      <c r="Q34" s="328"/>
      <c r="R34" s="329"/>
      <c r="S34" s="60"/>
      <c r="T34" s="333" t="s">
        <v>47</v>
      </c>
      <c r="U34" s="334"/>
      <c r="V34" s="334"/>
      <c r="W34" s="334"/>
      <c r="X34" s="335"/>
      <c r="Y34" s="60"/>
      <c r="Z34" s="105" t="s">
        <v>61</v>
      </c>
      <c r="AA34" s="330" t="s">
        <v>63</v>
      </c>
      <c r="AB34" s="330"/>
      <c r="AC34" s="331"/>
      <c r="AD34" s="109"/>
      <c r="AE34" s="106" t="s">
        <v>60</v>
      </c>
      <c r="AF34" s="256" t="s">
        <v>62</v>
      </c>
      <c r="AG34" s="256"/>
      <c r="AH34" s="256"/>
      <c r="AI34" s="166"/>
      <c r="AJ34" s="102" t="s">
        <v>58</v>
      </c>
      <c r="AK34" s="178" t="s">
        <v>59</v>
      </c>
      <c r="AL34" s="62"/>
    </row>
    <row r="35" spans="2:38" x14ac:dyDescent="0.25">
      <c r="B35" s="60"/>
      <c r="C35" s="109"/>
      <c r="D35" s="109"/>
      <c r="E35" s="109"/>
      <c r="F35" s="109"/>
      <c r="G35" s="109"/>
      <c r="H35" s="109"/>
      <c r="I35" s="109"/>
      <c r="J35" s="113"/>
      <c r="K35" s="109"/>
      <c r="L35" s="109"/>
      <c r="M35" s="109"/>
      <c r="N35" s="109"/>
      <c r="O35" s="110"/>
      <c r="P35" s="110"/>
      <c r="Q35" s="110"/>
      <c r="R35" s="110"/>
      <c r="S35" s="60"/>
      <c r="T35" s="60"/>
      <c r="U35" s="107"/>
      <c r="V35" s="107"/>
      <c r="W35" s="107"/>
      <c r="X35" s="107"/>
      <c r="Y35" s="60"/>
      <c r="Z35" s="109"/>
      <c r="AA35" s="109"/>
      <c r="AB35" s="109"/>
      <c r="AC35" s="108"/>
      <c r="AD35" s="109"/>
      <c r="AE35" s="175"/>
      <c r="AF35" s="109"/>
      <c r="AG35" s="109"/>
      <c r="AH35" s="109"/>
      <c r="AI35" s="109"/>
      <c r="AJ35" s="109"/>
      <c r="AK35" s="109"/>
    </row>
    <row r="36" spans="2:38" x14ac:dyDescent="0.25">
      <c r="B36" s="60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52" t="s">
        <v>77</v>
      </c>
      <c r="O36" s="325" t="s">
        <v>83</v>
      </c>
      <c r="P36" s="326"/>
      <c r="Q36" s="326"/>
      <c r="R36" s="326"/>
      <c r="S36" s="62"/>
      <c r="Y36" s="4"/>
      <c r="Z36" s="155" t="s">
        <v>72</v>
      </c>
      <c r="AA36" s="270" t="s">
        <v>73</v>
      </c>
      <c r="AB36" s="271"/>
      <c r="AC36" s="271"/>
      <c r="AD36" s="184"/>
      <c r="AE36" s="98" t="s">
        <v>57</v>
      </c>
      <c r="AF36" s="264" t="s">
        <v>56</v>
      </c>
      <c r="AG36" s="265"/>
      <c r="AH36" s="265"/>
      <c r="AI36" s="185"/>
      <c r="AJ36" s="108"/>
      <c r="AK36" s="109"/>
    </row>
    <row r="37" spans="2:38" x14ac:dyDescent="0.25">
      <c r="B37" s="60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Z37" s="109"/>
      <c r="AA37" s="109"/>
      <c r="AB37" s="109"/>
      <c r="AC37" s="109"/>
      <c r="AD37" s="108"/>
      <c r="AE37" s="109"/>
      <c r="AF37" s="109"/>
      <c r="AG37" s="109"/>
      <c r="AH37" s="109"/>
      <c r="AI37" s="108"/>
      <c r="AJ37" s="109"/>
      <c r="AK37" s="109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  <mergeCell ref="B4:AJ7"/>
    <mergeCell ref="C9:E9"/>
    <mergeCell ref="G29:J29"/>
    <mergeCell ref="M29:P29"/>
    <mergeCell ref="S29:V29"/>
    <mergeCell ref="B28:E28"/>
    <mergeCell ref="D34:F34"/>
    <mergeCell ref="AA30:AC30"/>
    <mergeCell ref="I32:L32"/>
    <mergeCell ref="O32:R32"/>
    <mergeCell ref="I34:L34"/>
    <mergeCell ref="O34:R34"/>
  </mergeCells>
  <conditionalFormatting sqref="F10:AJ10">
    <cfRule type="expression" dxfId="925" priority="171">
      <formula>OR(F$10=1,F$10=7)</formula>
    </cfRule>
  </conditionalFormatting>
  <conditionalFormatting sqref="F12:AJ27">
    <cfRule type="cellIs" dxfId="924" priority="146" operator="equal">
      <formula>"A"</formula>
    </cfRule>
    <cfRule type="cellIs" dxfId="923" priority="147" operator="equal">
      <formula>"D"</formula>
    </cfRule>
    <cfRule type="cellIs" dxfId="922" priority="148" operator="equal">
      <formula>"P"</formula>
    </cfRule>
    <cfRule type="cellIs" dxfId="921" priority="149" operator="equal">
      <formula>"G"</formula>
    </cfRule>
    <cfRule type="cellIs" dxfId="920" priority="150" operator="equal">
      <formula>"Q"</formula>
    </cfRule>
    <cfRule type="cellIs" dxfId="919" priority="151" operator="equal">
      <formula>"N"</formula>
    </cfRule>
    <cfRule type="cellIs" dxfId="918" priority="152" operator="equal">
      <formula>"PN"</formula>
    </cfRule>
    <cfRule type="cellIs" dxfId="917" priority="153" operator="equal">
      <formula>"PJ"</formula>
    </cfRule>
    <cfRule type="cellIs" dxfId="916" priority="154" operator="equal">
      <formula>"J"</formula>
    </cfRule>
    <cfRule type="cellIs" dxfId="915" priority="155" operator="equal">
      <formula>"F"</formula>
    </cfRule>
    <cfRule type="cellIs" dxfId="914" priority="156" operator="equal">
      <formula>"GP"</formula>
    </cfRule>
    <cfRule type="cellIs" dxfId="913" priority="157" operator="equal">
      <formula>"PM"</formula>
    </cfRule>
    <cfRule type="cellIs" dxfId="912" priority="158" operator="equal">
      <formula>"GA"</formula>
    </cfRule>
    <cfRule type="cellIs" dxfId="911" priority="159" operator="equal">
      <formula>"AM"</formula>
    </cfRule>
    <cfRule type="cellIs" dxfId="910" priority="161" operator="equal">
      <formula>"CV"</formula>
    </cfRule>
    <cfRule type="cellIs" dxfId="909" priority="162" operator="equal">
      <formula>"ND"</formula>
    </cfRule>
    <cfRule type="cellIs" dxfId="908" priority="163" operator="equal">
      <formula>"CPA"</formula>
    </cfRule>
    <cfRule type="cellIs" dxfId="907" priority="164" operator="equal">
      <formula>"MA"</formula>
    </cfRule>
    <cfRule type="cellIs" dxfId="906" priority="165" operator="equal">
      <formula>"DR"</formula>
    </cfRule>
    <cfRule type="cellIs" dxfId="905" priority="166" operator="equal">
      <formula>"RC"</formula>
    </cfRule>
    <cfRule type="cellIs" dxfId="904" priority="168" operator="equal">
      <formula>"CP"</formula>
    </cfRule>
    <cfRule type="expression" dxfId="903" priority="169">
      <formula>OR(F$10=1,F$10=7)</formula>
    </cfRule>
    <cfRule type="cellIs" dxfId="902" priority="170" operator="equal">
      <formula>"R"</formula>
    </cfRule>
  </conditionalFormatting>
  <conditionalFormatting sqref="C11:E27">
    <cfRule type="cellIs" dxfId="901" priority="160" operator="equal">
      <formula>0</formula>
    </cfRule>
  </conditionalFormatting>
  <conditionalFormatting sqref="F11:Y11">
    <cfRule type="cellIs" dxfId="900" priority="122" operator="equal">
      <formula>"A"</formula>
    </cfRule>
    <cfRule type="cellIs" dxfId="899" priority="123" operator="equal">
      <formula>"D"</formula>
    </cfRule>
    <cfRule type="cellIs" dxfId="898" priority="124" operator="equal">
      <formula>"P"</formula>
    </cfRule>
    <cfRule type="cellIs" dxfId="897" priority="125" operator="equal">
      <formula>"G"</formula>
    </cfRule>
    <cfRule type="cellIs" dxfId="896" priority="126" operator="equal">
      <formula>"Q"</formula>
    </cfRule>
    <cfRule type="cellIs" dxfId="895" priority="127" operator="equal">
      <formula>"N"</formula>
    </cfRule>
    <cfRule type="cellIs" dxfId="894" priority="128" operator="equal">
      <formula>"PN"</formula>
    </cfRule>
    <cfRule type="cellIs" dxfId="893" priority="129" operator="equal">
      <formula>"PJ"</formula>
    </cfRule>
    <cfRule type="cellIs" dxfId="892" priority="130" operator="equal">
      <formula>"J"</formula>
    </cfRule>
    <cfRule type="cellIs" dxfId="891" priority="131" operator="equal">
      <formula>"F"</formula>
    </cfRule>
    <cfRule type="cellIs" dxfId="890" priority="132" operator="equal">
      <formula>"GP"</formula>
    </cfRule>
    <cfRule type="cellIs" dxfId="889" priority="133" operator="equal">
      <formula>"PM"</formula>
    </cfRule>
    <cfRule type="cellIs" dxfId="888" priority="134" operator="equal">
      <formula>"GA"</formula>
    </cfRule>
    <cfRule type="cellIs" dxfId="887" priority="135" operator="equal">
      <formula>"AM"</formula>
    </cfRule>
    <cfRule type="cellIs" dxfId="886" priority="136" operator="equal">
      <formula>"CV"</formula>
    </cfRule>
    <cfRule type="cellIs" dxfId="885" priority="137" operator="equal">
      <formula>"ND"</formula>
    </cfRule>
    <cfRule type="cellIs" dxfId="884" priority="138" operator="equal">
      <formula>"CPA"</formula>
    </cfRule>
    <cfRule type="cellIs" dxfId="883" priority="139" operator="equal">
      <formula>"MA"</formula>
    </cfRule>
    <cfRule type="cellIs" dxfId="882" priority="140" operator="equal">
      <formula>"DR"</formula>
    </cfRule>
    <cfRule type="cellIs" dxfId="881" priority="141" operator="equal">
      <formula>"RC"</formula>
    </cfRule>
    <cfRule type="cellIs" dxfId="880" priority="142" operator="equal">
      <formula>"CP"</formula>
    </cfRule>
    <cfRule type="expression" dxfId="879" priority="143">
      <formula>OR(F$10=1,F$10=7)</formula>
    </cfRule>
    <cfRule type="cellIs" dxfId="878" priority="144" operator="equal">
      <formula>"R"</formula>
    </cfRule>
  </conditionalFormatting>
  <conditionalFormatting sqref="Z11:AD11">
    <cfRule type="cellIs" dxfId="877" priority="98" operator="equal">
      <formula>"A"</formula>
    </cfRule>
    <cfRule type="cellIs" dxfId="876" priority="99" operator="equal">
      <formula>"D"</formula>
    </cfRule>
    <cfRule type="cellIs" dxfId="875" priority="100" operator="equal">
      <formula>"P"</formula>
    </cfRule>
    <cfRule type="cellIs" dxfId="874" priority="101" operator="equal">
      <formula>"G"</formula>
    </cfRule>
    <cfRule type="cellIs" dxfId="873" priority="102" operator="equal">
      <formula>"Q"</formula>
    </cfRule>
    <cfRule type="cellIs" dxfId="872" priority="103" operator="equal">
      <formula>"N"</formula>
    </cfRule>
    <cfRule type="cellIs" dxfId="871" priority="104" operator="equal">
      <formula>"PN"</formula>
    </cfRule>
    <cfRule type="cellIs" dxfId="870" priority="105" operator="equal">
      <formula>"PJ"</formula>
    </cfRule>
    <cfRule type="cellIs" dxfId="869" priority="106" operator="equal">
      <formula>"J"</formula>
    </cfRule>
    <cfRule type="cellIs" dxfId="868" priority="107" operator="equal">
      <formula>"F"</formula>
    </cfRule>
    <cfRule type="cellIs" dxfId="867" priority="108" operator="equal">
      <formula>"GP"</formula>
    </cfRule>
    <cfRule type="cellIs" dxfId="866" priority="109" operator="equal">
      <formula>"PM"</formula>
    </cfRule>
    <cfRule type="cellIs" dxfId="865" priority="110" operator="equal">
      <formula>"GA"</formula>
    </cfRule>
    <cfRule type="cellIs" dxfId="864" priority="111" operator="equal">
      <formula>"AM"</formula>
    </cfRule>
    <cfRule type="cellIs" dxfId="863" priority="112" operator="equal">
      <formula>"CV"</formula>
    </cfRule>
    <cfRule type="cellIs" dxfId="862" priority="113" operator="equal">
      <formula>"ND"</formula>
    </cfRule>
    <cfRule type="cellIs" dxfId="861" priority="114" operator="equal">
      <formula>"CPA"</formula>
    </cfRule>
    <cfRule type="cellIs" dxfId="860" priority="115" operator="equal">
      <formula>"MA"</formula>
    </cfRule>
    <cfRule type="cellIs" dxfId="859" priority="116" operator="equal">
      <formula>"DR"</formula>
    </cfRule>
    <cfRule type="cellIs" dxfId="858" priority="117" operator="equal">
      <formula>"RC"</formula>
    </cfRule>
    <cfRule type="cellIs" dxfId="857" priority="118" operator="equal">
      <formula>"CP"</formula>
    </cfRule>
    <cfRule type="expression" dxfId="856" priority="119">
      <formula>OR(Z$10=1,Z$10=7)</formula>
    </cfRule>
    <cfRule type="cellIs" dxfId="855" priority="120" operator="equal">
      <formula>"R"</formula>
    </cfRule>
  </conditionalFormatting>
  <conditionalFormatting sqref="AE11:AH11">
    <cfRule type="cellIs" dxfId="854" priority="74" operator="equal">
      <formula>"A"</formula>
    </cfRule>
    <cfRule type="cellIs" dxfId="853" priority="75" operator="equal">
      <formula>"D"</formula>
    </cfRule>
    <cfRule type="cellIs" dxfId="852" priority="76" operator="equal">
      <formula>"P"</formula>
    </cfRule>
    <cfRule type="cellIs" dxfId="851" priority="77" operator="equal">
      <formula>"G"</formula>
    </cfRule>
    <cfRule type="cellIs" dxfId="850" priority="78" operator="equal">
      <formula>"Q"</formula>
    </cfRule>
    <cfRule type="cellIs" dxfId="849" priority="79" operator="equal">
      <formula>"N"</formula>
    </cfRule>
    <cfRule type="cellIs" dxfId="848" priority="80" operator="equal">
      <formula>"PN"</formula>
    </cfRule>
    <cfRule type="cellIs" dxfId="847" priority="81" operator="equal">
      <formula>"PJ"</formula>
    </cfRule>
    <cfRule type="cellIs" dxfId="846" priority="82" operator="equal">
      <formula>"J"</formula>
    </cfRule>
    <cfRule type="cellIs" dxfId="845" priority="83" operator="equal">
      <formula>"F"</formula>
    </cfRule>
    <cfRule type="cellIs" dxfId="844" priority="84" operator="equal">
      <formula>"GP"</formula>
    </cfRule>
    <cfRule type="cellIs" dxfId="843" priority="85" operator="equal">
      <formula>"PM"</formula>
    </cfRule>
    <cfRule type="cellIs" dxfId="842" priority="86" operator="equal">
      <formula>"GA"</formula>
    </cfRule>
    <cfRule type="cellIs" dxfId="841" priority="87" operator="equal">
      <formula>"AM"</formula>
    </cfRule>
    <cfRule type="cellIs" dxfId="840" priority="88" operator="equal">
      <formula>"CV"</formula>
    </cfRule>
    <cfRule type="cellIs" dxfId="839" priority="89" operator="equal">
      <formula>"ND"</formula>
    </cfRule>
    <cfRule type="cellIs" dxfId="838" priority="90" operator="equal">
      <formula>"CPA"</formula>
    </cfRule>
    <cfRule type="cellIs" dxfId="837" priority="91" operator="equal">
      <formula>"MA"</formula>
    </cfRule>
    <cfRule type="cellIs" dxfId="836" priority="92" operator="equal">
      <formula>"DR"</formula>
    </cfRule>
    <cfRule type="cellIs" dxfId="835" priority="93" operator="equal">
      <formula>"RC"</formula>
    </cfRule>
    <cfRule type="cellIs" dxfId="834" priority="94" operator="equal">
      <formula>"CP"</formula>
    </cfRule>
    <cfRule type="expression" dxfId="833" priority="95">
      <formula>OR(AE$10=1,AE$10=7)</formula>
    </cfRule>
    <cfRule type="cellIs" dxfId="832" priority="96" operator="equal">
      <formula>"R"</formula>
    </cfRule>
  </conditionalFormatting>
  <conditionalFormatting sqref="AI11">
    <cfRule type="cellIs" dxfId="831" priority="50" operator="equal">
      <formula>"A"</formula>
    </cfRule>
    <cfRule type="cellIs" dxfId="830" priority="51" operator="equal">
      <formula>"D"</formula>
    </cfRule>
    <cfRule type="cellIs" dxfId="829" priority="52" operator="equal">
      <formula>"P"</formula>
    </cfRule>
    <cfRule type="cellIs" dxfId="828" priority="53" operator="equal">
      <formula>"G"</formula>
    </cfRule>
    <cfRule type="cellIs" dxfId="827" priority="54" operator="equal">
      <formula>"Q"</formula>
    </cfRule>
    <cfRule type="cellIs" dxfId="826" priority="55" operator="equal">
      <formula>"N"</formula>
    </cfRule>
    <cfRule type="cellIs" dxfId="825" priority="56" operator="equal">
      <formula>"PN"</formula>
    </cfRule>
    <cfRule type="cellIs" dxfId="824" priority="57" operator="equal">
      <formula>"PJ"</formula>
    </cfRule>
    <cfRule type="cellIs" dxfId="823" priority="58" operator="equal">
      <formula>"J"</formula>
    </cfRule>
    <cfRule type="cellIs" dxfId="822" priority="59" operator="equal">
      <formula>"F"</formula>
    </cfRule>
    <cfRule type="cellIs" dxfId="821" priority="60" operator="equal">
      <formula>"GP"</formula>
    </cfRule>
    <cfRule type="cellIs" dxfId="820" priority="61" operator="equal">
      <formula>"PM"</formula>
    </cfRule>
    <cfRule type="cellIs" dxfId="819" priority="62" operator="equal">
      <formula>"GA"</formula>
    </cfRule>
    <cfRule type="cellIs" dxfId="818" priority="63" operator="equal">
      <formula>"AM"</formula>
    </cfRule>
    <cfRule type="cellIs" dxfId="817" priority="64" operator="equal">
      <formula>"CV"</formula>
    </cfRule>
    <cfRule type="cellIs" dxfId="816" priority="65" operator="equal">
      <formula>"ND"</formula>
    </cfRule>
    <cfRule type="cellIs" dxfId="815" priority="66" operator="equal">
      <formula>"CPA"</formula>
    </cfRule>
    <cfRule type="cellIs" dxfId="814" priority="67" operator="equal">
      <formula>"MA"</formula>
    </cfRule>
    <cfRule type="cellIs" dxfId="813" priority="68" operator="equal">
      <formula>"DR"</formula>
    </cfRule>
    <cfRule type="cellIs" dxfId="812" priority="69" operator="equal">
      <formula>"RC"</formula>
    </cfRule>
    <cfRule type="cellIs" dxfId="811" priority="70" operator="equal">
      <formula>"CP"</formula>
    </cfRule>
    <cfRule type="expression" dxfId="810" priority="71">
      <formula>OR(AI$10=1,AI$10=7)</formula>
    </cfRule>
    <cfRule type="cellIs" dxfId="809" priority="72" operator="equal">
      <formula>"R"</formula>
    </cfRule>
  </conditionalFormatting>
  <conditionalFormatting sqref="AJ11">
    <cfRule type="cellIs" dxfId="808" priority="26" operator="equal">
      <formula>"A"</formula>
    </cfRule>
    <cfRule type="cellIs" dxfId="807" priority="27" operator="equal">
      <formula>"D"</formula>
    </cfRule>
    <cfRule type="cellIs" dxfId="806" priority="28" operator="equal">
      <formula>"P"</formula>
    </cfRule>
    <cfRule type="cellIs" dxfId="805" priority="29" operator="equal">
      <formula>"G"</formula>
    </cfRule>
    <cfRule type="cellIs" dxfId="804" priority="30" operator="equal">
      <formula>"Q"</formula>
    </cfRule>
    <cfRule type="cellIs" dxfId="803" priority="31" operator="equal">
      <formula>"N"</formula>
    </cfRule>
    <cfRule type="cellIs" dxfId="802" priority="32" operator="equal">
      <formula>"PN"</formula>
    </cfRule>
    <cfRule type="cellIs" dxfId="801" priority="33" operator="equal">
      <formula>"PJ"</formula>
    </cfRule>
    <cfRule type="cellIs" dxfId="800" priority="34" operator="equal">
      <formula>"J"</formula>
    </cfRule>
    <cfRule type="cellIs" dxfId="799" priority="35" operator="equal">
      <formula>"F"</formula>
    </cfRule>
    <cfRule type="cellIs" dxfId="798" priority="36" operator="equal">
      <formula>"GP"</formula>
    </cfRule>
    <cfRule type="cellIs" dxfId="797" priority="37" operator="equal">
      <formula>"PM"</formula>
    </cfRule>
    <cfRule type="cellIs" dxfId="796" priority="38" operator="equal">
      <formula>"GA"</formula>
    </cfRule>
    <cfRule type="cellIs" dxfId="795" priority="39" operator="equal">
      <formula>"AM"</formula>
    </cfRule>
    <cfRule type="cellIs" dxfId="794" priority="40" operator="equal">
      <formula>"CV"</formula>
    </cfRule>
    <cfRule type="cellIs" dxfId="793" priority="41" operator="equal">
      <formula>"ND"</formula>
    </cfRule>
    <cfRule type="cellIs" dxfId="792" priority="42" operator="equal">
      <formula>"CPA"</formula>
    </cfRule>
    <cfRule type="cellIs" dxfId="791" priority="43" operator="equal">
      <formula>"MA"</formula>
    </cfRule>
    <cfRule type="cellIs" dxfId="790" priority="44" operator="equal">
      <formula>"DR"</formula>
    </cfRule>
    <cfRule type="cellIs" dxfId="789" priority="45" operator="equal">
      <formula>"RC"</formula>
    </cfRule>
    <cfRule type="cellIs" dxfId="788" priority="46" operator="equal">
      <formula>"CP"</formula>
    </cfRule>
    <cfRule type="expression" dxfId="787" priority="47">
      <formula>OR(AJ$10=1,AJ$10=7)</formula>
    </cfRule>
    <cfRule type="cellIs" dxfId="786" priority="48" operator="equal">
      <formula>"R"</formula>
    </cfRule>
  </conditionalFormatting>
  <conditionalFormatting sqref="F28:AJ28">
    <cfRule type="expression" dxfId="785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784" priority="1" operator="equal">
      <formula>"D"</formula>
    </cfRule>
    <cfRule type="cellIs" dxfId="783" priority="3" operator="equal">
      <formula>"P"</formula>
    </cfRule>
    <cfRule type="cellIs" dxfId="782" priority="4" operator="equal">
      <formula>"G"</formula>
    </cfRule>
    <cfRule type="cellIs" dxfId="781" priority="5" operator="equal">
      <formula>"Q"</formula>
    </cfRule>
    <cfRule type="cellIs" dxfId="780" priority="6" operator="equal">
      <formula>"N"</formula>
    </cfRule>
    <cfRule type="cellIs" dxfId="779" priority="7" operator="equal">
      <formula>"PN"</formula>
    </cfRule>
    <cfRule type="cellIs" dxfId="778" priority="8" operator="equal">
      <formula>"PJ"</formula>
    </cfRule>
    <cfRule type="cellIs" dxfId="777" priority="9" operator="equal">
      <formula>"J"</formula>
    </cfRule>
    <cfRule type="cellIs" dxfId="776" priority="10" operator="equal">
      <formula>"F"</formula>
    </cfRule>
    <cfRule type="cellIs" dxfId="775" priority="11" operator="equal">
      <formula>"GP"</formula>
    </cfRule>
    <cfRule type="cellIs" dxfId="774" priority="12" operator="equal">
      <formula>"PM"</formula>
    </cfRule>
    <cfRule type="cellIs" dxfId="773" priority="13" operator="equal">
      <formula>"GA"</formula>
    </cfRule>
    <cfRule type="cellIs" dxfId="772" priority="14" operator="equal">
      <formula>"AM"</formula>
    </cfRule>
    <cfRule type="cellIs" dxfId="771" priority="15" operator="equal">
      <formula>"CV"</formula>
    </cfRule>
    <cfRule type="cellIs" dxfId="770" priority="16" operator="equal">
      <formula>"ND"</formula>
    </cfRule>
    <cfRule type="cellIs" dxfId="769" priority="17" operator="equal">
      <formula>"CPA"</formula>
    </cfRule>
    <cfRule type="cellIs" dxfId="768" priority="18" operator="equal">
      <formula>"MA"</formula>
    </cfRule>
    <cfRule type="cellIs" dxfId="767" priority="19" operator="equal">
      <formula>"DR"</formula>
    </cfRule>
    <cfRule type="cellIs" dxfId="766" priority="20" operator="equal">
      <formula>"RC"</formula>
    </cfRule>
    <cfRule type="cellIs" dxfId="765" priority="21" operator="equal">
      <formula>"CP"</formula>
    </cfRule>
    <cfRule type="expression" dxfId="764" priority="22">
      <formula>OR(N$10=1,N$10=7)</formula>
    </cfRule>
    <cfRule type="cellIs" dxfId="763" priority="23" operator="equal">
      <formula>"R"</formula>
    </cfRule>
  </conditionalFormatting>
  <conditionalFormatting sqref="N36">
    <cfRule type="cellIs" dxfId="762" priority="2" operator="equal">
      <formula>"A"</formula>
    </cfRule>
  </conditionalFormatting>
  <dataValidations count="5">
    <dataValidation type="list" allowBlank="1" showInputMessage="1" showErrorMessage="1" sqref="F12:AJ27">
      <formula1>"CP,ND,MA,RC,F,CPA,DR,AM,GA,Q,PM,GP,G,PJ,PN,J,N,D,A,P,R,"</formula1>
    </dataValidation>
    <dataValidation type="list" allowBlank="1" showInputMessage="1" showErrorMessage="1" sqref="Z11:AH11">
      <formula1>"CP,ND,MA,RC,F,CPA,DR,AM,GA,Q,PM,GP,G,PJ,PN,J,N,P,A,D,R,"</formula1>
    </dataValidation>
    <dataValidation type="list" allowBlank="1" showInputMessage="1" showErrorMessage="1" sqref="F11:Y11">
      <formula1>"CP,ND,MA,RC,F,CPA,DR,AM,GA,Q,PM,GP,G,PJ,PN,J,N,D,P,A,R,"</formula1>
    </dataValidation>
    <dataValidation type="list" allowBlank="1" showInputMessage="1" showErrorMessage="1" sqref="AI11:AJ11">
      <formula1>"CP,ND,MA,RC,F,CPA,DR,AM,GA,Q,PM,GP,G,PJ,PN,J,N,R,D,A,P,"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2" id="{E834011F-4D89-43A5-A84D-D195891CA8B1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</xm:sqref>
        </x14:conditionalFormatting>
        <x14:conditionalFormatting xmlns:xm="http://schemas.microsoft.com/office/excel/2006/main">
          <x14:cfRule type="expression" priority="145" id="{A3E5A511-5B15-4F53-8B61-C7891C491CC4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F11:Y11</xm:sqref>
        </x14:conditionalFormatting>
        <x14:conditionalFormatting xmlns:xm="http://schemas.microsoft.com/office/excel/2006/main">
          <x14:cfRule type="expression" priority="121" id="{E0413828-BA9D-403C-AD44-B1308BBC4B91}">
            <xm:f>Z$3=VLOOKUP(Z$3,Config!$D$23:$E$35,1,0)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Z11:AD11</xm:sqref>
        </x14:conditionalFormatting>
        <x14:conditionalFormatting xmlns:xm="http://schemas.microsoft.com/office/excel/2006/main">
          <x14:cfRule type="expression" priority="97" id="{ECF56B5D-ADD3-4D72-81CB-11A0ADA81A80}">
            <xm:f>AE$3=VLOOKUP(AE$3,Config!$D$23:$E$35,1,0)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AE11:AH11</xm:sqref>
        </x14:conditionalFormatting>
        <x14:conditionalFormatting xmlns:xm="http://schemas.microsoft.com/office/excel/2006/main">
          <x14:cfRule type="expression" priority="73" id="{6E00F12C-3BBF-450E-89BE-4F9BBA343247}">
            <xm:f>AI$3=VLOOKUP(AI$3,Config!$D$23:$E$35,1,0)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AI11</xm:sqref>
        </x14:conditionalFormatting>
        <x14:conditionalFormatting xmlns:xm="http://schemas.microsoft.com/office/excel/2006/main">
          <x14:cfRule type="expression" priority="49" id="{2EF01857-7B98-4782-AC36-B61116CE83DD}">
            <xm:f>AJ$3=VLOOKUP(AJ$3,Config!$D$23:$E$35,1,0)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AJ11</xm:sqref>
        </x14:conditionalFormatting>
        <x14:conditionalFormatting xmlns:xm="http://schemas.microsoft.com/office/excel/2006/main">
          <x14:cfRule type="expression" priority="24" id="{86CD2FA7-163B-4E1F-8986-EE5E2D677B18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 tint="-0.499984740745262"/>
    <pageSetUpPr fitToPage="1"/>
  </sheetPr>
  <dimension ref="A1:AT39"/>
  <sheetViews>
    <sheetView showGridLines="0" showZeros="0" topLeftCell="B4" workbookViewId="0">
      <selection activeCell="AL11" sqref="AL11:AL2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Config!E14</f>
        <v>43497</v>
      </c>
    </row>
    <row r="2" spans="1:46" ht="15.75" hidden="1" thickBot="1" x14ac:dyDescent="0.3">
      <c r="A2" s="10">
        <f>Config!F14</f>
        <v>43524</v>
      </c>
      <c r="F2" s="2">
        <f>IFERROR(WEEKDAY(F3),"")</f>
        <v>6</v>
      </c>
      <c r="G2" s="2">
        <f t="shared" ref="G2:AI2" si="0">IFERROR(WEEKDAY(G3),"")</f>
        <v>7</v>
      </c>
      <c r="H2" s="2">
        <f t="shared" si="0"/>
        <v>1</v>
      </c>
      <c r="I2" s="2">
        <f t="shared" si="0"/>
        <v>2</v>
      </c>
      <c r="J2" s="2">
        <f t="shared" si="0"/>
        <v>3</v>
      </c>
      <c r="K2" s="2">
        <f t="shared" si="0"/>
        <v>4</v>
      </c>
      <c r="L2" s="2">
        <f t="shared" si="0"/>
        <v>5</v>
      </c>
      <c r="M2" s="2">
        <f t="shared" si="0"/>
        <v>6</v>
      </c>
      <c r="N2" s="2">
        <f t="shared" si="0"/>
        <v>7</v>
      </c>
      <c r="O2" s="2">
        <f t="shared" si="0"/>
        <v>1</v>
      </c>
      <c r="P2" s="2">
        <f t="shared" si="0"/>
        <v>2</v>
      </c>
      <c r="Q2" s="2">
        <f t="shared" si="0"/>
        <v>3</v>
      </c>
      <c r="R2" s="2">
        <f t="shared" si="0"/>
        <v>4</v>
      </c>
      <c r="S2" s="2">
        <f t="shared" si="0"/>
        <v>5</v>
      </c>
      <c r="T2" s="2">
        <f t="shared" si="0"/>
        <v>6</v>
      </c>
      <c r="U2" s="2">
        <f t="shared" si="0"/>
        <v>7</v>
      </c>
      <c r="V2" s="2">
        <f t="shared" si="0"/>
        <v>1</v>
      </c>
      <c r="W2" s="2">
        <f t="shared" si="0"/>
        <v>2</v>
      </c>
      <c r="X2" s="2">
        <f t="shared" si="0"/>
        <v>3</v>
      </c>
      <c r="Y2" s="2">
        <f t="shared" si="0"/>
        <v>4</v>
      </c>
      <c r="Z2" s="2">
        <f t="shared" si="0"/>
        <v>5</v>
      </c>
      <c r="AA2" s="2">
        <f t="shared" si="0"/>
        <v>6</v>
      </c>
      <c r="AB2" s="2">
        <f t="shared" si="0"/>
        <v>7</v>
      </c>
      <c r="AC2" s="2">
        <f t="shared" si="0"/>
        <v>1</v>
      </c>
      <c r="AD2" s="2">
        <f t="shared" si="0"/>
        <v>2</v>
      </c>
      <c r="AE2" s="2">
        <f t="shared" si="0"/>
        <v>3</v>
      </c>
      <c r="AF2" s="2">
        <f t="shared" si="0"/>
        <v>4</v>
      </c>
      <c r="AG2" s="2">
        <f t="shared" si="0"/>
        <v>5</v>
      </c>
      <c r="AH2" s="2" t="str">
        <f t="shared" si="0"/>
        <v/>
      </c>
      <c r="AI2" s="2" t="str">
        <f t="shared" si="0"/>
        <v/>
      </c>
    </row>
    <row r="3" spans="1:46" ht="73.5" hidden="1" customHeight="1" thickBot="1" x14ac:dyDescent="0.3">
      <c r="F3" s="5">
        <f>A1</f>
        <v>43497</v>
      </c>
      <c r="G3" s="5">
        <f>F3+1</f>
        <v>43498</v>
      </c>
      <c r="H3" s="5">
        <f t="shared" ref="H3:AG3" si="1">G3+1</f>
        <v>43499</v>
      </c>
      <c r="I3" s="5">
        <f t="shared" si="1"/>
        <v>43500</v>
      </c>
      <c r="J3" s="5">
        <f t="shared" si="1"/>
        <v>43501</v>
      </c>
      <c r="K3" s="5">
        <f t="shared" si="1"/>
        <v>43502</v>
      </c>
      <c r="L3" s="5">
        <f t="shared" si="1"/>
        <v>43503</v>
      </c>
      <c r="M3" s="5">
        <f t="shared" si="1"/>
        <v>43504</v>
      </c>
      <c r="N3" s="5">
        <f t="shared" si="1"/>
        <v>43505</v>
      </c>
      <c r="O3" s="5">
        <f t="shared" si="1"/>
        <v>43506</v>
      </c>
      <c r="P3" s="5">
        <f t="shared" si="1"/>
        <v>43507</v>
      </c>
      <c r="Q3" s="5">
        <f t="shared" si="1"/>
        <v>43508</v>
      </c>
      <c r="R3" s="5">
        <f t="shared" si="1"/>
        <v>43509</v>
      </c>
      <c r="S3" s="5">
        <f t="shared" si="1"/>
        <v>43510</v>
      </c>
      <c r="T3" s="5">
        <f t="shared" si="1"/>
        <v>43511</v>
      </c>
      <c r="U3" s="5">
        <f t="shared" si="1"/>
        <v>43512</v>
      </c>
      <c r="V3" s="5">
        <f t="shared" si="1"/>
        <v>43513</v>
      </c>
      <c r="W3" s="5">
        <f t="shared" si="1"/>
        <v>43514</v>
      </c>
      <c r="X3" s="5">
        <f t="shared" si="1"/>
        <v>43515</v>
      </c>
      <c r="Y3" s="5">
        <f t="shared" si="1"/>
        <v>43516</v>
      </c>
      <c r="Z3" s="5">
        <f t="shared" si="1"/>
        <v>43517</v>
      </c>
      <c r="AA3" s="5">
        <f t="shared" si="1"/>
        <v>43518</v>
      </c>
      <c r="AB3" s="5">
        <f t="shared" si="1"/>
        <v>43519</v>
      </c>
      <c r="AC3" s="5">
        <f t="shared" si="1"/>
        <v>43520</v>
      </c>
      <c r="AD3" s="5">
        <f t="shared" si="1"/>
        <v>43521</v>
      </c>
      <c r="AE3" s="5">
        <f t="shared" si="1"/>
        <v>43522</v>
      </c>
      <c r="AF3" s="5">
        <f t="shared" si="1"/>
        <v>43523</v>
      </c>
      <c r="AG3" s="5">
        <f t="shared" si="1"/>
        <v>43524</v>
      </c>
      <c r="AH3" s="5" t="str">
        <f>IFERROR(IF(AG3+1&gt;A2,"",AG3+1),"")</f>
        <v/>
      </c>
      <c r="AI3" s="5" t="str">
        <f>IFERROR(IF(AH3+1&gt;A2,"",AH3+1),"")</f>
        <v/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89" t="str">
        <f>TEXT(A1,"mmmmmmmmmmmmmm")</f>
        <v>février</v>
      </c>
      <c r="C4" s="290"/>
      <c r="D4" s="290"/>
      <c r="E4" s="290"/>
      <c r="F4" s="290"/>
      <c r="G4" s="290"/>
      <c r="H4" s="290"/>
      <c r="I4" s="290"/>
      <c r="J4" s="290"/>
      <c r="K4" s="290"/>
      <c r="L4" s="290"/>
      <c r="M4" s="290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1"/>
    </row>
    <row r="5" spans="1:46" x14ac:dyDescent="0.25">
      <c r="B5" s="292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4"/>
    </row>
    <row r="6" spans="1:46" x14ac:dyDescent="0.25">
      <c r="A6" s="4"/>
      <c r="B6" s="292"/>
      <c r="C6" s="293"/>
      <c r="D6" s="293"/>
      <c r="E6" s="293"/>
      <c r="F6" s="293"/>
      <c r="G6" s="293"/>
      <c r="H6" s="293"/>
      <c r="I6" s="293"/>
      <c r="J6" s="293"/>
      <c r="K6" s="293"/>
      <c r="L6" s="293"/>
      <c r="M6" s="293"/>
      <c r="N6" s="293"/>
      <c r="O6" s="293"/>
      <c r="P6" s="293"/>
      <c r="Q6" s="293"/>
      <c r="R6" s="293"/>
      <c r="S6" s="293"/>
      <c r="T6" s="293"/>
      <c r="U6" s="293"/>
      <c r="V6" s="293"/>
      <c r="W6" s="293"/>
      <c r="X6" s="293"/>
      <c r="Y6" s="293"/>
      <c r="Z6" s="293"/>
      <c r="AA6" s="293"/>
      <c r="AB6" s="293"/>
      <c r="AC6" s="293"/>
      <c r="AD6" s="293"/>
      <c r="AE6" s="293"/>
      <c r="AF6" s="293"/>
      <c r="AG6" s="293"/>
      <c r="AH6" s="293"/>
      <c r="AI6" s="293"/>
      <c r="AJ6" s="294"/>
    </row>
    <row r="7" spans="1:46" ht="15.75" thickBot="1" x14ac:dyDescent="0.3">
      <c r="A7" s="4"/>
      <c r="B7" s="295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6"/>
      <c r="T7" s="296"/>
      <c r="U7" s="296"/>
      <c r="V7" s="296"/>
      <c r="W7" s="296"/>
      <c r="X7" s="296"/>
      <c r="Y7" s="296"/>
      <c r="Z7" s="296"/>
      <c r="AA7" s="296"/>
      <c r="AB7" s="296"/>
      <c r="AC7" s="296"/>
      <c r="AD7" s="296"/>
      <c r="AE7" s="296"/>
      <c r="AF7" s="296"/>
      <c r="AG7" s="296"/>
      <c r="AH7" s="296"/>
      <c r="AI7" s="296"/>
      <c r="AJ7" s="297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299" t="s">
        <v>66</v>
      </c>
      <c r="D9" s="300"/>
      <c r="E9" s="301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 t="str">
        <f>IFERROR(DAY(AH3),"")</f>
        <v/>
      </c>
      <c r="AI9" s="7" t="str">
        <f t="shared" ref="AI9:AJ9" si="3">IFERROR(DAY(AI3),"")</f>
        <v/>
      </c>
      <c r="AJ9" s="85" t="str">
        <f t="shared" si="3"/>
        <v/>
      </c>
      <c r="AK9" s="345" t="s">
        <v>45</v>
      </c>
      <c r="AL9" s="347" t="s">
        <v>97</v>
      </c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6</v>
      </c>
      <c r="G10" s="8">
        <f t="shared" ref="G10:AJ10" si="4">IFERROR(WEEKDAY(G3),"")</f>
        <v>7</v>
      </c>
      <c r="H10" s="8">
        <f t="shared" si="4"/>
        <v>1</v>
      </c>
      <c r="I10" s="8">
        <f t="shared" si="4"/>
        <v>2</v>
      </c>
      <c r="J10" s="8">
        <f t="shared" si="4"/>
        <v>3</v>
      </c>
      <c r="K10" s="8">
        <f t="shared" si="4"/>
        <v>4</v>
      </c>
      <c r="L10" s="8">
        <f t="shared" si="4"/>
        <v>5</v>
      </c>
      <c r="M10" s="8">
        <f t="shared" si="4"/>
        <v>6</v>
      </c>
      <c r="N10" s="8">
        <f t="shared" si="4"/>
        <v>7</v>
      </c>
      <c r="O10" s="8">
        <f t="shared" si="4"/>
        <v>1</v>
      </c>
      <c r="P10" s="8">
        <f t="shared" si="4"/>
        <v>2</v>
      </c>
      <c r="Q10" s="8">
        <f t="shared" si="4"/>
        <v>3</v>
      </c>
      <c r="R10" s="8">
        <f t="shared" si="4"/>
        <v>4</v>
      </c>
      <c r="S10" s="8">
        <f t="shared" si="4"/>
        <v>5</v>
      </c>
      <c r="T10" s="8">
        <f t="shared" si="4"/>
        <v>6</v>
      </c>
      <c r="U10" s="8">
        <f t="shared" si="4"/>
        <v>7</v>
      </c>
      <c r="V10" s="8">
        <f>IFERROR(WEEKDAY(V3),"")</f>
        <v>1</v>
      </c>
      <c r="W10" s="6">
        <f t="shared" si="4"/>
        <v>2</v>
      </c>
      <c r="X10" s="8">
        <f t="shared" si="4"/>
        <v>3</v>
      </c>
      <c r="Y10" s="8">
        <f t="shared" si="4"/>
        <v>4</v>
      </c>
      <c r="Z10" s="8">
        <f t="shared" si="4"/>
        <v>5</v>
      </c>
      <c r="AA10" s="8">
        <f t="shared" si="4"/>
        <v>6</v>
      </c>
      <c r="AB10" s="8">
        <f t="shared" si="4"/>
        <v>7</v>
      </c>
      <c r="AC10" s="8">
        <f t="shared" si="4"/>
        <v>1</v>
      </c>
      <c r="AD10" s="8">
        <f t="shared" si="4"/>
        <v>2</v>
      </c>
      <c r="AE10" s="8">
        <f t="shared" si="4"/>
        <v>3</v>
      </c>
      <c r="AF10" s="8">
        <f t="shared" si="4"/>
        <v>4</v>
      </c>
      <c r="AG10" s="8">
        <f t="shared" si="4"/>
        <v>5</v>
      </c>
      <c r="AH10" s="8" t="str">
        <f t="shared" si="4"/>
        <v/>
      </c>
      <c r="AI10" s="8" t="str">
        <f t="shared" si="4"/>
        <v/>
      </c>
      <c r="AJ10" s="86" t="str">
        <f t="shared" si="4"/>
        <v/>
      </c>
      <c r="AK10" s="346" t="s">
        <v>46</v>
      </c>
      <c r="AL10" s="348" t="s">
        <v>98</v>
      </c>
    </row>
    <row r="11" spans="1:46" x14ac:dyDescent="0.25">
      <c r="A11" s="3"/>
      <c r="B11" s="90" t="str">
        <f>IF(Config!B4&lt;&gt;"",Config!B4,"")</f>
        <v>EMPLOYE 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48</v>
      </c>
      <c r="G11" s="51" t="s">
        <v>76</v>
      </c>
      <c r="H11" s="51" t="s">
        <v>76</v>
      </c>
      <c r="I11" s="51" t="s">
        <v>42</v>
      </c>
      <c r="J11" s="51" t="s">
        <v>42</v>
      </c>
      <c r="K11" s="51" t="s">
        <v>76</v>
      </c>
      <c r="L11" s="51" t="s">
        <v>72</v>
      </c>
      <c r="M11" s="51" t="s">
        <v>72</v>
      </c>
      <c r="N11" s="51" t="s">
        <v>57</v>
      </c>
      <c r="O11" s="51" t="s">
        <v>57</v>
      </c>
      <c r="P11" s="51" t="s">
        <v>76</v>
      </c>
      <c r="Q11" s="51" t="s">
        <v>76</v>
      </c>
      <c r="R11" s="51" t="s">
        <v>42</v>
      </c>
      <c r="S11" s="51" t="s">
        <v>42</v>
      </c>
      <c r="T11" s="87" t="s">
        <v>42</v>
      </c>
      <c r="U11" s="51" t="s">
        <v>76</v>
      </c>
      <c r="V11" s="51" t="s">
        <v>76</v>
      </c>
      <c r="W11" s="51" t="s">
        <v>72</v>
      </c>
      <c r="X11" s="51" t="s">
        <v>72</v>
      </c>
      <c r="Y11" s="50" t="s">
        <v>72</v>
      </c>
      <c r="Z11" s="50" t="s">
        <v>76</v>
      </c>
      <c r="AA11" s="50" t="s">
        <v>76</v>
      </c>
      <c r="AB11" s="51" t="s">
        <v>54</v>
      </c>
      <c r="AC11" s="51" t="s">
        <v>54</v>
      </c>
      <c r="AD11" s="51" t="s">
        <v>50</v>
      </c>
      <c r="AE11" s="50" t="s">
        <v>76</v>
      </c>
      <c r="AF11" s="50" t="s">
        <v>50</v>
      </c>
      <c r="AG11" s="50" t="s">
        <v>50</v>
      </c>
      <c r="AH11" s="51"/>
      <c r="AI11" s="51"/>
      <c r="AJ11" s="87"/>
      <c r="AK11" s="358">
        <f t="shared" ref="AK11:AK27" ca="1" si="6">TotH(F11:AJ11)</f>
        <v>7.0416666666666661</v>
      </c>
      <c r="AL11" s="360">
        <f ca="1">FraisM(F11:AJ11)</f>
        <v>278.72000000000003</v>
      </c>
    </row>
    <row r="12" spans="1:46" x14ac:dyDescent="0.25">
      <c r="A12" s="3"/>
      <c r="B12" s="91" t="str">
        <f>IF(Config!B5&lt;&gt;"",Config!B5,"")</f>
        <v>EMPLOYE 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76</v>
      </c>
      <c r="G12" s="52" t="s">
        <v>54</v>
      </c>
      <c r="H12" s="52" t="s">
        <v>54</v>
      </c>
      <c r="I12" s="53" t="s">
        <v>76</v>
      </c>
      <c r="J12" s="52" t="s">
        <v>50</v>
      </c>
      <c r="K12" s="52" t="s">
        <v>51</v>
      </c>
      <c r="L12" s="52" t="s">
        <v>51</v>
      </c>
      <c r="M12" s="53" t="s">
        <v>51</v>
      </c>
      <c r="N12" s="52" t="s">
        <v>76</v>
      </c>
      <c r="O12" s="52" t="s">
        <v>76</v>
      </c>
      <c r="P12" s="52" t="s">
        <v>48</v>
      </c>
      <c r="Q12" s="52" t="s">
        <v>48</v>
      </c>
      <c r="R12" s="52" t="s">
        <v>76</v>
      </c>
      <c r="S12" s="52" t="s">
        <v>72</v>
      </c>
      <c r="T12" s="52" t="s">
        <v>72</v>
      </c>
      <c r="U12" s="52" t="s">
        <v>57</v>
      </c>
      <c r="V12" s="52" t="s">
        <v>57</v>
      </c>
      <c r="W12" s="52" t="s">
        <v>76</v>
      </c>
      <c r="X12" s="52" t="s">
        <v>76</v>
      </c>
      <c r="Y12" s="52" t="s">
        <v>48</v>
      </c>
      <c r="Z12" s="52" t="s">
        <v>48</v>
      </c>
      <c r="AA12" s="52" t="s">
        <v>48</v>
      </c>
      <c r="AB12" s="52" t="s">
        <v>76</v>
      </c>
      <c r="AC12" s="52" t="s">
        <v>76</v>
      </c>
      <c r="AD12" s="52" t="s">
        <v>42</v>
      </c>
      <c r="AE12" s="52" t="s">
        <v>42</v>
      </c>
      <c r="AF12" s="52" t="s">
        <v>76</v>
      </c>
      <c r="AG12" s="52" t="s">
        <v>72</v>
      </c>
      <c r="AH12" s="52"/>
      <c r="AI12" s="52"/>
      <c r="AJ12" s="88"/>
      <c r="AK12" s="355">
        <f t="shared" ca="1" si="6"/>
        <v>7.083333333333333</v>
      </c>
      <c r="AL12" s="361">
        <f t="shared" ref="AL12:AL27" ca="1" si="9">FraisM(F12:AJ12)</f>
        <v>276.32000000000011</v>
      </c>
    </row>
    <row r="13" spans="1:46" x14ac:dyDescent="0.25">
      <c r="A13" s="3"/>
      <c r="B13" s="91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356">
        <f t="shared" ca="1" si="6"/>
        <v>0</v>
      </c>
      <c r="AL13" s="361">
        <f t="shared" ca="1" si="9"/>
        <v>0</v>
      </c>
    </row>
    <row r="14" spans="1:46" x14ac:dyDescent="0.25">
      <c r="A14" s="3"/>
      <c r="B14" s="91" t="str">
        <f>IF(Config!B7&lt;&gt;"",Config!B7,"")</f>
        <v>EMPLOYE 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50</v>
      </c>
      <c r="G14" s="52" t="s">
        <v>76</v>
      </c>
      <c r="H14" s="52" t="s">
        <v>76</v>
      </c>
      <c r="I14" s="53" t="s">
        <v>72</v>
      </c>
      <c r="J14" s="52" t="s">
        <v>72</v>
      </c>
      <c r="K14" s="52" t="s">
        <v>72</v>
      </c>
      <c r="L14" s="52" t="s">
        <v>76</v>
      </c>
      <c r="M14" s="53" t="s">
        <v>76</v>
      </c>
      <c r="N14" s="52" t="s">
        <v>54</v>
      </c>
      <c r="O14" s="52" t="s">
        <v>54</v>
      </c>
      <c r="P14" s="52" t="s">
        <v>76</v>
      </c>
      <c r="Q14" s="52" t="s">
        <v>50</v>
      </c>
      <c r="R14" s="52" t="s">
        <v>51</v>
      </c>
      <c r="S14" s="52" t="s">
        <v>51</v>
      </c>
      <c r="T14" s="52" t="s">
        <v>51</v>
      </c>
      <c r="U14" s="52" t="s">
        <v>76</v>
      </c>
      <c r="V14" s="52" t="s">
        <v>76</v>
      </c>
      <c r="W14" s="52" t="s">
        <v>48</v>
      </c>
      <c r="X14" s="52" t="s">
        <v>48</v>
      </c>
      <c r="Y14" s="52" t="s">
        <v>76</v>
      </c>
      <c r="Z14" s="52" t="s">
        <v>72</v>
      </c>
      <c r="AA14" s="52" t="s">
        <v>72</v>
      </c>
      <c r="AB14" s="52" t="s">
        <v>57</v>
      </c>
      <c r="AC14" s="52" t="s">
        <v>57</v>
      </c>
      <c r="AD14" s="52" t="s">
        <v>76</v>
      </c>
      <c r="AE14" s="52" t="s">
        <v>76</v>
      </c>
      <c r="AF14" s="52" t="s">
        <v>48</v>
      </c>
      <c r="AG14" s="52" t="s">
        <v>48</v>
      </c>
      <c r="AH14" s="52"/>
      <c r="AI14" s="52"/>
      <c r="AJ14" s="88"/>
      <c r="AK14" s="356">
        <f t="shared" ca="1" si="6"/>
        <v>7.0416666666666661</v>
      </c>
      <c r="AL14" s="361">
        <f t="shared" ca="1" si="9"/>
        <v>324.36000000000013</v>
      </c>
    </row>
    <row r="15" spans="1:46" x14ac:dyDescent="0.25">
      <c r="A15" s="3"/>
      <c r="B15" s="91" t="str">
        <f>IF(Config!B8&lt;&gt;"",Config!B8,"")</f>
        <v>EMPLOYE 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76</v>
      </c>
      <c r="G15" s="52" t="s">
        <v>54</v>
      </c>
      <c r="H15" s="52" t="s">
        <v>54</v>
      </c>
      <c r="I15" s="53" t="s">
        <v>50</v>
      </c>
      <c r="J15" s="52" t="s">
        <v>76</v>
      </c>
      <c r="K15" s="52" t="s">
        <v>50</v>
      </c>
      <c r="L15" s="52" t="s">
        <v>50</v>
      </c>
      <c r="M15" s="53" t="s">
        <v>50</v>
      </c>
      <c r="N15" s="52" t="s">
        <v>76</v>
      </c>
      <c r="O15" s="52" t="s">
        <v>76</v>
      </c>
      <c r="P15" s="52" t="s">
        <v>72</v>
      </c>
      <c r="Q15" s="52" t="s">
        <v>72</v>
      </c>
      <c r="R15" s="52" t="s">
        <v>72</v>
      </c>
      <c r="S15" s="52" t="s">
        <v>76</v>
      </c>
      <c r="T15" s="52" t="s">
        <v>76</v>
      </c>
      <c r="U15" s="52" t="s">
        <v>54</v>
      </c>
      <c r="V15" s="52" t="s">
        <v>54</v>
      </c>
      <c r="W15" s="52" t="s">
        <v>76</v>
      </c>
      <c r="X15" s="52" t="s">
        <v>50</v>
      </c>
      <c r="Y15" s="52" t="s">
        <v>51</v>
      </c>
      <c r="Z15" s="52" t="s">
        <v>51</v>
      </c>
      <c r="AA15" s="52" t="s">
        <v>51</v>
      </c>
      <c r="AB15" s="52" t="s">
        <v>76</v>
      </c>
      <c r="AC15" s="52" t="s">
        <v>76</v>
      </c>
      <c r="AD15" s="52" t="s">
        <v>48</v>
      </c>
      <c r="AE15" s="52" t="s">
        <v>48</v>
      </c>
      <c r="AF15" s="52" t="s">
        <v>76</v>
      </c>
      <c r="AG15" s="52" t="s">
        <v>72</v>
      </c>
      <c r="AH15" s="52"/>
      <c r="AI15" s="52"/>
      <c r="AJ15" s="88"/>
      <c r="AK15" s="356">
        <f t="shared" ca="1" si="6"/>
        <v>7.0416666666666661</v>
      </c>
      <c r="AL15" s="361">
        <f t="shared" ca="1" si="9"/>
        <v>399.80000000000013</v>
      </c>
    </row>
    <row r="16" spans="1:46" x14ac:dyDescent="0.25">
      <c r="A16" s="3"/>
      <c r="B16" s="91" t="str">
        <f>IF(Config!B9&lt;&gt;"",Config!B9,"")</f>
        <v>EMPLOYE 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51</v>
      </c>
      <c r="G16" s="52" t="s">
        <v>76</v>
      </c>
      <c r="H16" s="52" t="s">
        <v>76</v>
      </c>
      <c r="I16" s="53" t="s">
        <v>48</v>
      </c>
      <c r="J16" s="52" t="s">
        <v>48</v>
      </c>
      <c r="K16" s="52" t="s">
        <v>76</v>
      </c>
      <c r="L16" s="52" t="s">
        <v>72</v>
      </c>
      <c r="M16" s="53" t="s">
        <v>72</v>
      </c>
      <c r="N16" s="52" t="s">
        <v>57</v>
      </c>
      <c r="O16" s="52" t="s">
        <v>57</v>
      </c>
      <c r="P16" s="52" t="s">
        <v>76</v>
      </c>
      <c r="Q16" s="52" t="s">
        <v>76</v>
      </c>
      <c r="R16" s="52" t="s">
        <v>48</v>
      </c>
      <c r="S16" s="52" t="s">
        <v>48</v>
      </c>
      <c r="T16" s="52" t="s">
        <v>48</v>
      </c>
      <c r="U16" s="52" t="s">
        <v>76</v>
      </c>
      <c r="V16" s="52" t="s">
        <v>76</v>
      </c>
      <c r="W16" s="52" t="s">
        <v>42</v>
      </c>
      <c r="X16" s="52" t="s">
        <v>42</v>
      </c>
      <c r="Y16" s="52" t="s">
        <v>76</v>
      </c>
      <c r="Z16" s="52" t="s">
        <v>72</v>
      </c>
      <c r="AA16" s="52" t="s">
        <v>72</v>
      </c>
      <c r="AB16" s="52" t="s">
        <v>57</v>
      </c>
      <c r="AC16" s="52" t="s">
        <v>57</v>
      </c>
      <c r="AD16" s="52" t="s">
        <v>76</v>
      </c>
      <c r="AE16" s="52" t="s">
        <v>76</v>
      </c>
      <c r="AF16" s="52" t="s">
        <v>42</v>
      </c>
      <c r="AG16" s="52" t="s">
        <v>42</v>
      </c>
      <c r="AH16" s="52"/>
      <c r="AI16" s="52"/>
      <c r="AJ16" s="88"/>
      <c r="AK16" s="356">
        <f t="shared" ca="1" si="6"/>
        <v>7.083333333333333</v>
      </c>
      <c r="AL16" s="361">
        <f t="shared" ca="1" si="9"/>
        <v>213.28000000000003</v>
      </c>
    </row>
    <row r="17" spans="1:40" x14ac:dyDescent="0.25">
      <c r="A17" s="3"/>
      <c r="B17" s="91" t="str">
        <f>IF(Config!B10&lt;&gt;"",Config!B10,"")</f>
        <v>EMPLOYE 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72</v>
      </c>
      <c r="G17" s="52" t="s">
        <v>57</v>
      </c>
      <c r="H17" s="52" t="s">
        <v>57</v>
      </c>
      <c r="I17" s="53" t="s">
        <v>76</v>
      </c>
      <c r="J17" s="52" t="s">
        <v>76</v>
      </c>
      <c r="K17" s="52" t="s">
        <v>42</v>
      </c>
      <c r="L17" s="52" t="s">
        <v>42</v>
      </c>
      <c r="M17" s="53" t="s">
        <v>42</v>
      </c>
      <c r="N17" s="52" t="s">
        <v>76</v>
      </c>
      <c r="O17" s="52" t="s">
        <v>76</v>
      </c>
      <c r="P17" s="52" t="s">
        <v>72</v>
      </c>
      <c r="Q17" s="52" t="s">
        <v>72</v>
      </c>
      <c r="R17" s="52" t="s">
        <v>72</v>
      </c>
      <c r="S17" s="52" t="s">
        <v>76</v>
      </c>
      <c r="T17" s="52" t="s">
        <v>76</v>
      </c>
      <c r="U17" s="52" t="s">
        <v>54</v>
      </c>
      <c r="V17" s="52" t="s">
        <v>54</v>
      </c>
      <c r="W17" s="52" t="s">
        <v>50</v>
      </c>
      <c r="X17" s="52" t="s">
        <v>76</v>
      </c>
      <c r="Y17" s="52" t="s">
        <v>50</v>
      </c>
      <c r="Z17" s="52" t="s">
        <v>50</v>
      </c>
      <c r="AA17" s="52" t="s">
        <v>50</v>
      </c>
      <c r="AB17" s="52" t="s">
        <v>76</v>
      </c>
      <c r="AC17" s="52" t="s">
        <v>76</v>
      </c>
      <c r="AD17" s="52" t="s">
        <v>72</v>
      </c>
      <c r="AE17" s="52" t="s">
        <v>72</v>
      </c>
      <c r="AF17" s="52" t="s">
        <v>72</v>
      </c>
      <c r="AG17" s="52" t="s">
        <v>76</v>
      </c>
      <c r="AH17" s="52"/>
      <c r="AI17" s="52"/>
      <c r="AJ17" s="88"/>
      <c r="AK17" s="354">
        <f t="shared" ca="1" si="6"/>
        <v>6.9999999999999991</v>
      </c>
      <c r="AL17" s="361">
        <f t="shared" ca="1" si="9"/>
        <v>326.76000000000005</v>
      </c>
    </row>
    <row r="18" spans="1:40" x14ac:dyDescent="0.25">
      <c r="A18" s="3"/>
      <c r="B18" s="91" t="str">
        <f>IF(Config!B11&lt;&gt;"",Config!B11,"")</f>
        <v>EMPLOYE 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42</v>
      </c>
      <c r="G18" s="52" t="s">
        <v>76</v>
      </c>
      <c r="H18" s="52" t="s">
        <v>76</v>
      </c>
      <c r="I18" s="53" t="s">
        <v>72</v>
      </c>
      <c r="J18" s="52" t="s">
        <v>72</v>
      </c>
      <c r="K18" s="52" t="s">
        <v>72</v>
      </c>
      <c r="L18" s="52" t="s">
        <v>76</v>
      </c>
      <c r="M18" s="53" t="s">
        <v>76</v>
      </c>
      <c r="N18" s="52" t="s">
        <v>54</v>
      </c>
      <c r="O18" s="52" t="s">
        <v>54</v>
      </c>
      <c r="P18" s="52" t="s">
        <v>50</v>
      </c>
      <c r="Q18" s="52" t="s">
        <v>76</v>
      </c>
      <c r="R18" s="52" t="s">
        <v>50</v>
      </c>
      <c r="S18" s="52" t="s">
        <v>50</v>
      </c>
      <c r="T18" s="52" t="s">
        <v>50</v>
      </c>
      <c r="U18" s="52" t="s">
        <v>76</v>
      </c>
      <c r="V18" s="52" t="s">
        <v>76</v>
      </c>
      <c r="W18" s="52" t="s">
        <v>72</v>
      </c>
      <c r="X18" s="52" t="s">
        <v>72</v>
      </c>
      <c r="Y18" s="52" t="s">
        <v>72</v>
      </c>
      <c r="Z18" s="52" t="s">
        <v>76</v>
      </c>
      <c r="AA18" s="52" t="s">
        <v>76</v>
      </c>
      <c r="AB18" s="52" t="s">
        <v>54</v>
      </c>
      <c r="AC18" s="52" t="s">
        <v>54</v>
      </c>
      <c r="AD18" s="52" t="s">
        <v>76</v>
      </c>
      <c r="AE18" s="52" t="s">
        <v>50</v>
      </c>
      <c r="AF18" s="52" t="s">
        <v>51</v>
      </c>
      <c r="AG18" s="52" t="s">
        <v>51</v>
      </c>
      <c r="AH18" s="52"/>
      <c r="AI18" s="52"/>
      <c r="AJ18" s="88"/>
      <c r="AK18" s="356">
        <f t="shared" ca="1" si="6"/>
        <v>6.9999999999999991</v>
      </c>
      <c r="AL18" s="361">
        <f t="shared" ca="1" si="9"/>
        <v>389.80000000000007</v>
      </c>
    </row>
    <row r="19" spans="1:40" x14ac:dyDescent="0.25">
      <c r="A19" s="3"/>
      <c r="B19" s="91" t="str">
        <f>IF(Config!B12&lt;&gt;"",Config!B12,"")</f>
        <v>EMPLOYE 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72</v>
      </c>
      <c r="G19" s="52" t="s">
        <v>57</v>
      </c>
      <c r="H19" s="52" t="s">
        <v>57</v>
      </c>
      <c r="I19" s="53" t="s">
        <v>76</v>
      </c>
      <c r="J19" s="52" t="s">
        <v>76</v>
      </c>
      <c r="K19" s="52" t="s">
        <v>48</v>
      </c>
      <c r="L19" s="52" t="s">
        <v>48</v>
      </c>
      <c r="M19" s="53" t="s">
        <v>48</v>
      </c>
      <c r="N19" s="52" t="s">
        <v>76</v>
      </c>
      <c r="O19" s="52" t="s">
        <v>76</v>
      </c>
      <c r="P19" s="52" t="s">
        <v>42</v>
      </c>
      <c r="Q19" s="52" t="s">
        <v>42</v>
      </c>
      <c r="R19" s="52" t="s">
        <v>76</v>
      </c>
      <c r="S19" s="52" t="s">
        <v>72</v>
      </c>
      <c r="T19" s="52" t="s">
        <v>72</v>
      </c>
      <c r="U19" s="52" t="s">
        <v>57</v>
      </c>
      <c r="V19" s="52" t="s">
        <v>57</v>
      </c>
      <c r="W19" s="52" t="s">
        <v>76</v>
      </c>
      <c r="X19" s="52" t="s">
        <v>76</v>
      </c>
      <c r="Y19" s="52" t="s">
        <v>42</v>
      </c>
      <c r="Z19" s="52" t="s">
        <v>42</v>
      </c>
      <c r="AA19" s="52" t="s">
        <v>42</v>
      </c>
      <c r="AB19" s="52" t="s">
        <v>76</v>
      </c>
      <c r="AC19" s="52" t="s">
        <v>76</v>
      </c>
      <c r="AD19" s="52" t="s">
        <v>72</v>
      </c>
      <c r="AE19" s="52" t="s">
        <v>72</v>
      </c>
      <c r="AF19" s="52" t="s">
        <v>72</v>
      </c>
      <c r="AG19" s="52" t="s">
        <v>76</v>
      </c>
      <c r="AH19" s="52"/>
      <c r="AI19" s="52"/>
      <c r="AJ19" s="88"/>
      <c r="AK19" s="354">
        <f t="shared" ca="1" si="6"/>
        <v>7.0416666666666661</v>
      </c>
      <c r="AL19" s="361">
        <f t="shared" ca="1" si="9"/>
        <v>203.28000000000003</v>
      </c>
    </row>
    <row r="20" spans="1:40" x14ac:dyDescent="0.25">
      <c r="A20" s="3"/>
      <c r="B20" s="91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356">
        <f t="shared" ca="1" si="6"/>
        <v>0</v>
      </c>
      <c r="AL20" s="361">
        <f t="shared" ca="1" si="9"/>
        <v>0</v>
      </c>
    </row>
    <row r="21" spans="1:40" x14ac:dyDescent="0.25">
      <c r="A21" s="3"/>
      <c r="B21" s="91" t="str">
        <f>IF(Config!B14&lt;&gt;"",Config!B14,"")</f>
        <v>EMPLOYE 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60</v>
      </c>
      <c r="G21" s="52" t="s">
        <v>76</v>
      </c>
      <c r="H21" s="52" t="s">
        <v>76</v>
      </c>
      <c r="I21" s="53" t="s">
        <v>60</v>
      </c>
      <c r="J21" s="52" t="s">
        <v>60</v>
      </c>
      <c r="K21" s="52" t="s">
        <v>60</v>
      </c>
      <c r="L21" s="52" t="s">
        <v>60</v>
      </c>
      <c r="M21" s="53" t="s">
        <v>60</v>
      </c>
      <c r="N21" s="52" t="s">
        <v>76</v>
      </c>
      <c r="O21" s="52" t="s">
        <v>76</v>
      </c>
      <c r="P21" s="52" t="s">
        <v>60</v>
      </c>
      <c r="Q21" s="52" t="s">
        <v>60</v>
      </c>
      <c r="R21" s="52" t="s">
        <v>60</v>
      </c>
      <c r="S21" s="52" t="s">
        <v>76</v>
      </c>
      <c r="T21" s="52" t="s">
        <v>60</v>
      </c>
      <c r="U21" s="52" t="s">
        <v>76</v>
      </c>
      <c r="V21" s="52" t="s">
        <v>76</v>
      </c>
      <c r="W21" s="52" t="s">
        <v>60</v>
      </c>
      <c r="X21" s="52" t="s">
        <v>60</v>
      </c>
      <c r="Y21" s="52" t="s">
        <v>60</v>
      </c>
      <c r="Z21" s="52" t="s">
        <v>60</v>
      </c>
      <c r="AA21" s="52" t="s">
        <v>60</v>
      </c>
      <c r="AB21" s="52" t="s">
        <v>76</v>
      </c>
      <c r="AC21" s="52" t="s">
        <v>76</v>
      </c>
      <c r="AD21" s="52" t="s">
        <v>60</v>
      </c>
      <c r="AE21" s="52" t="s">
        <v>60</v>
      </c>
      <c r="AF21" s="52" t="s">
        <v>60</v>
      </c>
      <c r="AG21" s="52" t="s">
        <v>60</v>
      </c>
      <c r="AH21" s="52"/>
      <c r="AI21" s="52"/>
      <c r="AJ21" s="88"/>
      <c r="AK21" s="356">
        <f t="shared" ca="1" si="6"/>
        <v>5.9375</v>
      </c>
      <c r="AL21" s="361">
        <f t="shared" ca="1" si="9"/>
        <v>0</v>
      </c>
    </row>
    <row r="22" spans="1:40" x14ac:dyDescent="0.25">
      <c r="A22" s="3"/>
      <c r="B22" s="91" t="str">
        <f>IF(Config!B15&lt;&gt;"",Config!B15,"")</f>
        <v>EMPLOYE 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77</v>
      </c>
      <c r="G22" s="52" t="s">
        <v>76</v>
      </c>
      <c r="H22" s="52" t="s">
        <v>76</v>
      </c>
      <c r="I22" s="53" t="s">
        <v>77</v>
      </c>
      <c r="J22" s="52" t="s">
        <v>77</v>
      </c>
      <c r="K22" s="52" t="s">
        <v>77</v>
      </c>
      <c r="L22" s="52" t="s">
        <v>77</v>
      </c>
      <c r="M22" s="53" t="s">
        <v>77</v>
      </c>
      <c r="N22" s="52" t="s">
        <v>76</v>
      </c>
      <c r="O22" s="52" t="s">
        <v>76</v>
      </c>
      <c r="P22" s="53" t="s">
        <v>77</v>
      </c>
      <c r="Q22" s="53" t="s">
        <v>77</v>
      </c>
      <c r="R22" s="53" t="s">
        <v>77</v>
      </c>
      <c r="S22" s="52" t="s">
        <v>76</v>
      </c>
      <c r="T22" s="53" t="s">
        <v>77</v>
      </c>
      <c r="U22" s="52" t="s">
        <v>76</v>
      </c>
      <c r="V22" s="52" t="s">
        <v>76</v>
      </c>
      <c r="W22" s="53" t="s">
        <v>77</v>
      </c>
      <c r="X22" s="53" t="s">
        <v>77</v>
      </c>
      <c r="Y22" s="53" t="s">
        <v>77</v>
      </c>
      <c r="Z22" s="53" t="s">
        <v>77</v>
      </c>
      <c r="AA22" s="53" t="s">
        <v>77</v>
      </c>
      <c r="AB22" s="52" t="s">
        <v>76</v>
      </c>
      <c r="AC22" s="52" t="s">
        <v>76</v>
      </c>
      <c r="AD22" s="53" t="s">
        <v>77</v>
      </c>
      <c r="AE22" s="53" t="s">
        <v>77</v>
      </c>
      <c r="AF22" s="53" t="s">
        <v>77</v>
      </c>
      <c r="AG22" s="53" t="s">
        <v>77</v>
      </c>
      <c r="AH22" s="52"/>
      <c r="AI22" s="52"/>
      <c r="AJ22" s="88"/>
      <c r="AK22" s="356">
        <f t="shared" ca="1" si="6"/>
        <v>5.9375</v>
      </c>
      <c r="AL22" s="361">
        <f t="shared" ca="1" si="9"/>
        <v>0</v>
      </c>
    </row>
    <row r="23" spans="1:40" x14ac:dyDescent="0.25">
      <c r="A23" s="3"/>
      <c r="B23" s="91" t="str">
        <f>IF(Config!B16&lt;&gt;"",Config!B16,"")</f>
        <v>EMPLOYE 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61</v>
      </c>
      <c r="G23" s="52" t="s">
        <v>76</v>
      </c>
      <c r="H23" s="52" t="s">
        <v>76</v>
      </c>
      <c r="I23" s="53" t="s">
        <v>61</v>
      </c>
      <c r="J23" s="52" t="s">
        <v>61</v>
      </c>
      <c r="K23" s="52" t="s">
        <v>61</v>
      </c>
      <c r="L23" s="52" t="s">
        <v>61</v>
      </c>
      <c r="M23" s="53" t="s">
        <v>61</v>
      </c>
      <c r="N23" s="52" t="s">
        <v>76</v>
      </c>
      <c r="O23" s="52" t="s">
        <v>76</v>
      </c>
      <c r="P23" s="52" t="s">
        <v>61</v>
      </c>
      <c r="Q23" s="52" t="s">
        <v>61</v>
      </c>
      <c r="R23" s="52" t="s">
        <v>61</v>
      </c>
      <c r="S23" s="52" t="s">
        <v>76</v>
      </c>
      <c r="T23" s="52" t="s">
        <v>61</v>
      </c>
      <c r="U23" s="52" t="s">
        <v>76</v>
      </c>
      <c r="V23" s="52" t="s">
        <v>76</v>
      </c>
      <c r="W23" s="52" t="s">
        <v>61</v>
      </c>
      <c r="X23" s="52" t="s">
        <v>61</v>
      </c>
      <c r="Y23" s="52" t="s">
        <v>61</v>
      </c>
      <c r="Z23" s="52" t="s">
        <v>61</v>
      </c>
      <c r="AA23" s="52" t="s">
        <v>61</v>
      </c>
      <c r="AB23" s="52" t="s">
        <v>76</v>
      </c>
      <c r="AC23" s="52" t="s">
        <v>76</v>
      </c>
      <c r="AD23" s="52" t="s">
        <v>61</v>
      </c>
      <c r="AE23" s="52" t="s">
        <v>61</v>
      </c>
      <c r="AF23" s="52" t="s">
        <v>61</v>
      </c>
      <c r="AG23" s="52" t="s">
        <v>61</v>
      </c>
      <c r="AH23" s="52"/>
      <c r="AI23" s="52"/>
      <c r="AJ23" s="88"/>
      <c r="AK23" s="354">
        <f t="shared" ca="1" si="6"/>
        <v>7.125</v>
      </c>
      <c r="AL23" s="361">
        <f t="shared" ca="1" si="9"/>
        <v>0</v>
      </c>
    </row>
    <row r="24" spans="1:40" x14ac:dyDescent="0.25">
      <c r="A24" s="3"/>
      <c r="B24" s="91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355">
        <f t="shared" ca="1" si="6"/>
        <v>0</v>
      </c>
      <c r="AL24" s="361">
        <f t="shared" ca="1" si="9"/>
        <v>0</v>
      </c>
    </row>
    <row r="25" spans="1:40" x14ac:dyDescent="0.25">
      <c r="A25" s="3"/>
      <c r="B25" s="91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355">
        <f t="shared" ca="1" si="6"/>
        <v>0</v>
      </c>
      <c r="AL25" s="361">
        <f t="shared" ca="1" si="9"/>
        <v>0</v>
      </c>
    </row>
    <row r="26" spans="1:40" x14ac:dyDescent="0.25">
      <c r="A26" s="3"/>
      <c r="B26" s="91" t="str">
        <f>IF(Config!B19&lt;&gt;"",Config!B19,"")</f>
        <v>EMPLOYE 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/>
      <c r="G26" s="52" t="s">
        <v>79</v>
      </c>
      <c r="H26" s="52" t="s">
        <v>79</v>
      </c>
      <c r="I26" s="53" t="s">
        <v>51</v>
      </c>
      <c r="J26" s="52" t="s">
        <v>51</v>
      </c>
      <c r="K26" s="52"/>
      <c r="L26" s="52"/>
      <c r="M26" s="53"/>
      <c r="N26" s="52" t="s">
        <v>76</v>
      </c>
      <c r="O26" s="52" t="s">
        <v>76</v>
      </c>
      <c r="P26" s="52"/>
      <c r="Q26" s="52"/>
      <c r="R26" s="52"/>
      <c r="S26" s="52"/>
      <c r="T26" s="52"/>
      <c r="U26" s="52" t="s">
        <v>79</v>
      </c>
      <c r="V26" s="52" t="s">
        <v>79</v>
      </c>
      <c r="W26" s="52" t="s">
        <v>51</v>
      </c>
      <c r="X26" s="52" t="s">
        <v>51</v>
      </c>
      <c r="Y26" s="52"/>
      <c r="Z26" s="52"/>
      <c r="AA26" s="52"/>
      <c r="AB26" s="52" t="s">
        <v>76</v>
      </c>
      <c r="AC26" s="52" t="s">
        <v>76</v>
      </c>
      <c r="AD26" s="52"/>
      <c r="AE26" s="52"/>
      <c r="AF26" s="52"/>
      <c r="AG26" s="52"/>
      <c r="AH26" s="52"/>
      <c r="AI26" s="52"/>
      <c r="AJ26" s="88"/>
      <c r="AK26" s="356">
        <f t="shared" ca="1" si="6"/>
        <v>1.5</v>
      </c>
      <c r="AL26" s="361">
        <f t="shared" ca="1" si="9"/>
        <v>0</v>
      </c>
    </row>
    <row r="27" spans="1:40" ht="15.75" thickBot="1" x14ac:dyDescent="0.3">
      <c r="A27" s="3"/>
      <c r="B27" s="92" t="str">
        <f>IF(Config!B20&lt;&gt;"",Config!B20,"")</f>
        <v>EMPLOYE 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/>
      <c r="G27" s="54" t="s">
        <v>76</v>
      </c>
      <c r="H27" s="54" t="s">
        <v>76</v>
      </c>
      <c r="I27" s="55"/>
      <c r="J27" s="54"/>
      <c r="K27" s="54"/>
      <c r="L27" s="54"/>
      <c r="M27" s="55"/>
      <c r="N27" s="54" t="s">
        <v>79</v>
      </c>
      <c r="O27" s="54" t="s">
        <v>79</v>
      </c>
      <c r="P27" s="54" t="s">
        <v>51</v>
      </c>
      <c r="Q27" s="54" t="s">
        <v>51</v>
      </c>
      <c r="R27" s="54"/>
      <c r="S27" s="54"/>
      <c r="T27" s="54"/>
      <c r="U27" s="54" t="s">
        <v>76</v>
      </c>
      <c r="V27" s="54" t="s">
        <v>76</v>
      </c>
      <c r="W27" s="54"/>
      <c r="X27" s="54"/>
      <c r="Y27" s="54"/>
      <c r="Z27" s="54"/>
      <c r="AA27" s="54"/>
      <c r="AB27" s="54" t="s">
        <v>79</v>
      </c>
      <c r="AC27" s="54" t="s">
        <v>79</v>
      </c>
      <c r="AD27" s="54" t="s">
        <v>51</v>
      </c>
      <c r="AE27" s="54" t="s">
        <v>51</v>
      </c>
      <c r="AF27" s="54"/>
      <c r="AG27" s="54"/>
      <c r="AH27" s="54"/>
      <c r="AI27" s="54"/>
      <c r="AJ27" s="89"/>
      <c r="AK27" s="354">
        <f t="shared" ca="1" si="6"/>
        <v>1.5</v>
      </c>
      <c r="AL27" s="362">
        <f t="shared" ca="1" si="9"/>
        <v>0</v>
      </c>
    </row>
    <row r="28" spans="1:40" ht="16.5" thickTop="1" thickBot="1" x14ac:dyDescent="0.3">
      <c r="B28" s="342" t="s">
        <v>82</v>
      </c>
      <c r="C28" s="343"/>
      <c r="D28" s="343"/>
      <c r="E28" s="344"/>
      <c r="F28" s="179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73"/>
      <c r="AK28" s="181"/>
    </row>
    <row r="29" spans="1:40" x14ac:dyDescent="0.25">
      <c r="B29" s="60"/>
      <c r="C29" s="109"/>
      <c r="D29" s="109"/>
      <c r="E29" s="109"/>
      <c r="F29" s="116"/>
      <c r="G29" s="302"/>
      <c r="H29" s="302"/>
      <c r="I29" s="302"/>
      <c r="J29" s="302"/>
      <c r="K29" s="109"/>
      <c r="L29" s="116"/>
      <c r="M29" s="302"/>
      <c r="N29" s="302"/>
      <c r="O29" s="302"/>
      <c r="P29" s="302"/>
      <c r="Q29" s="109"/>
      <c r="R29" s="117"/>
      <c r="S29" s="298"/>
      <c r="T29" s="298"/>
      <c r="U29" s="298"/>
      <c r="V29" s="298"/>
      <c r="X29" s="107"/>
      <c r="Y29" s="59"/>
      <c r="Z29" s="114"/>
      <c r="AA29" s="176"/>
      <c r="AB29" s="176"/>
      <c r="AC29" s="111"/>
      <c r="AD29" s="109"/>
      <c r="AE29" s="109"/>
      <c r="AF29" s="109"/>
      <c r="AG29" s="109"/>
      <c r="AH29" s="109"/>
      <c r="AI29" s="109"/>
      <c r="AJ29" s="109"/>
      <c r="AK29" s="109"/>
    </row>
    <row r="30" spans="1:40" x14ac:dyDescent="0.25">
      <c r="B30" s="60"/>
      <c r="C30" s="61" t="s">
        <v>21</v>
      </c>
      <c r="D30" s="308" t="s">
        <v>19</v>
      </c>
      <c r="E30" s="309"/>
      <c r="F30" s="310"/>
      <c r="G30" s="114"/>
      <c r="H30" s="65" t="s">
        <v>20</v>
      </c>
      <c r="I30" s="283" t="s">
        <v>18</v>
      </c>
      <c r="J30" s="284"/>
      <c r="K30" s="284"/>
      <c r="L30" s="311"/>
      <c r="M30" s="109"/>
      <c r="N30" s="67" t="s">
        <v>23</v>
      </c>
      <c r="O30" s="318" t="s">
        <v>24</v>
      </c>
      <c r="P30" s="319"/>
      <c r="Q30" s="319"/>
      <c r="R30" s="320"/>
      <c r="S30" s="183"/>
      <c r="T30" s="324"/>
      <c r="U30" s="324"/>
      <c r="V30" s="324"/>
      <c r="W30" s="324"/>
      <c r="X30" s="324"/>
      <c r="Y30" s="182"/>
      <c r="Z30" s="103" t="s">
        <v>48</v>
      </c>
      <c r="AA30" s="339" t="s">
        <v>52</v>
      </c>
      <c r="AB30" s="340"/>
      <c r="AC30" s="341"/>
      <c r="AD30" s="159"/>
      <c r="AE30" s="93" t="s">
        <v>50</v>
      </c>
      <c r="AF30" s="273" t="s">
        <v>53</v>
      </c>
      <c r="AG30" s="274"/>
      <c r="AH30" s="275"/>
      <c r="AI30" s="109"/>
      <c r="AJ30" s="96" t="s">
        <v>54</v>
      </c>
      <c r="AK30" s="177" t="s">
        <v>55</v>
      </c>
      <c r="AL30" s="95"/>
      <c r="AM30" s="94"/>
      <c r="AN30" s="4"/>
    </row>
    <row r="31" spans="1:40" x14ac:dyDescent="0.25">
      <c r="B31" s="60"/>
      <c r="C31" s="110"/>
      <c r="D31" s="110"/>
      <c r="E31" s="110"/>
      <c r="F31" s="110"/>
      <c r="G31" s="108"/>
      <c r="H31" s="111"/>
      <c r="I31" s="111"/>
      <c r="J31" s="111"/>
      <c r="K31" s="111"/>
      <c r="L31" s="111"/>
      <c r="M31" s="109"/>
      <c r="N31" s="110"/>
      <c r="O31" s="110"/>
      <c r="P31" s="110"/>
      <c r="Q31" s="110"/>
      <c r="R31" s="110"/>
      <c r="S31" s="60"/>
      <c r="Y31" s="60"/>
      <c r="Z31" s="110"/>
      <c r="AA31" s="110"/>
      <c r="AB31" s="110"/>
      <c r="AC31" s="110"/>
      <c r="AD31" s="109"/>
      <c r="AE31" s="175"/>
      <c r="AF31" s="108"/>
      <c r="AG31" s="109"/>
      <c r="AH31" s="109"/>
      <c r="AI31" s="109"/>
      <c r="AJ31" s="175"/>
      <c r="AK31" s="109"/>
      <c r="AL31" s="4"/>
    </row>
    <row r="32" spans="1:40" x14ac:dyDescent="0.25">
      <c r="B32" s="60"/>
      <c r="C32" s="63" t="s">
        <v>27</v>
      </c>
      <c r="D32" s="280" t="s">
        <v>49</v>
      </c>
      <c r="E32" s="281"/>
      <c r="F32" s="281"/>
      <c r="G32" s="115"/>
      <c r="H32" s="64" t="s">
        <v>43</v>
      </c>
      <c r="I32" s="312" t="s">
        <v>44</v>
      </c>
      <c r="J32" s="313"/>
      <c r="K32" s="313"/>
      <c r="L32" s="314"/>
      <c r="M32" s="109"/>
      <c r="N32" s="66" t="s">
        <v>26</v>
      </c>
      <c r="O32" s="321" t="s">
        <v>25</v>
      </c>
      <c r="P32" s="322"/>
      <c r="Q32" s="322"/>
      <c r="R32" s="323"/>
      <c r="S32" s="60"/>
      <c r="T32" s="336" t="s">
        <v>35</v>
      </c>
      <c r="U32" s="337"/>
      <c r="V32" s="337"/>
      <c r="W32" s="337"/>
      <c r="X32" s="338"/>
      <c r="Y32" s="182"/>
      <c r="Z32" s="100" t="s">
        <v>42</v>
      </c>
      <c r="AA32" s="238" t="s">
        <v>52</v>
      </c>
      <c r="AB32" s="239"/>
      <c r="AC32" s="239"/>
      <c r="AD32" s="159"/>
      <c r="AE32" s="104" t="s">
        <v>51</v>
      </c>
      <c r="AF32" s="252" t="s">
        <v>53</v>
      </c>
      <c r="AG32" s="253"/>
      <c r="AH32" s="254"/>
      <c r="AI32" s="109"/>
      <c r="AJ32" s="98" t="s">
        <v>57</v>
      </c>
      <c r="AK32" s="99" t="s">
        <v>56</v>
      </c>
    </row>
    <row r="33" spans="2:38" x14ac:dyDescent="0.25">
      <c r="B33" s="60"/>
      <c r="C33" s="109"/>
      <c r="D33" s="109"/>
      <c r="E33" s="109"/>
      <c r="F33" s="109"/>
      <c r="G33" s="108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60"/>
      <c r="T33" s="332"/>
      <c r="U33" s="332"/>
      <c r="V33" s="332"/>
      <c r="W33" s="332"/>
      <c r="X33" s="332"/>
      <c r="Y33" s="60"/>
      <c r="Z33" s="110"/>
      <c r="AA33" s="110"/>
      <c r="AB33" s="110"/>
      <c r="AC33" s="110"/>
      <c r="AD33" s="109"/>
      <c r="AE33" s="109"/>
      <c r="AF33" s="109"/>
      <c r="AG33" s="109"/>
      <c r="AH33" s="157"/>
      <c r="AI33" s="109"/>
      <c r="AJ33" s="175"/>
      <c r="AK33" s="113"/>
    </row>
    <row r="34" spans="2:38" x14ac:dyDescent="0.25">
      <c r="B34" s="60"/>
      <c r="C34" s="68" t="s">
        <v>22</v>
      </c>
      <c r="D34" s="306" t="s">
        <v>17</v>
      </c>
      <c r="E34" s="307"/>
      <c r="F34" s="307"/>
      <c r="G34" s="112"/>
      <c r="H34" s="158" t="s">
        <v>79</v>
      </c>
      <c r="I34" s="315" t="s">
        <v>80</v>
      </c>
      <c r="J34" s="316"/>
      <c r="K34" s="316"/>
      <c r="L34" s="317"/>
      <c r="M34" s="109"/>
      <c r="N34" s="160" t="s">
        <v>78</v>
      </c>
      <c r="O34" s="327" t="s">
        <v>81</v>
      </c>
      <c r="P34" s="328"/>
      <c r="Q34" s="328"/>
      <c r="R34" s="329"/>
      <c r="S34" s="60"/>
      <c r="T34" s="333" t="s">
        <v>47</v>
      </c>
      <c r="U34" s="334"/>
      <c r="V34" s="334"/>
      <c r="W34" s="334"/>
      <c r="X34" s="335"/>
      <c r="Y34" s="60"/>
      <c r="Z34" s="105" t="s">
        <v>61</v>
      </c>
      <c r="AA34" s="330" t="s">
        <v>63</v>
      </c>
      <c r="AB34" s="330"/>
      <c r="AC34" s="331"/>
      <c r="AD34" s="109"/>
      <c r="AE34" s="106" t="s">
        <v>60</v>
      </c>
      <c r="AF34" s="256" t="s">
        <v>62</v>
      </c>
      <c r="AG34" s="256"/>
      <c r="AH34" s="256"/>
      <c r="AI34" s="166"/>
      <c r="AJ34" s="102" t="s">
        <v>58</v>
      </c>
      <c r="AK34" s="178" t="s">
        <v>59</v>
      </c>
      <c r="AL34" s="62"/>
    </row>
    <row r="35" spans="2:38" x14ac:dyDescent="0.25">
      <c r="B35" s="60"/>
      <c r="C35" s="109"/>
      <c r="D35" s="109"/>
      <c r="E35" s="109"/>
      <c r="F35" s="109"/>
      <c r="G35" s="109"/>
      <c r="H35" s="109"/>
      <c r="I35" s="109"/>
      <c r="J35" s="113"/>
      <c r="K35" s="109"/>
      <c r="L35" s="109"/>
      <c r="M35" s="109"/>
      <c r="N35" s="109"/>
      <c r="O35" s="110"/>
      <c r="P35" s="110"/>
      <c r="Q35" s="110"/>
      <c r="R35" s="110"/>
      <c r="S35" s="60"/>
      <c r="T35" s="60"/>
      <c r="U35" s="107"/>
      <c r="V35" s="107"/>
      <c r="W35" s="107"/>
      <c r="X35" s="107"/>
      <c r="Y35" s="60"/>
      <c r="Z35" s="109"/>
      <c r="AA35" s="109"/>
      <c r="AB35" s="109"/>
      <c r="AC35" s="108"/>
      <c r="AD35" s="109"/>
      <c r="AE35" s="175"/>
      <c r="AF35" s="109"/>
      <c r="AG35" s="109"/>
      <c r="AH35" s="109"/>
      <c r="AI35" s="109"/>
      <c r="AJ35" s="109"/>
      <c r="AK35" s="109"/>
    </row>
    <row r="36" spans="2:38" x14ac:dyDescent="0.25">
      <c r="B36" s="60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52" t="s">
        <v>77</v>
      </c>
      <c r="O36" s="325" t="s">
        <v>83</v>
      </c>
      <c r="P36" s="326"/>
      <c r="Q36" s="326"/>
      <c r="R36" s="326"/>
      <c r="S36" s="62"/>
      <c r="Y36" s="4"/>
      <c r="Z36" s="155" t="s">
        <v>72</v>
      </c>
      <c r="AA36" s="270" t="s">
        <v>73</v>
      </c>
      <c r="AB36" s="271"/>
      <c r="AC36" s="271"/>
      <c r="AD36" s="184"/>
      <c r="AE36" s="98" t="s">
        <v>57</v>
      </c>
      <c r="AF36" s="264" t="s">
        <v>56</v>
      </c>
      <c r="AG36" s="265"/>
      <c r="AH36" s="265"/>
      <c r="AI36" s="185"/>
      <c r="AJ36" s="108"/>
      <c r="AK36" s="109"/>
    </row>
    <row r="37" spans="2:38" x14ac:dyDescent="0.25">
      <c r="B37" s="60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Z37" s="109"/>
      <c r="AA37" s="109"/>
      <c r="AB37" s="109"/>
      <c r="AC37" s="109"/>
      <c r="AD37" s="108"/>
      <c r="AE37" s="109"/>
      <c r="AF37" s="109"/>
      <c r="AG37" s="109"/>
      <c r="AH37" s="109"/>
      <c r="AI37" s="108"/>
      <c r="AJ37" s="109"/>
      <c r="AK37" s="109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  <mergeCell ref="B4:AJ7"/>
    <mergeCell ref="C9:E9"/>
    <mergeCell ref="G29:J29"/>
    <mergeCell ref="M29:P29"/>
    <mergeCell ref="S29:V29"/>
    <mergeCell ref="B28:E28"/>
    <mergeCell ref="D34:F34"/>
    <mergeCell ref="AA30:AC30"/>
    <mergeCell ref="I32:L32"/>
    <mergeCell ref="O32:R32"/>
    <mergeCell ref="I34:L34"/>
    <mergeCell ref="O34:R34"/>
  </mergeCells>
  <conditionalFormatting sqref="F10:AJ10">
    <cfRule type="expression" dxfId="754" priority="147">
      <formula>OR(F$10=1,F$10=7)</formula>
    </cfRule>
  </conditionalFormatting>
  <conditionalFormatting sqref="AH11:AJ11 F12:AJ27">
    <cfRule type="cellIs" dxfId="753" priority="122" operator="equal">
      <formula>"A"</formula>
    </cfRule>
    <cfRule type="cellIs" dxfId="752" priority="123" operator="equal">
      <formula>"D"</formula>
    </cfRule>
    <cfRule type="cellIs" dxfId="751" priority="124" operator="equal">
      <formula>"P"</formula>
    </cfRule>
    <cfRule type="cellIs" dxfId="750" priority="125" operator="equal">
      <formula>"G"</formula>
    </cfRule>
    <cfRule type="cellIs" dxfId="749" priority="126" operator="equal">
      <formula>"Q"</formula>
    </cfRule>
    <cfRule type="cellIs" dxfId="748" priority="127" operator="equal">
      <formula>"N"</formula>
    </cfRule>
    <cfRule type="cellIs" dxfId="747" priority="128" operator="equal">
      <formula>"PN"</formula>
    </cfRule>
    <cfRule type="cellIs" dxfId="746" priority="129" operator="equal">
      <formula>"PJ"</formula>
    </cfRule>
    <cfRule type="cellIs" dxfId="745" priority="130" operator="equal">
      <formula>"J"</formula>
    </cfRule>
    <cfRule type="cellIs" dxfId="744" priority="131" operator="equal">
      <formula>"F"</formula>
    </cfRule>
    <cfRule type="cellIs" dxfId="743" priority="132" operator="equal">
      <formula>"GP"</formula>
    </cfRule>
    <cfRule type="cellIs" dxfId="742" priority="133" operator="equal">
      <formula>"PM"</formula>
    </cfRule>
    <cfRule type="cellIs" dxfId="741" priority="134" operator="equal">
      <formula>"GA"</formula>
    </cfRule>
    <cfRule type="cellIs" dxfId="740" priority="135" operator="equal">
      <formula>"AM"</formula>
    </cfRule>
    <cfRule type="cellIs" dxfId="739" priority="137" operator="equal">
      <formula>"CV"</formula>
    </cfRule>
    <cfRule type="cellIs" dxfId="738" priority="138" operator="equal">
      <formula>"ND"</formula>
    </cfRule>
    <cfRule type="cellIs" dxfId="737" priority="139" operator="equal">
      <formula>"CPA"</formula>
    </cfRule>
    <cfRule type="cellIs" dxfId="736" priority="140" operator="equal">
      <formula>"MA"</formula>
    </cfRule>
    <cfRule type="cellIs" dxfId="735" priority="141" operator="equal">
      <formula>"DR"</formula>
    </cfRule>
    <cfRule type="cellIs" dxfId="734" priority="142" operator="equal">
      <formula>"RC"</formula>
    </cfRule>
    <cfRule type="cellIs" dxfId="733" priority="144" operator="equal">
      <formula>"CP"</formula>
    </cfRule>
    <cfRule type="expression" dxfId="732" priority="145">
      <formula>OR(F$10=1,F$10=7)</formula>
    </cfRule>
    <cfRule type="cellIs" dxfId="731" priority="146" operator="equal">
      <formula>"R"</formula>
    </cfRule>
  </conditionalFormatting>
  <conditionalFormatting sqref="C11:E27">
    <cfRule type="cellIs" dxfId="730" priority="136" operator="equal">
      <formula>0</formula>
    </cfRule>
  </conditionalFormatting>
  <conditionalFormatting sqref="F11:T11">
    <cfRule type="cellIs" dxfId="729" priority="98" operator="equal">
      <formula>"A"</formula>
    </cfRule>
    <cfRule type="cellIs" dxfId="728" priority="99" operator="equal">
      <formula>"D"</formula>
    </cfRule>
    <cfRule type="cellIs" dxfId="727" priority="100" operator="equal">
      <formula>"P"</formula>
    </cfRule>
    <cfRule type="cellIs" dxfId="726" priority="101" operator="equal">
      <formula>"G"</formula>
    </cfRule>
    <cfRule type="cellIs" dxfId="725" priority="102" operator="equal">
      <formula>"Q"</formula>
    </cfRule>
    <cfRule type="cellIs" dxfId="724" priority="103" operator="equal">
      <formula>"N"</formula>
    </cfRule>
    <cfRule type="cellIs" dxfId="723" priority="104" operator="equal">
      <formula>"PN"</formula>
    </cfRule>
    <cfRule type="cellIs" dxfId="722" priority="105" operator="equal">
      <formula>"PJ"</formula>
    </cfRule>
    <cfRule type="cellIs" dxfId="721" priority="106" operator="equal">
      <formula>"J"</formula>
    </cfRule>
    <cfRule type="cellIs" dxfId="720" priority="107" operator="equal">
      <formula>"F"</formula>
    </cfRule>
    <cfRule type="cellIs" dxfId="719" priority="108" operator="equal">
      <formula>"GP"</formula>
    </cfRule>
    <cfRule type="cellIs" dxfId="718" priority="109" operator="equal">
      <formula>"PM"</formula>
    </cfRule>
    <cfRule type="cellIs" dxfId="717" priority="110" operator="equal">
      <formula>"GA"</formula>
    </cfRule>
    <cfRule type="cellIs" dxfId="716" priority="111" operator="equal">
      <formula>"AM"</formula>
    </cfRule>
    <cfRule type="cellIs" dxfId="715" priority="112" operator="equal">
      <formula>"CV"</formula>
    </cfRule>
    <cfRule type="cellIs" dxfId="714" priority="113" operator="equal">
      <formula>"ND"</formula>
    </cfRule>
    <cfRule type="cellIs" dxfId="713" priority="114" operator="equal">
      <formula>"CPA"</formula>
    </cfRule>
    <cfRule type="cellIs" dxfId="712" priority="115" operator="equal">
      <formula>"MA"</formula>
    </cfRule>
    <cfRule type="cellIs" dxfId="711" priority="116" operator="equal">
      <formula>"DR"</formula>
    </cfRule>
    <cfRule type="cellIs" dxfId="710" priority="117" operator="equal">
      <formula>"RC"</formula>
    </cfRule>
    <cfRule type="cellIs" dxfId="709" priority="118" operator="equal">
      <formula>"CP"</formula>
    </cfRule>
    <cfRule type="expression" dxfId="708" priority="119">
      <formula>OR(F$10=1,F$10=7)</formula>
    </cfRule>
    <cfRule type="cellIs" dxfId="707" priority="120" operator="equal">
      <formula>"R"</formula>
    </cfRule>
  </conditionalFormatting>
  <conditionalFormatting sqref="U11:Y11">
    <cfRule type="cellIs" dxfId="706" priority="74" operator="equal">
      <formula>"A"</formula>
    </cfRule>
    <cfRule type="cellIs" dxfId="705" priority="75" operator="equal">
      <formula>"D"</formula>
    </cfRule>
    <cfRule type="cellIs" dxfId="704" priority="76" operator="equal">
      <formula>"P"</formula>
    </cfRule>
    <cfRule type="cellIs" dxfId="703" priority="77" operator="equal">
      <formula>"G"</formula>
    </cfRule>
    <cfRule type="cellIs" dxfId="702" priority="78" operator="equal">
      <formula>"Q"</formula>
    </cfRule>
    <cfRule type="cellIs" dxfId="701" priority="79" operator="equal">
      <formula>"N"</formula>
    </cfRule>
    <cfRule type="cellIs" dxfId="700" priority="80" operator="equal">
      <formula>"PN"</formula>
    </cfRule>
    <cfRule type="cellIs" dxfId="699" priority="81" operator="equal">
      <formula>"PJ"</formula>
    </cfRule>
    <cfRule type="cellIs" dxfId="698" priority="82" operator="equal">
      <formula>"J"</formula>
    </cfRule>
    <cfRule type="cellIs" dxfId="697" priority="83" operator="equal">
      <formula>"F"</formula>
    </cfRule>
    <cfRule type="cellIs" dxfId="696" priority="84" operator="equal">
      <formula>"GP"</formula>
    </cfRule>
    <cfRule type="cellIs" dxfId="695" priority="85" operator="equal">
      <formula>"PM"</formula>
    </cfRule>
    <cfRule type="cellIs" dxfId="694" priority="86" operator="equal">
      <formula>"GA"</formula>
    </cfRule>
    <cfRule type="cellIs" dxfId="693" priority="87" operator="equal">
      <formula>"AM"</formula>
    </cfRule>
    <cfRule type="cellIs" dxfId="692" priority="88" operator="equal">
      <formula>"CV"</formula>
    </cfRule>
    <cfRule type="cellIs" dxfId="691" priority="89" operator="equal">
      <formula>"ND"</formula>
    </cfRule>
    <cfRule type="cellIs" dxfId="690" priority="90" operator="equal">
      <formula>"CPA"</formula>
    </cfRule>
    <cfRule type="cellIs" dxfId="689" priority="91" operator="equal">
      <formula>"MA"</formula>
    </cfRule>
    <cfRule type="cellIs" dxfId="688" priority="92" operator="equal">
      <formula>"DR"</formula>
    </cfRule>
    <cfRule type="cellIs" dxfId="687" priority="93" operator="equal">
      <formula>"RC"</formula>
    </cfRule>
    <cfRule type="cellIs" dxfId="686" priority="94" operator="equal">
      <formula>"CP"</formula>
    </cfRule>
    <cfRule type="expression" dxfId="685" priority="95">
      <formula>OR(U$10=1,U$10=7)</formula>
    </cfRule>
    <cfRule type="cellIs" dxfId="684" priority="96" operator="equal">
      <formula>"R"</formula>
    </cfRule>
  </conditionalFormatting>
  <conditionalFormatting sqref="Z11:AD11">
    <cfRule type="cellIs" dxfId="683" priority="50" operator="equal">
      <formula>"A"</formula>
    </cfRule>
    <cfRule type="cellIs" dxfId="682" priority="51" operator="equal">
      <formula>"D"</formula>
    </cfRule>
    <cfRule type="cellIs" dxfId="681" priority="52" operator="equal">
      <formula>"P"</formula>
    </cfRule>
    <cfRule type="cellIs" dxfId="680" priority="53" operator="equal">
      <formula>"G"</formula>
    </cfRule>
    <cfRule type="cellIs" dxfId="679" priority="54" operator="equal">
      <formula>"Q"</formula>
    </cfRule>
    <cfRule type="cellIs" dxfId="678" priority="55" operator="equal">
      <formula>"N"</formula>
    </cfRule>
    <cfRule type="cellIs" dxfId="677" priority="56" operator="equal">
      <formula>"PN"</formula>
    </cfRule>
    <cfRule type="cellIs" dxfId="676" priority="57" operator="equal">
      <formula>"PJ"</formula>
    </cfRule>
    <cfRule type="cellIs" dxfId="675" priority="58" operator="equal">
      <formula>"J"</formula>
    </cfRule>
    <cfRule type="cellIs" dxfId="674" priority="59" operator="equal">
      <formula>"F"</formula>
    </cfRule>
    <cfRule type="cellIs" dxfId="673" priority="60" operator="equal">
      <formula>"GP"</formula>
    </cfRule>
    <cfRule type="cellIs" dxfId="672" priority="61" operator="equal">
      <formula>"PM"</formula>
    </cfRule>
    <cfRule type="cellIs" dxfId="671" priority="62" operator="equal">
      <formula>"GA"</formula>
    </cfRule>
    <cfRule type="cellIs" dxfId="670" priority="63" operator="equal">
      <formula>"AM"</formula>
    </cfRule>
    <cfRule type="cellIs" dxfId="669" priority="64" operator="equal">
      <formula>"CV"</formula>
    </cfRule>
    <cfRule type="cellIs" dxfId="668" priority="65" operator="equal">
      <formula>"ND"</formula>
    </cfRule>
    <cfRule type="cellIs" dxfId="667" priority="66" operator="equal">
      <formula>"CPA"</formula>
    </cfRule>
    <cfRule type="cellIs" dxfId="666" priority="67" operator="equal">
      <formula>"MA"</formula>
    </cfRule>
    <cfRule type="cellIs" dxfId="665" priority="68" operator="equal">
      <formula>"DR"</formula>
    </cfRule>
    <cfRule type="cellIs" dxfId="664" priority="69" operator="equal">
      <formula>"RC"</formula>
    </cfRule>
    <cfRule type="cellIs" dxfId="663" priority="70" operator="equal">
      <formula>"CP"</formula>
    </cfRule>
    <cfRule type="expression" dxfId="662" priority="71">
      <formula>OR(Z$10=1,Z$10=7)</formula>
    </cfRule>
    <cfRule type="cellIs" dxfId="661" priority="72" operator="equal">
      <formula>"R"</formula>
    </cfRule>
  </conditionalFormatting>
  <conditionalFormatting sqref="AE11:AG11">
    <cfRule type="cellIs" dxfId="660" priority="26" operator="equal">
      <formula>"A"</formula>
    </cfRule>
    <cfRule type="cellIs" dxfId="659" priority="27" operator="equal">
      <formula>"D"</formula>
    </cfRule>
    <cfRule type="cellIs" dxfId="658" priority="28" operator="equal">
      <formula>"P"</formula>
    </cfRule>
    <cfRule type="cellIs" dxfId="657" priority="29" operator="equal">
      <formula>"G"</formula>
    </cfRule>
    <cfRule type="cellIs" dxfId="656" priority="30" operator="equal">
      <formula>"Q"</formula>
    </cfRule>
    <cfRule type="cellIs" dxfId="655" priority="31" operator="equal">
      <formula>"N"</formula>
    </cfRule>
    <cfRule type="cellIs" dxfId="654" priority="32" operator="equal">
      <formula>"PN"</formula>
    </cfRule>
    <cfRule type="cellIs" dxfId="653" priority="33" operator="equal">
      <formula>"PJ"</formula>
    </cfRule>
    <cfRule type="cellIs" dxfId="652" priority="34" operator="equal">
      <formula>"J"</formula>
    </cfRule>
    <cfRule type="cellIs" dxfId="651" priority="35" operator="equal">
      <formula>"F"</formula>
    </cfRule>
    <cfRule type="cellIs" dxfId="650" priority="36" operator="equal">
      <formula>"GP"</formula>
    </cfRule>
    <cfRule type="cellIs" dxfId="649" priority="37" operator="equal">
      <formula>"PM"</formula>
    </cfRule>
    <cfRule type="cellIs" dxfId="648" priority="38" operator="equal">
      <formula>"GA"</formula>
    </cfRule>
    <cfRule type="cellIs" dxfId="647" priority="39" operator="equal">
      <formula>"AM"</formula>
    </cfRule>
    <cfRule type="cellIs" dxfId="646" priority="40" operator="equal">
      <formula>"CV"</formula>
    </cfRule>
    <cfRule type="cellIs" dxfId="645" priority="41" operator="equal">
      <formula>"ND"</formula>
    </cfRule>
    <cfRule type="cellIs" dxfId="644" priority="42" operator="equal">
      <formula>"CPA"</formula>
    </cfRule>
    <cfRule type="cellIs" dxfId="643" priority="43" operator="equal">
      <formula>"MA"</formula>
    </cfRule>
    <cfRule type="cellIs" dxfId="642" priority="44" operator="equal">
      <formula>"DR"</formula>
    </cfRule>
    <cfRule type="cellIs" dxfId="641" priority="45" operator="equal">
      <formula>"RC"</formula>
    </cfRule>
    <cfRule type="cellIs" dxfId="640" priority="46" operator="equal">
      <formula>"CP"</formula>
    </cfRule>
    <cfRule type="expression" dxfId="639" priority="47">
      <formula>OR(AE$10=1,AE$10=7)</formula>
    </cfRule>
    <cfRule type="cellIs" dxfId="638" priority="48" operator="equal">
      <formula>"R"</formula>
    </cfRule>
  </conditionalFormatting>
  <conditionalFormatting sqref="F28:AJ28">
    <cfRule type="expression" dxfId="637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636" priority="1" operator="equal">
      <formula>"D"</formula>
    </cfRule>
    <cfRule type="cellIs" dxfId="635" priority="3" operator="equal">
      <formula>"P"</formula>
    </cfRule>
    <cfRule type="cellIs" dxfId="634" priority="4" operator="equal">
      <formula>"G"</formula>
    </cfRule>
    <cfRule type="cellIs" dxfId="633" priority="5" operator="equal">
      <formula>"Q"</formula>
    </cfRule>
    <cfRule type="cellIs" dxfId="632" priority="6" operator="equal">
      <formula>"N"</formula>
    </cfRule>
    <cfRule type="cellIs" dxfId="631" priority="7" operator="equal">
      <formula>"PN"</formula>
    </cfRule>
    <cfRule type="cellIs" dxfId="630" priority="8" operator="equal">
      <formula>"PJ"</formula>
    </cfRule>
    <cfRule type="cellIs" dxfId="629" priority="9" operator="equal">
      <formula>"J"</formula>
    </cfRule>
    <cfRule type="cellIs" dxfId="628" priority="10" operator="equal">
      <formula>"F"</formula>
    </cfRule>
    <cfRule type="cellIs" dxfId="627" priority="11" operator="equal">
      <formula>"GP"</formula>
    </cfRule>
    <cfRule type="cellIs" dxfId="626" priority="12" operator="equal">
      <formula>"PM"</formula>
    </cfRule>
    <cfRule type="cellIs" dxfId="625" priority="13" operator="equal">
      <formula>"GA"</formula>
    </cfRule>
    <cfRule type="cellIs" dxfId="624" priority="14" operator="equal">
      <formula>"AM"</formula>
    </cfRule>
    <cfRule type="cellIs" dxfId="623" priority="15" operator="equal">
      <formula>"CV"</formula>
    </cfRule>
    <cfRule type="cellIs" dxfId="622" priority="16" operator="equal">
      <formula>"ND"</formula>
    </cfRule>
    <cfRule type="cellIs" dxfId="621" priority="17" operator="equal">
      <formula>"CPA"</formula>
    </cfRule>
    <cfRule type="cellIs" dxfId="620" priority="18" operator="equal">
      <formula>"MA"</formula>
    </cfRule>
    <cfRule type="cellIs" dxfId="619" priority="19" operator="equal">
      <formula>"DR"</formula>
    </cfRule>
    <cfRule type="cellIs" dxfId="618" priority="20" operator="equal">
      <formula>"RC"</formula>
    </cfRule>
    <cfRule type="cellIs" dxfId="617" priority="21" operator="equal">
      <formula>"CP"</formula>
    </cfRule>
    <cfRule type="expression" dxfId="616" priority="22">
      <formula>OR(N$10=1,N$10=7)</formula>
    </cfRule>
    <cfRule type="cellIs" dxfId="615" priority="23" operator="equal">
      <formula>"R"</formula>
    </cfRule>
  </conditionalFormatting>
  <conditionalFormatting sqref="N36">
    <cfRule type="cellIs" dxfId="614" priority="2" operator="equal">
      <formula>"A"</formula>
    </cfRule>
  </conditionalFormatting>
  <dataValidations count="4">
    <dataValidation type="list" allowBlank="1" showInputMessage="1" showErrorMessage="1" sqref="AH11:AJ27 F12:AG27">
      <formula1>"CP,ND,MA,RC,F,CPA,DR,AM,GA,Q,PM,GP,G,PJ,PN,J,N,D,A,P,R,"</formula1>
    </dataValidation>
    <dataValidation type="list" allowBlank="1" showInputMessage="1" showErrorMessage="1" sqref="U11:AG11">
      <formula1>"CP,ND,MA,RC,F,CPA,DR,AM,GA,Q,PM,GP,G,PJ,PN,J,N,D,P,A,R,"</formula1>
    </dataValidation>
    <dataValidation type="list" allowBlank="1" showInputMessage="1" showErrorMessage="1" sqref="F11:T11">
      <formula1>"CP,ND,MA,RC,F,CPA,DR,AM,GA,Q,PM,GP,G,PJ,PN,J,N,R,D,A,P,"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8" id="{5AF27C02-5239-471D-BBC0-6EF2C2D1E978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AH11:AJ11 F12:AJ27</xm:sqref>
        </x14:conditionalFormatting>
        <x14:conditionalFormatting xmlns:xm="http://schemas.microsoft.com/office/excel/2006/main">
          <x14:cfRule type="expression" priority="121" id="{341F51F4-7851-4DBB-8CC4-4C5011C02B4C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F11:T11</xm:sqref>
        </x14:conditionalFormatting>
        <x14:conditionalFormatting xmlns:xm="http://schemas.microsoft.com/office/excel/2006/main">
          <x14:cfRule type="expression" priority="97" id="{D13913B9-987F-4123-8E80-360C4E949FF3}">
            <xm:f>U$3=VLOOKUP(U$3,Config!$D$23:$E$35,1,0)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U11:Y11</xm:sqref>
        </x14:conditionalFormatting>
        <x14:conditionalFormatting xmlns:xm="http://schemas.microsoft.com/office/excel/2006/main">
          <x14:cfRule type="expression" priority="73" id="{5CD5BECE-44F5-4C5E-B4E9-A74E04DABDA3}">
            <xm:f>Z$3=VLOOKUP(Z$3,Config!$D$23:$E$35,1,0)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Z11:AD11</xm:sqref>
        </x14:conditionalFormatting>
        <x14:conditionalFormatting xmlns:xm="http://schemas.microsoft.com/office/excel/2006/main">
          <x14:cfRule type="expression" priority="49" id="{B7123AAC-411D-4402-A2F7-27AD49F1A304}">
            <xm:f>AE$3=VLOOKUP(AE$3,Config!$D$23:$E$35,1,0)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AE11:AG11</xm:sqref>
        </x14:conditionalFormatting>
        <x14:conditionalFormatting xmlns:xm="http://schemas.microsoft.com/office/excel/2006/main">
          <x14:cfRule type="expression" priority="24" id="{DAEFCD74-0BDF-4686-889A-34BB1AE93A14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9" tint="-0.249977111117893"/>
    <pageSetUpPr fitToPage="1"/>
  </sheetPr>
  <dimension ref="A1:AT39"/>
  <sheetViews>
    <sheetView showGridLines="0" showZeros="0" topLeftCell="B4" workbookViewId="0">
      <selection activeCell="AL11" sqref="AL11:AL2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Config!E15</f>
        <v>43525</v>
      </c>
    </row>
    <row r="2" spans="1:46" ht="15.75" hidden="1" thickBot="1" x14ac:dyDescent="0.3">
      <c r="A2" s="10">
        <f>Config!F15</f>
        <v>43555</v>
      </c>
      <c r="F2" s="2">
        <f>IFERROR(WEEKDAY(F3),"")</f>
        <v>6</v>
      </c>
      <c r="G2" s="2">
        <f t="shared" ref="G2:AI2" si="0">IFERROR(WEEKDAY(G3),"")</f>
        <v>7</v>
      </c>
      <c r="H2" s="2">
        <f t="shared" si="0"/>
        <v>1</v>
      </c>
      <c r="I2" s="2">
        <f t="shared" si="0"/>
        <v>2</v>
      </c>
      <c r="J2" s="2">
        <f t="shared" si="0"/>
        <v>3</v>
      </c>
      <c r="K2" s="2">
        <f t="shared" si="0"/>
        <v>4</v>
      </c>
      <c r="L2" s="2">
        <f t="shared" si="0"/>
        <v>5</v>
      </c>
      <c r="M2" s="2">
        <f t="shared" si="0"/>
        <v>6</v>
      </c>
      <c r="N2" s="2">
        <f t="shared" si="0"/>
        <v>7</v>
      </c>
      <c r="O2" s="2">
        <f t="shared" si="0"/>
        <v>1</v>
      </c>
      <c r="P2" s="2">
        <f t="shared" si="0"/>
        <v>2</v>
      </c>
      <c r="Q2" s="2">
        <f t="shared" si="0"/>
        <v>3</v>
      </c>
      <c r="R2" s="2">
        <f t="shared" si="0"/>
        <v>4</v>
      </c>
      <c r="S2" s="2">
        <f t="shared" si="0"/>
        <v>5</v>
      </c>
      <c r="T2" s="2">
        <f t="shared" si="0"/>
        <v>6</v>
      </c>
      <c r="U2" s="2">
        <f t="shared" si="0"/>
        <v>7</v>
      </c>
      <c r="V2" s="2">
        <f t="shared" si="0"/>
        <v>1</v>
      </c>
      <c r="W2" s="2">
        <f t="shared" si="0"/>
        <v>2</v>
      </c>
      <c r="X2" s="2">
        <f t="shared" si="0"/>
        <v>3</v>
      </c>
      <c r="Y2" s="2">
        <f t="shared" si="0"/>
        <v>4</v>
      </c>
      <c r="Z2" s="2">
        <f t="shared" si="0"/>
        <v>5</v>
      </c>
      <c r="AA2" s="2">
        <f t="shared" si="0"/>
        <v>6</v>
      </c>
      <c r="AB2" s="2">
        <f t="shared" si="0"/>
        <v>7</v>
      </c>
      <c r="AC2" s="2">
        <f t="shared" si="0"/>
        <v>1</v>
      </c>
      <c r="AD2" s="2">
        <f t="shared" si="0"/>
        <v>2</v>
      </c>
      <c r="AE2" s="2">
        <f t="shared" si="0"/>
        <v>3</v>
      </c>
      <c r="AF2" s="2">
        <f t="shared" si="0"/>
        <v>4</v>
      </c>
      <c r="AG2" s="2">
        <f t="shared" si="0"/>
        <v>5</v>
      </c>
      <c r="AH2" s="2">
        <f t="shared" si="0"/>
        <v>6</v>
      </c>
      <c r="AI2" s="2">
        <f t="shared" si="0"/>
        <v>7</v>
      </c>
    </row>
    <row r="3" spans="1:46" ht="73.5" hidden="1" customHeight="1" thickBot="1" x14ac:dyDescent="0.3">
      <c r="F3" s="5">
        <f>A1</f>
        <v>43525</v>
      </c>
      <c r="G3" s="5">
        <f>F3+1</f>
        <v>43526</v>
      </c>
      <c r="H3" s="5">
        <f t="shared" ref="H3:AG3" si="1">G3+1</f>
        <v>43527</v>
      </c>
      <c r="I3" s="5">
        <f t="shared" si="1"/>
        <v>43528</v>
      </c>
      <c r="J3" s="5">
        <f t="shared" si="1"/>
        <v>43529</v>
      </c>
      <c r="K3" s="5">
        <f t="shared" si="1"/>
        <v>43530</v>
      </c>
      <c r="L3" s="5">
        <f t="shared" si="1"/>
        <v>43531</v>
      </c>
      <c r="M3" s="5">
        <f t="shared" si="1"/>
        <v>43532</v>
      </c>
      <c r="N3" s="5">
        <f t="shared" si="1"/>
        <v>43533</v>
      </c>
      <c r="O3" s="5">
        <f t="shared" si="1"/>
        <v>43534</v>
      </c>
      <c r="P3" s="5">
        <f t="shared" si="1"/>
        <v>43535</v>
      </c>
      <c r="Q3" s="5">
        <f t="shared" si="1"/>
        <v>43536</v>
      </c>
      <c r="R3" s="5">
        <f t="shared" si="1"/>
        <v>43537</v>
      </c>
      <c r="S3" s="5">
        <f t="shared" si="1"/>
        <v>43538</v>
      </c>
      <c r="T3" s="5">
        <f t="shared" si="1"/>
        <v>43539</v>
      </c>
      <c r="U3" s="5">
        <f t="shared" si="1"/>
        <v>43540</v>
      </c>
      <c r="V3" s="5">
        <f t="shared" si="1"/>
        <v>43541</v>
      </c>
      <c r="W3" s="5">
        <f t="shared" si="1"/>
        <v>43542</v>
      </c>
      <c r="X3" s="5">
        <f t="shared" si="1"/>
        <v>43543</v>
      </c>
      <c r="Y3" s="5">
        <f t="shared" si="1"/>
        <v>43544</v>
      </c>
      <c r="Z3" s="5">
        <f t="shared" si="1"/>
        <v>43545</v>
      </c>
      <c r="AA3" s="5">
        <f t="shared" si="1"/>
        <v>43546</v>
      </c>
      <c r="AB3" s="5">
        <f t="shared" si="1"/>
        <v>43547</v>
      </c>
      <c r="AC3" s="5">
        <f t="shared" si="1"/>
        <v>43548</v>
      </c>
      <c r="AD3" s="5">
        <f t="shared" si="1"/>
        <v>43549</v>
      </c>
      <c r="AE3" s="5">
        <f t="shared" si="1"/>
        <v>43550</v>
      </c>
      <c r="AF3" s="5">
        <f t="shared" si="1"/>
        <v>43551</v>
      </c>
      <c r="AG3" s="5">
        <f t="shared" si="1"/>
        <v>43552</v>
      </c>
      <c r="AH3" s="5">
        <f>IFERROR(IF(AG3+1&gt;A2,"",AG3+1),"")</f>
        <v>43553</v>
      </c>
      <c r="AI3" s="5">
        <f>IFERROR(IF(AH3+1&gt;A2,"",AH3+1),"")</f>
        <v>43554</v>
      </c>
      <c r="AJ3" s="5">
        <f>IFERROR(IF(AI3+1&gt;A2,"",AI3+1),"")</f>
        <v>43555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89" t="str">
        <f>TEXT(A1,"mmmmmmmmmmmmmm")</f>
        <v>mars</v>
      </c>
      <c r="C4" s="290"/>
      <c r="D4" s="290"/>
      <c r="E4" s="290"/>
      <c r="F4" s="290"/>
      <c r="G4" s="290"/>
      <c r="H4" s="290"/>
      <c r="I4" s="290"/>
      <c r="J4" s="290"/>
      <c r="K4" s="290"/>
      <c r="L4" s="290"/>
      <c r="M4" s="290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1"/>
    </row>
    <row r="5" spans="1:46" x14ac:dyDescent="0.25">
      <c r="B5" s="292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4"/>
    </row>
    <row r="6" spans="1:46" x14ac:dyDescent="0.25">
      <c r="A6" s="4"/>
      <c r="B6" s="292"/>
      <c r="C6" s="293"/>
      <c r="D6" s="293"/>
      <c r="E6" s="293"/>
      <c r="F6" s="293"/>
      <c r="G6" s="293"/>
      <c r="H6" s="293"/>
      <c r="I6" s="293"/>
      <c r="J6" s="293"/>
      <c r="K6" s="293"/>
      <c r="L6" s="293"/>
      <c r="M6" s="293"/>
      <c r="N6" s="293"/>
      <c r="O6" s="293"/>
      <c r="P6" s="293"/>
      <c r="Q6" s="293"/>
      <c r="R6" s="293"/>
      <c r="S6" s="293"/>
      <c r="T6" s="293"/>
      <c r="U6" s="293"/>
      <c r="V6" s="293"/>
      <c r="W6" s="293"/>
      <c r="X6" s="293"/>
      <c r="Y6" s="293"/>
      <c r="Z6" s="293"/>
      <c r="AA6" s="293"/>
      <c r="AB6" s="293"/>
      <c r="AC6" s="293"/>
      <c r="AD6" s="293"/>
      <c r="AE6" s="293"/>
      <c r="AF6" s="293"/>
      <c r="AG6" s="293"/>
      <c r="AH6" s="293"/>
      <c r="AI6" s="293"/>
      <c r="AJ6" s="294"/>
    </row>
    <row r="7" spans="1:46" ht="15.75" thickBot="1" x14ac:dyDescent="0.3">
      <c r="A7" s="4"/>
      <c r="B7" s="295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6"/>
      <c r="T7" s="296"/>
      <c r="U7" s="296"/>
      <c r="V7" s="296"/>
      <c r="W7" s="296"/>
      <c r="X7" s="296"/>
      <c r="Y7" s="296"/>
      <c r="Z7" s="296"/>
      <c r="AA7" s="296"/>
      <c r="AB7" s="296"/>
      <c r="AC7" s="296"/>
      <c r="AD7" s="296"/>
      <c r="AE7" s="296"/>
      <c r="AF7" s="296"/>
      <c r="AG7" s="296"/>
      <c r="AH7" s="296"/>
      <c r="AI7" s="296"/>
      <c r="AJ7" s="297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299" t="s">
        <v>66</v>
      </c>
      <c r="D9" s="300"/>
      <c r="E9" s="301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>
        <f t="shared" si="3"/>
        <v>31</v>
      </c>
      <c r="AK9" s="345" t="s">
        <v>45</v>
      </c>
      <c r="AL9" s="347" t="s">
        <v>97</v>
      </c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6</v>
      </c>
      <c r="G10" s="8">
        <f t="shared" ref="G10:AJ10" si="4">IFERROR(WEEKDAY(G3),"")</f>
        <v>7</v>
      </c>
      <c r="H10" s="8">
        <f t="shared" si="4"/>
        <v>1</v>
      </c>
      <c r="I10" s="8">
        <f t="shared" si="4"/>
        <v>2</v>
      </c>
      <c r="J10" s="8">
        <f t="shared" si="4"/>
        <v>3</v>
      </c>
      <c r="K10" s="8">
        <f t="shared" si="4"/>
        <v>4</v>
      </c>
      <c r="L10" s="8">
        <f t="shared" si="4"/>
        <v>5</v>
      </c>
      <c r="M10" s="8">
        <f t="shared" si="4"/>
        <v>6</v>
      </c>
      <c r="N10" s="8">
        <f t="shared" si="4"/>
        <v>7</v>
      </c>
      <c r="O10" s="8">
        <f t="shared" si="4"/>
        <v>1</v>
      </c>
      <c r="P10" s="8">
        <f t="shared" si="4"/>
        <v>2</v>
      </c>
      <c r="Q10" s="8">
        <f t="shared" si="4"/>
        <v>3</v>
      </c>
      <c r="R10" s="8">
        <f t="shared" si="4"/>
        <v>4</v>
      </c>
      <c r="S10" s="8">
        <f t="shared" si="4"/>
        <v>5</v>
      </c>
      <c r="T10" s="8">
        <f t="shared" si="4"/>
        <v>6</v>
      </c>
      <c r="U10" s="8">
        <f t="shared" si="4"/>
        <v>7</v>
      </c>
      <c r="V10" s="8">
        <f>IFERROR(WEEKDAY(V3),"")</f>
        <v>1</v>
      </c>
      <c r="W10" s="6">
        <f t="shared" si="4"/>
        <v>2</v>
      </c>
      <c r="X10" s="8">
        <f t="shared" si="4"/>
        <v>3</v>
      </c>
      <c r="Y10" s="8">
        <f t="shared" si="4"/>
        <v>4</v>
      </c>
      <c r="Z10" s="8">
        <f t="shared" si="4"/>
        <v>5</v>
      </c>
      <c r="AA10" s="8">
        <f t="shared" si="4"/>
        <v>6</v>
      </c>
      <c r="AB10" s="8">
        <f t="shared" si="4"/>
        <v>7</v>
      </c>
      <c r="AC10" s="8">
        <f t="shared" si="4"/>
        <v>1</v>
      </c>
      <c r="AD10" s="8">
        <f t="shared" si="4"/>
        <v>2</v>
      </c>
      <c r="AE10" s="8">
        <f t="shared" si="4"/>
        <v>3</v>
      </c>
      <c r="AF10" s="8">
        <f t="shared" si="4"/>
        <v>4</v>
      </c>
      <c r="AG10" s="8">
        <f t="shared" si="4"/>
        <v>5</v>
      </c>
      <c r="AH10" s="8">
        <f t="shared" si="4"/>
        <v>6</v>
      </c>
      <c r="AI10" s="8">
        <f t="shared" si="4"/>
        <v>7</v>
      </c>
      <c r="AJ10" s="86">
        <f t="shared" si="4"/>
        <v>1</v>
      </c>
      <c r="AK10" s="346" t="s">
        <v>46</v>
      </c>
      <c r="AL10" s="348" t="s">
        <v>98</v>
      </c>
    </row>
    <row r="11" spans="1:46" x14ac:dyDescent="0.25">
      <c r="A11" s="3"/>
      <c r="B11" s="90" t="str">
        <f>IF(Config!B4&lt;&gt;"",Config!B4,"")</f>
        <v>EMPLOYE 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50</v>
      </c>
      <c r="G11" s="51" t="s">
        <v>76</v>
      </c>
      <c r="H11" s="51" t="s">
        <v>76</v>
      </c>
      <c r="I11" s="51" t="s">
        <v>72</v>
      </c>
      <c r="J11" s="51" t="s">
        <v>72</v>
      </c>
      <c r="K11" s="51" t="s">
        <v>72</v>
      </c>
      <c r="L11" s="51" t="s">
        <v>76</v>
      </c>
      <c r="M11" s="51" t="s">
        <v>76</v>
      </c>
      <c r="N11" s="51" t="s">
        <v>54</v>
      </c>
      <c r="O11" s="51" t="s">
        <v>54</v>
      </c>
      <c r="P11" s="51" t="s">
        <v>76</v>
      </c>
      <c r="Q11" s="51" t="s">
        <v>50</v>
      </c>
      <c r="R11" s="51" t="s">
        <v>51</v>
      </c>
      <c r="S11" s="51" t="s">
        <v>51</v>
      </c>
      <c r="T11" s="51" t="s">
        <v>51</v>
      </c>
      <c r="U11" s="51" t="s">
        <v>76</v>
      </c>
      <c r="V11" s="51" t="s">
        <v>76</v>
      </c>
      <c r="W11" s="51" t="s">
        <v>48</v>
      </c>
      <c r="X11" s="51" t="s">
        <v>48</v>
      </c>
      <c r="Y11" s="51" t="s">
        <v>76</v>
      </c>
      <c r="Z11" s="51" t="s">
        <v>72</v>
      </c>
      <c r="AA11" s="50" t="s">
        <v>72</v>
      </c>
      <c r="AB11" s="50" t="s">
        <v>57</v>
      </c>
      <c r="AC11" s="50" t="s">
        <v>57</v>
      </c>
      <c r="AD11" s="51" t="s">
        <v>76</v>
      </c>
      <c r="AE11" s="51" t="s">
        <v>76</v>
      </c>
      <c r="AF11" s="51" t="s">
        <v>48</v>
      </c>
      <c r="AG11" s="51" t="s">
        <v>48</v>
      </c>
      <c r="AH11" s="51" t="s">
        <v>48</v>
      </c>
      <c r="AI11" s="51" t="s">
        <v>76</v>
      </c>
      <c r="AJ11" s="51" t="s">
        <v>76</v>
      </c>
      <c r="AK11" s="353">
        <f t="shared" ref="AK11:AK27" ca="1" si="6">TotH(F11:AJ11)</f>
        <v>7.4166666666666661</v>
      </c>
      <c r="AL11" s="360">
        <f ca="1">FraisM(F11:AJ11)</f>
        <v>350.28000000000014</v>
      </c>
    </row>
    <row r="12" spans="1:46" x14ac:dyDescent="0.25">
      <c r="A12" s="3"/>
      <c r="B12" s="91" t="str">
        <f>IF(Config!B5&lt;&gt;"",Config!B5,"")</f>
        <v>EMPLOYE 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72</v>
      </c>
      <c r="G12" s="52" t="s">
        <v>57</v>
      </c>
      <c r="H12" s="52" t="s">
        <v>57</v>
      </c>
      <c r="I12" s="53" t="s">
        <v>76</v>
      </c>
      <c r="J12" s="52" t="s">
        <v>76</v>
      </c>
      <c r="K12" s="52" t="s">
        <v>42</v>
      </c>
      <c r="L12" s="52" t="s">
        <v>42</v>
      </c>
      <c r="M12" s="53" t="s">
        <v>42</v>
      </c>
      <c r="N12" s="52" t="s">
        <v>76</v>
      </c>
      <c r="O12" s="52" t="s">
        <v>76</v>
      </c>
      <c r="P12" s="52" t="s">
        <v>72</v>
      </c>
      <c r="Q12" s="52" t="s">
        <v>72</v>
      </c>
      <c r="R12" s="52" t="s">
        <v>72</v>
      </c>
      <c r="S12" s="52" t="s">
        <v>76</v>
      </c>
      <c r="T12" s="52" t="s">
        <v>76</v>
      </c>
      <c r="U12" s="52" t="s">
        <v>54</v>
      </c>
      <c r="V12" s="52" t="s">
        <v>54</v>
      </c>
      <c r="W12" s="52" t="s">
        <v>50</v>
      </c>
      <c r="X12" s="52" t="s">
        <v>76</v>
      </c>
      <c r="Y12" s="52" t="s">
        <v>50</v>
      </c>
      <c r="Z12" s="52" t="s">
        <v>50</v>
      </c>
      <c r="AA12" s="52" t="s">
        <v>50</v>
      </c>
      <c r="AB12" s="52" t="s">
        <v>76</v>
      </c>
      <c r="AC12" s="52" t="s">
        <v>76</v>
      </c>
      <c r="AD12" s="52" t="s">
        <v>72</v>
      </c>
      <c r="AE12" s="52" t="s">
        <v>72</v>
      </c>
      <c r="AF12" s="52" t="s">
        <v>72</v>
      </c>
      <c r="AG12" s="52" t="s">
        <v>76</v>
      </c>
      <c r="AH12" s="52" t="s">
        <v>76</v>
      </c>
      <c r="AI12" s="52" t="s">
        <v>54</v>
      </c>
      <c r="AJ12" s="88" t="s">
        <v>54</v>
      </c>
      <c r="AK12" s="354">
        <f t="shared" ca="1" si="6"/>
        <v>7.9999999999999991</v>
      </c>
      <c r="AL12" s="361">
        <f t="shared" ref="AL12:AL27" ca="1" si="9">FraisM(F12:AJ12)</f>
        <v>378.60000000000008</v>
      </c>
    </row>
    <row r="13" spans="1:46" x14ac:dyDescent="0.25">
      <c r="A13" s="3"/>
      <c r="B13" s="91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356">
        <f t="shared" ca="1" si="6"/>
        <v>0</v>
      </c>
      <c r="AL13" s="361">
        <f t="shared" ca="1" si="9"/>
        <v>0</v>
      </c>
    </row>
    <row r="14" spans="1:46" x14ac:dyDescent="0.25">
      <c r="A14" s="3"/>
      <c r="B14" s="91" t="str">
        <f>IF(Config!B7&lt;&gt;"",Config!B7,"")</f>
        <v>EMPLOYE 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48</v>
      </c>
      <c r="G14" s="52" t="s">
        <v>76</v>
      </c>
      <c r="H14" s="52" t="s">
        <v>76</v>
      </c>
      <c r="I14" s="53" t="s">
        <v>42</v>
      </c>
      <c r="J14" s="52" t="s">
        <v>42</v>
      </c>
      <c r="K14" s="52" t="s">
        <v>76</v>
      </c>
      <c r="L14" s="52" t="s">
        <v>72</v>
      </c>
      <c r="M14" s="53" t="s">
        <v>72</v>
      </c>
      <c r="N14" s="52" t="s">
        <v>57</v>
      </c>
      <c r="O14" s="52" t="s">
        <v>57</v>
      </c>
      <c r="P14" s="52" t="s">
        <v>76</v>
      </c>
      <c r="Q14" s="52" t="s">
        <v>76</v>
      </c>
      <c r="R14" s="52" t="s">
        <v>42</v>
      </c>
      <c r="S14" s="52" t="s">
        <v>42</v>
      </c>
      <c r="T14" s="52" t="s">
        <v>42</v>
      </c>
      <c r="U14" s="52" t="s">
        <v>76</v>
      </c>
      <c r="V14" s="52" t="s">
        <v>76</v>
      </c>
      <c r="W14" s="52" t="s">
        <v>72</v>
      </c>
      <c r="X14" s="52" t="s">
        <v>72</v>
      </c>
      <c r="Y14" s="52" t="s">
        <v>72</v>
      </c>
      <c r="Z14" s="52" t="s">
        <v>76</v>
      </c>
      <c r="AA14" s="52" t="s">
        <v>76</v>
      </c>
      <c r="AB14" s="52" t="s">
        <v>54</v>
      </c>
      <c r="AC14" s="52" t="s">
        <v>54</v>
      </c>
      <c r="AD14" s="52" t="s">
        <v>50</v>
      </c>
      <c r="AE14" s="52" t="s">
        <v>76</v>
      </c>
      <c r="AF14" s="52" t="s">
        <v>50</v>
      </c>
      <c r="AG14" s="52" t="s">
        <v>50</v>
      </c>
      <c r="AH14" s="52" t="s">
        <v>50</v>
      </c>
      <c r="AI14" s="52" t="s">
        <v>76</v>
      </c>
      <c r="AJ14" s="88" t="s">
        <v>76</v>
      </c>
      <c r="AK14" s="356">
        <f t="shared" ca="1" si="6"/>
        <v>7.4166666666666661</v>
      </c>
      <c r="AL14" s="361">
        <f t="shared" ca="1" si="9"/>
        <v>310.84000000000003</v>
      </c>
    </row>
    <row r="15" spans="1:46" x14ac:dyDescent="0.25">
      <c r="A15" s="3"/>
      <c r="B15" s="91" t="str">
        <f>IF(Config!B8&lt;&gt;"",Config!B8,"")</f>
        <v>EMPLOYE 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72</v>
      </c>
      <c r="G15" s="52" t="s">
        <v>57</v>
      </c>
      <c r="H15" s="52" t="s">
        <v>57</v>
      </c>
      <c r="I15" s="53" t="s">
        <v>76</v>
      </c>
      <c r="J15" s="52" t="s">
        <v>76</v>
      </c>
      <c r="K15" s="52" t="s">
        <v>48</v>
      </c>
      <c r="L15" s="52" t="s">
        <v>48</v>
      </c>
      <c r="M15" s="53" t="s">
        <v>48</v>
      </c>
      <c r="N15" s="52" t="s">
        <v>76</v>
      </c>
      <c r="O15" s="52" t="s">
        <v>76</v>
      </c>
      <c r="P15" s="52" t="s">
        <v>42</v>
      </c>
      <c r="Q15" s="52" t="s">
        <v>42</v>
      </c>
      <c r="R15" s="52" t="s">
        <v>76</v>
      </c>
      <c r="S15" s="52" t="s">
        <v>72</v>
      </c>
      <c r="T15" s="52" t="s">
        <v>72</v>
      </c>
      <c r="U15" s="52" t="s">
        <v>57</v>
      </c>
      <c r="V15" s="52" t="s">
        <v>57</v>
      </c>
      <c r="W15" s="52" t="s">
        <v>76</v>
      </c>
      <c r="X15" s="52" t="s">
        <v>76</v>
      </c>
      <c r="Y15" s="52" t="s">
        <v>42</v>
      </c>
      <c r="Z15" s="52" t="s">
        <v>42</v>
      </c>
      <c r="AA15" s="52" t="s">
        <v>42</v>
      </c>
      <c r="AB15" s="52" t="s">
        <v>76</v>
      </c>
      <c r="AC15" s="52" t="s">
        <v>76</v>
      </c>
      <c r="AD15" s="52" t="s">
        <v>72</v>
      </c>
      <c r="AE15" s="52" t="s">
        <v>72</v>
      </c>
      <c r="AF15" s="52" t="s">
        <v>72</v>
      </c>
      <c r="AG15" s="52" t="s">
        <v>76</v>
      </c>
      <c r="AH15" s="52" t="s">
        <v>76</v>
      </c>
      <c r="AI15" s="52" t="s">
        <v>54</v>
      </c>
      <c r="AJ15" s="88" t="s">
        <v>54</v>
      </c>
      <c r="AK15" s="356">
        <f t="shared" ca="1" si="6"/>
        <v>8.0416666666666661</v>
      </c>
      <c r="AL15" s="361">
        <f t="shared" ca="1" si="9"/>
        <v>255.12000000000006</v>
      </c>
    </row>
    <row r="16" spans="1:46" x14ac:dyDescent="0.25">
      <c r="A16" s="3"/>
      <c r="B16" s="91" t="str">
        <f>IF(Config!B9&lt;&gt;"",Config!B9,"")</f>
        <v>EMPLOYE 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42</v>
      </c>
      <c r="G16" s="52" t="s">
        <v>76</v>
      </c>
      <c r="H16" s="52" t="s">
        <v>76</v>
      </c>
      <c r="I16" s="53" t="s">
        <v>72</v>
      </c>
      <c r="J16" s="52" t="s">
        <v>72</v>
      </c>
      <c r="K16" s="52" t="s">
        <v>72</v>
      </c>
      <c r="L16" s="52" t="s">
        <v>76</v>
      </c>
      <c r="M16" s="53" t="s">
        <v>76</v>
      </c>
      <c r="N16" s="52" t="s">
        <v>54</v>
      </c>
      <c r="O16" s="52" t="s">
        <v>54</v>
      </c>
      <c r="P16" s="52" t="s">
        <v>50</v>
      </c>
      <c r="Q16" s="52" t="s">
        <v>76</v>
      </c>
      <c r="R16" s="52" t="s">
        <v>50</v>
      </c>
      <c r="S16" s="52" t="s">
        <v>50</v>
      </c>
      <c r="T16" s="52" t="s">
        <v>50</v>
      </c>
      <c r="U16" s="52" t="s">
        <v>76</v>
      </c>
      <c r="V16" s="52" t="s">
        <v>76</v>
      </c>
      <c r="W16" s="52" t="s">
        <v>72</v>
      </c>
      <c r="X16" s="52" t="s">
        <v>72</v>
      </c>
      <c r="Y16" s="52" t="s">
        <v>72</v>
      </c>
      <c r="Z16" s="52" t="s">
        <v>76</v>
      </c>
      <c r="AA16" s="52" t="s">
        <v>76</v>
      </c>
      <c r="AB16" s="52" t="s">
        <v>54</v>
      </c>
      <c r="AC16" s="52" t="s">
        <v>54</v>
      </c>
      <c r="AD16" s="52" t="s">
        <v>76</v>
      </c>
      <c r="AE16" s="52" t="s">
        <v>50</v>
      </c>
      <c r="AF16" s="52" t="s">
        <v>51</v>
      </c>
      <c r="AG16" s="52" t="s">
        <v>51</v>
      </c>
      <c r="AH16" s="52" t="s">
        <v>51</v>
      </c>
      <c r="AI16" s="52" t="s">
        <v>76</v>
      </c>
      <c r="AJ16" s="88" t="s">
        <v>76</v>
      </c>
      <c r="AK16" s="354">
        <f t="shared" ca="1" si="6"/>
        <v>7.3749999999999991</v>
      </c>
      <c r="AL16" s="361">
        <f t="shared" ca="1" si="9"/>
        <v>389.80000000000007</v>
      </c>
    </row>
    <row r="17" spans="1:40" x14ac:dyDescent="0.25">
      <c r="A17" s="3"/>
      <c r="B17" s="91" t="str">
        <f>IF(Config!B10&lt;&gt;"",Config!B10,"")</f>
        <v>EMPLOYE 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76</v>
      </c>
      <c r="G17" s="52" t="s">
        <v>54</v>
      </c>
      <c r="H17" s="52" t="s">
        <v>54</v>
      </c>
      <c r="I17" s="53" t="s">
        <v>76</v>
      </c>
      <c r="J17" s="52" t="s">
        <v>50</v>
      </c>
      <c r="K17" s="52" t="s">
        <v>51</v>
      </c>
      <c r="L17" s="52" t="s">
        <v>51</v>
      </c>
      <c r="M17" s="53" t="s">
        <v>51</v>
      </c>
      <c r="N17" s="52" t="s">
        <v>76</v>
      </c>
      <c r="O17" s="52" t="s">
        <v>76</v>
      </c>
      <c r="P17" s="52" t="s">
        <v>48</v>
      </c>
      <c r="Q17" s="52" t="s">
        <v>48</v>
      </c>
      <c r="R17" s="52" t="s">
        <v>76</v>
      </c>
      <c r="S17" s="52" t="s">
        <v>72</v>
      </c>
      <c r="T17" s="52" t="s">
        <v>72</v>
      </c>
      <c r="U17" s="52" t="s">
        <v>57</v>
      </c>
      <c r="V17" s="52" t="s">
        <v>57</v>
      </c>
      <c r="W17" s="52" t="s">
        <v>76</v>
      </c>
      <c r="X17" s="52" t="s">
        <v>76</v>
      </c>
      <c r="Y17" s="52" t="s">
        <v>48</v>
      </c>
      <c r="Z17" s="52" t="s">
        <v>48</v>
      </c>
      <c r="AA17" s="52" t="s">
        <v>48</v>
      </c>
      <c r="AB17" s="52" t="s">
        <v>76</v>
      </c>
      <c r="AC17" s="52" t="s">
        <v>76</v>
      </c>
      <c r="AD17" s="52" t="s">
        <v>42</v>
      </c>
      <c r="AE17" s="52" t="s">
        <v>42</v>
      </c>
      <c r="AF17" s="52" t="s">
        <v>76</v>
      </c>
      <c r="AG17" s="52" t="s">
        <v>72</v>
      </c>
      <c r="AH17" s="52" t="s">
        <v>72</v>
      </c>
      <c r="AI17" s="52" t="s">
        <v>57</v>
      </c>
      <c r="AJ17" s="88" t="s">
        <v>57</v>
      </c>
      <c r="AK17" s="355">
        <f t="shared" ca="1" si="6"/>
        <v>8.4583333333333321</v>
      </c>
      <c r="AL17" s="361">
        <f t="shared" ca="1" si="9"/>
        <v>297.24000000000012</v>
      </c>
    </row>
    <row r="18" spans="1:40" x14ac:dyDescent="0.25">
      <c r="A18" s="3"/>
      <c r="B18" s="91" t="str">
        <f>IF(Config!B11&lt;&gt;"",Config!B11,"")</f>
        <v>EMPLOYE 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51</v>
      </c>
      <c r="G18" s="52" t="s">
        <v>76</v>
      </c>
      <c r="H18" s="52" t="s">
        <v>76</v>
      </c>
      <c r="I18" s="53" t="s">
        <v>48</v>
      </c>
      <c r="J18" s="52" t="s">
        <v>48</v>
      </c>
      <c r="K18" s="52" t="s">
        <v>76</v>
      </c>
      <c r="L18" s="52" t="s">
        <v>72</v>
      </c>
      <c r="M18" s="53" t="s">
        <v>72</v>
      </c>
      <c r="N18" s="52" t="s">
        <v>57</v>
      </c>
      <c r="O18" s="52" t="s">
        <v>57</v>
      </c>
      <c r="P18" s="52" t="s">
        <v>76</v>
      </c>
      <c r="Q18" s="52" t="s">
        <v>76</v>
      </c>
      <c r="R18" s="52" t="s">
        <v>48</v>
      </c>
      <c r="S18" s="52" t="s">
        <v>48</v>
      </c>
      <c r="T18" s="52" t="s">
        <v>48</v>
      </c>
      <c r="U18" s="52" t="s">
        <v>76</v>
      </c>
      <c r="V18" s="52" t="s">
        <v>76</v>
      </c>
      <c r="W18" s="52" t="s">
        <v>42</v>
      </c>
      <c r="X18" s="52" t="s">
        <v>42</v>
      </c>
      <c r="Y18" s="52" t="s">
        <v>76</v>
      </c>
      <c r="Z18" s="52" t="s">
        <v>72</v>
      </c>
      <c r="AA18" s="52" t="s">
        <v>72</v>
      </c>
      <c r="AB18" s="52" t="s">
        <v>57</v>
      </c>
      <c r="AC18" s="52" t="s">
        <v>57</v>
      </c>
      <c r="AD18" s="52" t="s">
        <v>76</v>
      </c>
      <c r="AE18" s="52" t="s">
        <v>76</v>
      </c>
      <c r="AF18" s="52" t="s">
        <v>42</v>
      </c>
      <c r="AG18" s="52" t="s">
        <v>42</v>
      </c>
      <c r="AH18" s="52" t="s">
        <v>42</v>
      </c>
      <c r="AI18" s="52" t="s">
        <v>76</v>
      </c>
      <c r="AJ18" s="88" t="s">
        <v>76</v>
      </c>
      <c r="AK18" s="355">
        <f t="shared" ca="1" si="6"/>
        <v>7.458333333333333</v>
      </c>
      <c r="AL18" s="361">
        <f t="shared" ca="1" si="9"/>
        <v>213.28000000000003</v>
      </c>
    </row>
    <row r="19" spans="1:40" x14ac:dyDescent="0.25">
      <c r="A19" s="3"/>
      <c r="B19" s="91" t="str">
        <f>IF(Config!B12&lt;&gt;"",Config!B12,"")</f>
        <v>EMPLOYE 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76</v>
      </c>
      <c r="G19" s="52" t="s">
        <v>54</v>
      </c>
      <c r="H19" s="52" t="s">
        <v>54</v>
      </c>
      <c r="I19" s="53" t="s">
        <v>50</v>
      </c>
      <c r="J19" s="52" t="s">
        <v>76</v>
      </c>
      <c r="K19" s="52" t="s">
        <v>50</v>
      </c>
      <c r="L19" s="52" t="s">
        <v>50</v>
      </c>
      <c r="M19" s="53" t="s">
        <v>50</v>
      </c>
      <c r="N19" s="52" t="s">
        <v>76</v>
      </c>
      <c r="O19" s="52" t="s">
        <v>76</v>
      </c>
      <c r="P19" s="52" t="s">
        <v>72</v>
      </c>
      <c r="Q19" s="52" t="s">
        <v>72</v>
      </c>
      <c r="R19" s="52" t="s">
        <v>72</v>
      </c>
      <c r="S19" s="52" t="s">
        <v>76</v>
      </c>
      <c r="T19" s="52" t="s">
        <v>76</v>
      </c>
      <c r="U19" s="52" t="s">
        <v>54</v>
      </c>
      <c r="V19" s="52" t="s">
        <v>54</v>
      </c>
      <c r="W19" s="52" t="s">
        <v>76</v>
      </c>
      <c r="X19" s="52" t="s">
        <v>50</v>
      </c>
      <c r="Y19" s="52" t="s">
        <v>51</v>
      </c>
      <c r="Z19" s="52" t="s">
        <v>51</v>
      </c>
      <c r="AA19" s="52" t="s">
        <v>51</v>
      </c>
      <c r="AB19" s="52" t="s">
        <v>76</v>
      </c>
      <c r="AC19" s="52" t="s">
        <v>76</v>
      </c>
      <c r="AD19" s="52" t="s">
        <v>48</v>
      </c>
      <c r="AE19" s="52" t="s">
        <v>48</v>
      </c>
      <c r="AF19" s="52" t="s">
        <v>76</v>
      </c>
      <c r="AG19" s="52" t="s">
        <v>72</v>
      </c>
      <c r="AH19" s="52" t="s">
        <v>72</v>
      </c>
      <c r="AI19" s="52" t="s">
        <v>57</v>
      </c>
      <c r="AJ19" s="88" t="s">
        <v>57</v>
      </c>
      <c r="AK19" s="355">
        <f t="shared" ca="1" si="6"/>
        <v>8.4166666666666661</v>
      </c>
      <c r="AL19" s="361">
        <f t="shared" ca="1" si="9"/>
        <v>420.72000000000014</v>
      </c>
    </row>
    <row r="20" spans="1:40" x14ac:dyDescent="0.25">
      <c r="A20" s="3"/>
      <c r="B20" s="91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356">
        <f t="shared" ca="1" si="6"/>
        <v>0</v>
      </c>
      <c r="AL20" s="361">
        <f t="shared" ca="1" si="9"/>
        <v>0</v>
      </c>
    </row>
    <row r="21" spans="1:40" x14ac:dyDescent="0.25">
      <c r="A21" s="3"/>
      <c r="B21" s="91" t="str">
        <f>IF(Config!B14&lt;&gt;"",Config!B14,"")</f>
        <v>EMPLOYE 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60</v>
      </c>
      <c r="G21" s="52" t="s">
        <v>76</v>
      </c>
      <c r="H21" s="52" t="s">
        <v>76</v>
      </c>
      <c r="I21" s="53" t="s">
        <v>60</v>
      </c>
      <c r="J21" s="52" t="s">
        <v>60</v>
      </c>
      <c r="K21" s="52" t="s">
        <v>60</v>
      </c>
      <c r="L21" s="52" t="s">
        <v>60</v>
      </c>
      <c r="M21" s="53" t="s">
        <v>60</v>
      </c>
      <c r="N21" s="52" t="s">
        <v>76</v>
      </c>
      <c r="O21" s="52" t="s">
        <v>76</v>
      </c>
      <c r="P21" s="52" t="s">
        <v>60</v>
      </c>
      <c r="Q21" s="52" t="s">
        <v>60</v>
      </c>
      <c r="R21" s="52" t="s">
        <v>60</v>
      </c>
      <c r="S21" s="52" t="s">
        <v>60</v>
      </c>
      <c r="T21" s="52" t="s">
        <v>60</v>
      </c>
      <c r="U21" s="52" t="s">
        <v>76</v>
      </c>
      <c r="V21" s="52" t="s">
        <v>76</v>
      </c>
      <c r="W21" s="52" t="s">
        <v>60</v>
      </c>
      <c r="X21" s="52" t="s">
        <v>60</v>
      </c>
      <c r="Y21" s="52" t="s">
        <v>60</v>
      </c>
      <c r="Z21" s="52" t="s">
        <v>60</v>
      </c>
      <c r="AA21" s="52" t="s">
        <v>60</v>
      </c>
      <c r="AB21" s="52" t="s">
        <v>76</v>
      </c>
      <c r="AC21" s="52" t="s">
        <v>76</v>
      </c>
      <c r="AD21" s="52" t="s">
        <v>60</v>
      </c>
      <c r="AE21" s="52" t="s">
        <v>60</v>
      </c>
      <c r="AF21" s="52" t="s">
        <v>60</v>
      </c>
      <c r="AG21" s="52" t="s">
        <v>60</v>
      </c>
      <c r="AH21" s="52" t="s">
        <v>60</v>
      </c>
      <c r="AI21" s="52" t="s">
        <v>76</v>
      </c>
      <c r="AJ21" s="88" t="s">
        <v>76</v>
      </c>
      <c r="AK21" s="356">
        <f t="shared" ca="1" si="6"/>
        <v>6.5625</v>
      </c>
      <c r="AL21" s="361">
        <f t="shared" ca="1" si="9"/>
        <v>0</v>
      </c>
    </row>
    <row r="22" spans="1:40" x14ac:dyDescent="0.25">
      <c r="A22" s="3"/>
      <c r="B22" s="91" t="str">
        <f>IF(Config!B15&lt;&gt;"",Config!B15,"")</f>
        <v>EMPLOYE 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77</v>
      </c>
      <c r="G22" s="52" t="s">
        <v>76</v>
      </c>
      <c r="H22" s="52" t="s">
        <v>76</v>
      </c>
      <c r="I22" s="53" t="s">
        <v>77</v>
      </c>
      <c r="J22" s="52" t="s">
        <v>77</v>
      </c>
      <c r="K22" s="52" t="s">
        <v>77</v>
      </c>
      <c r="L22" s="52" t="s">
        <v>77</v>
      </c>
      <c r="M22" s="53" t="s">
        <v>77</v>
      </c>
      <c r="N22" s="52" t="s">
        <v>76</v>
      </c>
      <c r="O22" s="52" t="s">
        <v>76</v>
      </c>
      <c r="P22" s="52" t="s">
        <v>77</v>
      </c>
      <c r="Q22" s="52" t="s">
        <v>77</v>
      </c>
      <c r="R22" s="52" t="s">
        <v>77</v>
      </c>
      <c r="S22" s="52" t="s">
        <v>77</v>
      </c>
      <c r="T22" s="52" t="s">
        <v>77</v>
      </c>
      <c r="U22" s="52" t="s">
        <v>76</v>
      </c>
      <c r="V22" s="52" t="s">
        <v>76</v>
      </c>
      <c r="W22" s="52" t="s">
        <v>77</v>
      </c>
      <c r="X22" s="52" t="s">
        <v>77</v>
      </c>
      <c r="Y22" s="52" t="s">
        <v>77</v>
      </c>
      <c r="Z22" s="52" t="s">
        <v>77</v>
      </c>
      <c r="AA22" s="52" t="s">
        <v>77</v>
      </c>
      <c r="AB22" s="52" t="s">
        <v>76</v>
      </c>
      <c r="AC22" s="52" t="s">
        <v>76</v>
      </c>
      <c r="AD22" s="52" t="s">
        <v>77</v>
      </c>
      <c r="AE22" s="52" t="s">
        <v>77</v>
      </c>
      <c r="AF22" s="52" t="s">
        <v>77</v>
      </c>
      <c r="AG22" s="52" t="s">
        <v>77</v>
      </c>
      <c r="AH22" s="52" t="s">
        <v>77</v>
      </c>
      <c r="AI22" s="52" t="s">
        <v>76</v>
      </c>
      <c r="AJ22" s="88" t="s">
        <v>76</v>
      </c>
      <c r="AK22" s="354">
        <f t="shared" ca="1" si="6"/>
        <v>6.5625</v>
      </c>
      <c r="AL22" s="361">
        <f t="shared" ca="1" si="9"/>
        <v>0</v>
      </c>
    </row>
    <row r="23" spans="1:40" x14ac:dyDescent="0.25">
      <c r="A23" s="3"/>
      <c r="B23" s="91" t="str">
        <f>IF(Config!B16&lt;&gt;"",Config!B16,"")</f>
        <v>EMPLOYE 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61</v>
      </c>
      <c r="G23" s="52" t="s">
        <v>76</v>
      </c>
      <c r="H23" s="52" t="s">
        <v>76</v>
      </c>
      <c r="I23" s="53" t="s">
        <v>61</v>
      </c>
      <c r="J23" s="52" t="s">
        <v>61</v>
      </c>
      <c r="K23" s="52" t="s">
        <v>61</v>
      </c>
      <c r="L23" s="52" t="s">
        <v>61</v>
      </c>
      <c r="M23" s="53" t="s">
        <v>61</v>
      </c>
      <c r="N23" s="52" t="s">
        <v>76</v>
      </c>
      <c r="O23" s="52" t="s">
        <v>76</v>
      </c>
      <c r="P23" s="52" t="s">
        <v>61</v>
      </c>
      <c r="Q23" s="52" t="s">
        <v>61</v>
      </c>
      <c r="R23" s="52" t="s">
        <v>61</v>
      </c>
      <c r="S23" s="52" t="s">
        <v>61</v>
      </c>
      <c r="T23" s="52" t="s">
        <v>61</v>
      </c>
      <c r="U23" s="52" t="s">
        <v>76</v>
      </c>
      <c r="V23" s="52" t="s">
        <v>76</v>
      </c>
      <c r="W23" s="52" t="s">
        <v>61</v>
      </c>
      <c r="X23" s="52" t="s">
        <v>61</v>
      </c>
      <c r="Y23" s="52" t="s">
        <v>61</v>
      </c>
      <c r="Z23" s="52" t="s">
        <v>61</v>
      </c>
      <c r="AA23" s="52" t="s">
        <v>61</v>
      </c>
      <c r="AB23" s="52" t="s">
        <v>76</v>
      </c>
      <c r="AC23" s="52" t="s">
        <v>76</v>
      </c>
      <c r="AD23" s="52" t="s">
        <v>61</v>
      </c>
      <c r="AE23" s="52" t="s">
        <v>61</v>
      </c>
      <c r="AF23" s="52" t="s">
        <v>61</v>
      </c>
      <c r="AG23" s="52" t="s">
        <v>61</v>
      </c>
      <c r="AH23" s="52" t="s">
        <v>61</v>
      </c>
      <c r="AI23" s="52" t="s">
        <v>76</v>
      </c>
      <c r="AJ23" s="88" t="s">
        <v>76</v>
      </c>
      <c r="AK23" s="355">
        <f t="shared" ca="1" si="6"/>
        <v>7.875</v>
      </c>
      <c r="AL23" s="361">
        <f t="shared" ca="1" si="9"/>
        <v>0</v>
      </c>
    </row>
    <row r="24" spans="1:40" x14ac:dyDescent="0.25">
      <c r="A24" s="3"/>
      <c r="B24" s="91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356">
        <f t="shared" ca="1" si="6"/>
        <v>0</v>
      </c>
      <c r="AL24" s="361">
        <f t="shared" ca="1" si="9"/>
        <v>0</v>
      </c>
    </row>
    <row r="25" spans="1:40" x14ac:dyDescent="0.25">
      <c r="A25" s="3"/>
      <c r="B25" s="91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356">
        <f t="shared" ca="1" si="6"/>
        <v>0</v>
      </c>
      <c r="AL25" s="361">
        <f t="shared" ca="1" si="9"/>
        <v>0</v>
      </c>
    </row>
    <row r="26" spans="1:40" x14ac:dyDescent="0.25">
      <c r="A26" s="3"/>
      <c r="B26" s="91" t="str">
        <f>IF(Config!B19&lt;&gt;"",Config!B19,"")</f>
        <v>EMPLOYE 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/>
      <c r="G26" s="52" t="s">
        <v>79</v>
      </c>
      <c r="H26" s="52" t="s">
        <v>79</v>
      </c>
      <c r="I26" s="53" t="s">
        <v>51</v>
      </c>
      <c r="J26" s="52" t="s">
        <v>51</v>
      </c>
      <c r="K26" s="52"/>
      <c r="L26" s="52"/>
      <c r="M26" s="53"/>
      <c r="N26" s="52" t="s">
        <v>76</v>
      </c>
      <c r="O26" s="52" t="s">
        <v>76</v>
      </c>
      <c r="P26" s="52"/>
      <c r="Q26" s="52"/>
      <c r="R26" s="52"/>
      <c r="S26" s="52"/>
      <c r="T26" s="52"/>
      <c r="U26" s="52" t="s">
        <v>79</v>
      </c>
      <c r="V26" s="52" t="s">
        <v>79</v>
      </c>
      <c r="W26" s="52" t="s">
        <v>51</v>
      </c>
      <c r="X26" s="52" t="s">
        <v>51</v>
      </c>
      <c r="Y26" s="52"/>
      <c r="Z26" s="52"/>
      <c r="AA26" s="52"/>
      <c r="AB26" s="52" t="s">
        <v>76</v>
      </c>
      <c r="AC26" s="52" t="s">
        <v>76</v>
      </c>
      <c r="AD26" s="52"/>
      <c r="AE26" s="52"/>
      <c r="AF26" s="52"/>
      <c r="AG26" s="52"/>
      <c r="AH26" s="52"/>
      <c r="AI26" s="52" t="s">
        <v>79</v>
      </c>
      <c r="AJ26" s="88" t="s">
        <v>79</v>
      </c>
      <c r="AK26" s="356">
        <f t="shared" ca="1" si="6"/>
        <v>1.5</v>
      </c>
      <c r="AL26" s="361">
        <f t="shared" ca="1" si="9"/>
        <v>0</v>
      </c>
    </row>
    <row r="27" spans="1:40" ht="15.75" thickBot="1" x14ac:dyDescent="0.3">
      <c r="A27" s="3"/>
      <c r="B27" s="92" t="str">
        <f>IF(Config!B20&lt;&gt;"",Config!B20,"")</f>
        <v>EMPLOYE 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/>
      <c r="G27" s="54" t="s">
        <v>76</v>
      </c>
      <c r="H27" s="54" t="s">
        <v>76</v>
      </c>
      <c r="I27" s="55"/>
      <c r="J27" s="54"/>
      <c r="K27" s="54"/>
      <c r="L27" s="54"/>
      <c r="M27" s="55"/>
      <c r="N27" s="54" t="s">
        <v>79</v>
      </c>
      <c r="O27" s="54" t="s">
        <v>79</v>
      </c>
      <c r="P27" s="54" t="s">
        <v>51</v>
      </c>
      <c r="Q27" s="54" t="s">
        <v>51</v>
      </c>
      <c r="R27" s="54"/>
      <c r="S27" s="54"/>
      <c r="T27" s="54"/>
      <c r="U27" s="54" t="s">
        <v>76</v>
      </c>
      <c r="V27" s="54" t="s">
        <v>76</v>
      </c>
      <c r="W27" s="54"/>
      <c r="X27" s="54"/>
      <c r="Y27" s="54"/>
      <c r="Z27" s="54"/>
      <c r="AA27" s="54"/>
      <c r="AB27" s="54" t="s">
        <v>79</v>
      </c>
      <c r="AC27" s="54" t="s">
        <v>79</v>
      </c>
      <c r="AD27" s="54" t="s">
        <v>51</v>
      </c>
      <c r="AE27" s="54" t="s">
        <v>51</v>
      </c>
      <c r="AF27" s="54"/>
      <c r="AG27" s="54"/>
      <c r="AH27" s="54"/>
      <c r="AI27" s="54" t="s">
        <v>76</v>
      </c>
      <c r="AJ27" s="89" t="s">
        <v>76</v>
      </c>
      <c r="AK27" s="354">
        <f t="shared" ca="1" si="6"/>
        <v>1.5</v>
      </c>
      <c r="AL27" s="362">
        <f t="shared" ca="1" si="9"/>
        <v>0</v>
      </c>
    </row>
    <row r="28" spans="1:40" ht="16.5" thickTop="1" thickBot="1" x14ac:dyDescent="0.3">
      <c r="B28" s="342" t="s">
        <v>82</v>
      </c>
      <c r="C28" s="343"/>
      <c r="D28" s="343"/>
      <c r="E28" s="344"/>
      <c r="F28" s="179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73"/>
      <c r="AK28" s="181"/>
    </row>
    <row r="29" spans="1:40" x14ac:dyDescent="0.25">
      <c r="B29" s="60"/>
      <c r="C29" s="109"/>
      <c r="D29" s="109"/>
      <c r="E29" s="109"/>
      <c r="F29" s="116"/>
      <c r="G29" s="302"/>
      <c r="H29" s="302"/>
      <c r="I29" s="302"/>
      <c r="J29" s="302"/>
      <c r="K29" s="109"/>
      <c r="L29" s="116"/>
      <c r="M29" s="302"/>
      <c r="N29" s="302"/>
      <c r="O29" s="302"/>
      <c r="P29" s="302"/>
      <c r="Q29" s="109"/>
      <c r="R29" s="117"/>
      <c r="S29" s="298"/>
      <c r="T29" s="298"/>
      <c r="U29" s="298"/>
      <c r="V29" s="298"/>
      <c r="X29" s="107"/>
      <c r="Y29" s="59"/>
      <c r="Z29" s="114"/>
      <c r="AA29" s="176"/>
      <c r="AB29" s="176"/>
      <c r="AC29" s="111"/>
      <c r="AD29" s="109"/>
      <c r="AE29" s="109"/>
      <c r="AF29" s="109"/>
      <c r="AG29" s="109"/>
      <c r="AH29" s="109"/>
      <c r="AI29" s="109"/>
      <c r="AJ29" s="109"/>
      <c r="AK29" s="109"/>
    </row>
    <row r="30" spans="1:40" x14ac:dyDescent="0.25">
      <c r="B30" s="60"/>
      <c r="C30" s="61" t="s">
        <v>21</v>
      </c>
      <c r="D30" s="308" t="s">
        <v>19</v>
      </c>
      <c r="E30" s="309"/>
      <c r="F30" s="310"/>
      <c r="G30" s="114"/>
      <c r="H30" s="65" t="s">
        <v>20</v>
      </c>
      <c r="I30" s="283" t="s">
        <v>18</v>
      </c>
      <c r="J30" s="284"/>
      <c r="K30" s="284"/>
      <c r="L30" s="311"/>
      <c r="M30" s="109"/>
      <c r="N30" s="67" t="s">
        <v>23</v>
      </c>
      <c r="O30" s="318" t="s">
        <v>24</v>
      </c>
      <c r="P30" s="319"/>
      <c r="Q30" s="319"/>
      <c r="R30" s="320"/>
      <c r="S30" s="183"/>
      <c r="T30" s="324"/>
      <c r="U30" s="324"/>
      <c r="V30" s="324"/>
      <c r="W30" s="324"/>
      <c r="X30" s="324"/>
      <c r="Y30" s="182"/>
      <c r="Z30" s="103" t="s">
        <v>48</v>
      </c>
      <c r="AA30" s="339" t="s">
        <v>52</v>
      </c>
      <c r="AB30" s="340"/>
      <c r="AC30" s="341"/>
      <c r="AD30" s="159"/>
      <c r="AE30" s="93" t="s">
        <v>50</v>
      </c>
      <c r="AF30" s="273" t="s">
        <v>53</v>
      </c>
      <c r="AG30" s="274"/>
      <c r="AH30" s="275"/>
      <c r="AI30" s="109"/>
      <c r="AJ30" s="96" t="s">
        <v>54</v>
      </c>
      <c r="AK30" s="177" t="s">
        <v>55</v>
      </c>
      <c r="AL30" s="95"/>
      <c r="AM30" s="94"/>
      <c r="AN30" s="4"/>
    </row>
    <row r="31" spans="1:40" x14ac:dyDescent="0.25">
      <c r="B31" s="60"/>
      <c r="C31" s="110"/>
      <c r="D31" s="110"/>
      <c r="E31" s="110"/>
      <c r="F31" s="110"/>
      <c r="G31" s="108"/>
      <c r="H31" s="111"/>
      <c r="I31" s="111"/>
      <c r="J31" s="111"/>
      <c r="K31" s="111"/>
      <c r="L31" s="111"/>
      <c r="M31" s="109"/>
      <c r="N31" s="110"/>
      <c r="O31" s="110"/>
      <c r="P31" s="110"/>
      <c r="Q31" s="110"/>
      <c r="R31" s="110"/>
      <c r="S31" s="60"/>
      <c r="Y31" s="60"/>
      <c r="Z31" s="110"/>
      <c r="AA31" s="110"/>
      <c r="AB31" s="110"/>
      <c r="AC31" s="110"/>
      <c r="AD31" s="109"/>
      <c r="AE31" s="175"/>
      <c r="AF31" s="108"/>
      <c r="AG31" s="109"/>
      <c r="AH31" s="109"/>
      <c r="AI31" s="109"/>
      <c r="AJ31" s="175"/>
      <c r="AK31" s="109"/>
      <c r="AL31" s="4"/>
    </row>
    <row r="32" spans="1:40" x14ac:dyDescent="0.25">
      <c r="B32" s="60"/>
      <c r="C32" s="63" t="s">
        <v>27</v>
      </c>
      <c r="D32" s="280" t="s">
        <v>49</v>
      </c>
      <c r="E32" s="281"/>
      <c r="F32" s="281"/>
      <c r="G32" s="115"/>
      <c r="H32" s="64" t="s">
        <v>43</v>
      </c>
      <c r="I32" s="312" t="s">
        <v>44</v>
      </c>
      <c r="J32" s="313"/>
      <c r="K32" s="313"/>
      <c r="L32" s="314"/>
      <c r="M32" s="109"/>
      <c r="N32" s="66" t="s">
        <v>26</v>
      </c>
      <c r="O32" s="321" t="s">
        <v>25</v>
      </c>
      <c r="P32" s="322"/>
      <c r="Q32" s="322"/>
      <c r="R32" s="323"/>
      <c r="S32" s="60"/>
      <c r="T32" s="336" t="s">
        <v>35</v>
      </c>
      <c r="U32" s="337"/>
      <c r="V32" s="337"/>
      <c r="W32" s="337"/>
      <c r="X32" s="338"/>
      <c r="Y32" s="182"/>
      <c r="Z32" s="100" t="s">
        <v>42</v>
      </c>
      <c r="AA32" s="238" t="s">
        <v>52</v>
      </c>
      <c r="AB32" s="239"/>
      <c r="AC32" s="239"/>
      <c r="AD32" s="159"/>
      <c r="AE32" s="104" t="s">
        <v>51</v>
      </c>
      <c r="AF32" s="252" t="s">
        <v>53</v>
      </c>
      <c r="AG32" s="253"/>
      <c r="AH32" s="254"/>
      <c r="AI32" s="109"/>
      <c r="AJ32" s="98" t="s">
        <v>57</v>
      </c>
      <c r="AK32" s="99" t="s">
        <v>56</v>
      </c>
    </row>
    <row r="33" spans="2:38" x14ac:dyDescent="0.25">
      <c r="B33" s="60"/>
      <c r="C33" s="109"/>
      <c r="D33" s="109"/>
      <c r="E33" s="109"/>
      <c r="F33" s="109"/>
      <c r="G33" s="108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60"/>
      <c r="T33" s="332"/>
      <c r="U33" s="332"/>
      <c r="V33" s="332"/>
      <c r="W33" s="332"/>
      <c r="X33" s="332"/>
      <c r="Y33" s="60"/>
      <c r="Z33" s="110"/>
      <c r="AA33" s="110"/>
      <c r="AB33" s="110"/>
      <c r="AC33" s="110"/>
      <c r="AD33" s="109"/>
      <c r="AE33" s="109"/>
      <c r="AF33" s="109"/>
      <c r="AG33" s="109"/>
      <c r="AH33" s="157"/>
      <c r="AI33" s="109"/>
      <c r="AJ33" s="175"/>
      <c r="AK33" s="113"/>
    </row>
    <row r="34" spans="2:38" x14ac:dyDescent="0.25">
      <c r="B34" s="60"/>
      <c r="C34" s="68" t="s">
        <v>22</v>
      </c>
      <c r="D34" s="306" t="s">
        <v>17</v>
      </c>
      <c r="E34" s="307"/>
      <c r="F34" s="307"/>
      <c r="G34" s="112"/>
      <c r="H34" s="158" t="s">
        <v>79</v>
      </c>
      <c r="I34" s="315" t="s">
        <v>80</v>
      </c>
      <c r="J34" s="316"/>
      <c r="K34" s="316"/>
      <c r="L34" s="317"/>
      <c r="M34" s="109"/>
      <c r="N34" s="160" t="s">
        <v>78</v>
      </c>
      <c r="O34" s="327" t="s">
        <v>81</v>
      </c>
      <c r="P34" s="328"/>
      <c r="Q34" s="328"/>
      <c r="R34" s="329"/>
      <c r="S34" s="60"/>
      <c r="T34" s="333" t="s">
        <v>47</v>
      </c>
      <c r="U34" s="334"/>
      <c r="V34" s="334"/>
      <c r="W34" s="334"/>
      <c r="X34" s="335"/>
      <c r="Y34" s="60"/>
      <c r="Z34" s="105" t="s">
        <v>61</v>
      </c>
      <c r="AA34" s="330" t="s">
        <v>63</v>
      </c>
      <c r="AB34" s="330"/>
      <c r="AC34" s="331"/>
      <c r="AD34" s="109"/>
      <c r="AE34" s="106" t="s">
        <v>60</v>
      </c>
      <c r="AF34" s="256" t="s">
        <v>62</v>
      </c>
      <c r="AG34" s="256"/>
      <c r="AH34" s="256"/>
      <c r="AI34" s="166"/>
      <c r="AJ34" s="102" t="s">
        <v>58</v>
      </c>
      <c r="AK34" s="178" t="s">
        <v>59</v>
      </c>
      <c r="AL34" s="62"/>
    </row>
    <row r="35" spans="2:38" x14ac:dyDescent="0.25">
      <c r="B35" s="60"/>
      <c r="C35" s="109"/>
      <c r="D35" s="109"/>
      <c r="E35" s="109"/>
      <c r="F35" s="109"/>
      <c r="G35" s="109"/>
      <c r="H35" s="109"/>
      <c r="I35" s="109"/>
      <c r="J35" s="113"/>
      <c r="K35" s="109"/>
      <c r="L35" s="109"/>
      <c r="M35" s="109"/>
      <c r="N35" s="109"/>
      <c r="O35" s="110"/>
      <c r="P35" s="110"/>
      <c r="Q35" s="110"/>
      <c r="R35" s="110"/>
      <c r="S35" s="60"/>
      <c r="T35" s="60"/>
      <c r="U35" s="107"/>
      <c r="V35" s="107"/>
      <c r="W35" s="107"/>
      <c r="X35" s="107"/>
      <c r="Y35" s="60"/>
      <c r="Z35" s="109"/>
      <c r="AA35" s="109"/>
      <c r="AB35" s="109"/>
      <c r="AC35" s="108"/>
      <c r="AD35" s="109"/>
      <c r="AE35" s="175"/>
      <c r="AF35" s="109"/>
      <c r="AG35" s="109"/>
      <c r="AH35" s="109"/>
      <c r="AI35" s="109"/>
      <c r="AJ35" s="109"/>
      <c r="AK35" s="109"/>
    </row>
    <row r="36" spans="2:38" x14ac:dyDescent="0.25">
      <c r="B36" s="60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52" t="s">
        <v>77</v>
      </c>
      <c r="O36" s="325" t="s">
        <v>83</v>
      </c>
      <c r="P36" s="326"/>
      <c r="Q36" s="326"/>
      <c r="R36" s="326"/>
      <c r="S36" s="62"/>
      <c r="Y36" s="4"/>
      <c r="Z36" s="155" t="s">
        <v>72</v>
      </c>
      <c r="AA36" s="270" t="s">
        <v>73</v>
      </c>
      <c r="AB36" s="271"/>
      <c r="AC36" s="271"/>
      <c r="AD36" s="184"/>
      <c r="AE36" s="98" t="s">
        <v>57</v>
      </c>
      <c r="AF36" s="264" t="s">
        <v>56</v>
      </c>
      <c r="AG36" s="265"/>
      <c r="AH36" s="265"/>
      <c r="AI36" s="185"/>
      <c r="AJ36" s="108"/>
      <c r="AK36" s="109"/>
    </row>
    <row r="37" spans="2:38" x14ac:dyDescent="0.25">
      <c r="B37" s="60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Z37" s="109"/>
      <c r="AA37" s="109"/>
      <c r="AB37" s="109"/>
      <c r="AC37" s="109"/>
      <c r="AD37" s="108"/>
      <c r="AE37" s="109"/>
      <c r="AF37" s="109"/>
      <c r="AG37" s="109"/>
      <c r="AH37" s="109"/>
      <c r="AI37" s="108"/>
      <c r="AJ37" s="109"/>
      <c r="AK37" s="109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  <mergeCell ref="B4:AJ7"/>
    <mergeCell ref="C9:E9"/>
    <mergeCell ref="G29:J29"/>
    <mergeCell ref="M29:P29"/>
    <mergeCell ref="S29:V29"/>
    <mergeCell ref="B28:E28"/>
    <mergeCell ref="D34:F34"/>
    <mergeCell ref="AA30:AC30"/>
    <mergeCell ref="I32:L32"/>
    <mergeCell ref="O32:R32"/>
    <mergeCell ref="I34:L34"/>
    <mergeCell ref="O34:R34"/>
  </mergeCells>
  <conditionalFormatting sqref="F10:AJ10">
    <cfRule type="expression" dxfId="607" priority="195">
      <formula>OR(F$10=1,F$10=7)</formula>
    </cfRule>
  </conditionalFormatting>
  <conditionalFormatting sqref="F12:AJ27">
    <cfRule type="cellIs" dxfId="606" priority="170" operator="equal">
      <formula>"A"</formula>
    </cfRule>
    <cfRule type="cellIs" dxfId="605" priority="171" operator="equal">
      <formula>"D"</formula>
    </cfRule>
    <cfRule type="cellIs" dxfId="604" priority="172" operator="equal">
      <formula>"P"</formula>
    </cfRule>
    <cfRule type="cellIs" dxfId="603" priority="173" operator="equal">
      <formula>"G"</formula>
    </cfRule>
    <cfRule type="cellIs" dxfId="602" priority="174" operator="equal">
      <formula>"Q"</formula>
    </cfRule>
    <cfRule type="cellIs" dxfId="601" priority="175" operator="equal">
      <formula>"N"</formula>
    </cfRule>
    <cfRule type="cellIs" dxfId="600" priority="176" operator="equal">
      <formula>"PN"</formula>
    </cfRule>
    <cfRule type="cellIs" dxfId="599" priority="177" operator="equal">
      <formula>"PJ"</formula>
    </cfRule>
    <cfRule type="cellIs" dxfId="598" priority="178" operator="equal">
      <formula>"J"</formula>
    </cfRule>
    <cfRule type="cellIs" dxfId="597" priority="179" operator="equal">
      <formula>"F"</formula>
    </cfRule>
    <cfRule type="cellIs" dxfId="596" priority="180" operator="equal">
      <formula>"GP"</formula>
    </cfRule>
    <cfRule type="cellIs" dxfId="595" priority="181" operator="equal">
      <formula>"PM"</formula>
    </cfRule>
    <cfRule type="cellIs" dxfId="594" priority="182" operator="equal">
      <formula>"GA"</formula>
    </cfRule>
    <cfRule type="cellIs" dxfId="593" priority="183" operator="equal">
      <formula>"AM"</formula>
    </cfRule>
    <cfRule type="cellIs" dxfId="592" priority="185" operator="equal">
      <formula>"CV"</formula>
    </cfRule>
    <cfRule type="cellIs" dxfId="591" priority="186" operator="equal">
      <formula>"ND"</formula>
    </cfRule>
    <cfRule type="cellIs" dxfId="590" priority="187" operator="equal">
      <formula>"CPA"</formula>
    </cfRule>
    <cfRule type="cellIs" dxfId="589" priority="188" operator="equal">
      <formula>"MA"</formula>
    </cfRule>
    <cfRule type="cellIs" dxfId="588" priority="189" operator="equal">
      <formula>"DR"</formula>
    </cfRule>
    <cfRule type="cellIs" dxfId="587" priority="190" operator="equal">
      <formula>"RC"</formula>
    </cfRule>
    <cfRule type="cellIs" dxfId="586" priority="192" operator="equal">
      <formula>"CP"</formula>
    </cfRule>
    <cfRule type="expression" dxfId="585" priority="193">
      <formula>OR(F$10=1,F$10=7)</formula>
    </cfRule>
    <cfRule type="cellIs" dxfId="584" priority="194" operator="equal">
      <formula>"R"</formula>
    </cfRule>
  </conditionalFormatting>
  <conditionalFormatting sqref="C11:E27">
    <cfRule type="cellIs" dxfId="583" priority="184" operator="equal">
      <formula>0</formula>
    </cfRule>
  </conditionalFormatting>
  <conditionalFormatting sqref="F11:V11">
    <cfRule type="cellIs" dxfId="582" priority="146" operator="equal">
      <formula>"A"</formula>
    </cfRule>
    <cfRule type="cellIs" dxfId="581" priority="147" operator="equal">
      <formula>"D"</formula>
    </cfRule>
    <cfRule type="cellIs" dxfId="580" priority="148" operator="equal">
      <formula>"P"</formula>
    </cfRule>
    <cfRule type="cellIs" dxfId="579" priority="149" operator="equal">
      <formula>"G"</formula>
    </cfRule>
    <cfRule type="cellIs" dxfId="578" priority="150" operator="equal">
      <formula>"Q"</formula>
    </cfRule>
    <cfRule type="cellIs" dxfId="577" priority="151" operator="equal">
      <formula>"N"</formula>
    </cfRule>
    <cfRule type="cellIs" dxfId="576" priority="152" operator="equal">
      <formula>"PN"</formula>
    </cfRule>
    <cfRule type="cellIs" dxfId="575" priority="153" operator="equal">
      <formula>"PJ"</formula>
    </cfRule>
    <cfRule type="cellIs" dxfId="574" priority="154" operator="equal">
      <formula>"J"</formula>
    </cfRule>
    <cfRule type="cellIs" dxfId="573" priority="155" operator="equal">
      <formula>"F"</formula>
    </cfRule>
    <cfRule type="cellIs" dxfId="572" priority="156" operator="equal">
      <formula>"GP"</formula>
    </cfRule>
    <cfRule type="cellIs" dxfId="571" priority="157" operator="equal">
      <formula>"PM"</formula>
    </cfRule>
    <cfRule type="cellIs" dxfId="570" priority="158" operator="equal">
      <formula>"GA"</formula>
    </cfRule>
    <cfRule type="cellIs" dxfId="569" priority="159" operator="equal">
      <formula>"AM"</formula>
    </cfRule>
    <cfRule type="cellIs" dxfId="568" priority="160" operator="equal">
      <formula>"CV"</formula>
    </cfRule>
    <cfRule type="cellIs" dxfId="567" priority="161" operator="equal">
      <formula>"ND"</formula>
    </cfRule>
    <cfRule type="cellIs" dxfId="566" priority="162" operator="equal">
      <formula>"CPA"</formula>
    </cfRule>
    <cfRule type="cellIs" dxfId="565" priority="163" operator="equal">
      <formula>"MA"</formula>
    </cfRule>
    <cfRule type="cellIs" dxfId="564" priority="164" operator="equal">
      <formula>"DR"</formula>
    </cfRule>
    <cfRule type="cellIs" dxfId="563" priority="165" operator="equal">
      <formula>"RC"</formula>
    </cfRule>
    <cfRule type="cellIs" dxfId="562" priority="166" operator="equal">
      <formula>"CP"</formula>
    </cfRule>
    <cfRule type="expression" dxfId="561" priority="167">
      <formula>OR(F$10=1,F$10=7)</formula>
    </cfRule>
    <cfRule type="cellIs" dxfId="560" priority="168" operator="equal">
      <formula>"R"</formula>
    </cfRule>
  </conditionalFormatting>
  <conditionalFormatting sqref="W11:AA11">
    <cfRule type="cellIs" dxfId="559" priority="122" operator="equal">
      <formula>"A"</formula>
    </cfRule>
    <cfRule type="cellIs" dxfId="558" priority="123" operator="equal">
      <formula>"D"</formula>
    </cfRule>
    <cfRule type="cellIs" dxfId="557" priority="124" operator="equal">
      <formula>"P"</formula>
    </cfRule>
    <cfRule type="cellIs" dxfId="556" priority="125" operator="equal">
      <formula>"G"</formula>
    </cfRule>
    <cfRule type="cellIs" dxfId="555" priority="126" operator="equal">
      <formula>"Q"</formula>
    </cfRule>
    <cfRule type="cellIs" dxfId="554" priority="127" operator="equal">
      <formula>"N"</formula>
    </cfRule>
    <cfRule type="cellIs" dxfId="553" priority="128" operator="equal">
      <formula>"PN"</formula>
    </cfRule>
    <cfRule type="cellIs" dxfId="552" priority="129" operator="equal">
      <formula>"PJ"</formula>
    </cfRule>
    <cfRule type="cellIs" dxfId="551" priority="130" operator="equal">
      <formula>"J"</formula>
    </cfRule>
    <cfRule type="cellIs" dxfId="550" priority="131" operator="equal">
      <formula>"F"</formula>
    </cfRule>
    <cfRule type="cellIs" dxfId="549" priority="132" operator="equal">
      <formula>"GP"</formula>
    </cfRule>
    <cfRule type="cellIs" dxfId="548" priority="133" operator="equal">
      <formula>"PM"</formula>
    </cfRule>
    <cfRule type="cellIs" dxfId="547" priority="134" operator="equal">
      <formula>"GA"</formula>
    </cfRule>
    <cfRule type="cellIs" dxfId="546" priority="135" operator="equal">
      <formula>"AM"</formula>
    </cfRule>
    <cfRule type="cellIs" dxfId="545" priority="136" operator="equal">
      <formula>"CV"</formula>
    </cfRule>
    <cfRule type="cellIs" dxfId="544" priority="137" operator="equal">
      <formula>"ND"</formula>
    </cfRule>
    <cfRule type="cellIs" dxfId="543" priority="138" operator="equal">
      <formula>"CPA"</formula>
    </cfRule>
    <cfRule type="cellIs" dxfId="542" priority="139" operator="equal">
      <formula>"MA"</formula>
    </cfRule>
    <cfRule type="cellIs" dxfId="541" priority="140" operator="equal">
      <formula>"DR"</formula>
    </cfRule>
    <cfRule type="cellIs" dxfId="540" priority="141" operator="equal">
      <formula>"RC"</formula>
    </cfRule>
    <cfRule type="cellIs" dxfId="539" priority="142" operator="equal">
      <formula>"CP"</formula>
    </cfRule>
    <cfRule type="expression" dxfId="538" priority="143">
      <formula>OR(W$10=1,W$10=7)</formula>
    </cfRule>
    <cfRule type="cellIs" dxfId="537" priority="144" operator="equal">
      <formula>"R"</formula>
    </cfRule>
  </conditionalFormatting>
  <conditionalFormatting sqref="AB11:AE11">
    <cfRule type="cellIs" dxfId="536" priority="98" operator="equal">
      <formula>"A"</formula>
    </cfRule>
    <cfRule type="cellIs" dxfId="535" priority="99" operator="equal">
      <formula>"D"</formula>
    </cfRule>
    <cfRule type="cellIs" dxfId="534" priority="100" operator="equal">
      <formula>"P"</formula>
    </cfRule>
    <cfRule type="cellIs" dxfId="533" priority="101" operator="equal">
      <formula>"G"</formula>
    </cfRule>
    <cfRule type="cellIs" dxfId="532" priority="102" operator="equal">
      <formula>"Q"</formula>
    </cfRule>
    <cfRule type="cellIs" dxfId="531" priority="103" operator="equal">
      <formula>"N"</formula>
    </cfRule>
    <cfRule type="cellIs" dxfId="530" priority="104" operator="equal">
      <formula>"PN"</formula>
    </cfRule>
    <cfRule type="cellIs" dxfId="529" priority="105" operator="equal">
      <formula>"PJ"</formula>
    </cfRule>
    <cfRule type="cellIs" dxfId="528" priority="106" operator="equal">
      <formula>"J"</formula>
    </cfRule>
    <cfRule type="cellIs" dxfId="527" priority="107" operator="equal">
      <formula>"F"</formula>
    </cfRule>
    <cfRule type="cellIs" dxfId="526" priority="108" operator="equal">
      <formula>"GP"</formula>
    </cfRule>
    <cfRule type="cellIs" dxfId="525" priority="109" operator="equal">
      <formula>"PM"</formula>
    </cfRule>
    <cfRule type="cellIs" dxfId="524" priority="110" operator="equal">
      <formula>"GA"</formula>
    </cfRule>
    <cfRule type="cellIs" dxfId="523" priority="111" operator="equal">
      <formula>"AM"</formula>
    </cfRule>
    <cfRule type="cellIs" dxfId="522" priority="112" operator="equal">
      <formula>"CV"</formula>
    </cfRule>
    <cfRule type="cellIs" dxfId="521" priority="113" operator="equal">
      <formula>"ND"</formula>
    </cfRule>
    <cfRule type="cellIs" dxfId="520" priority="114" operator="equal">
      <formula>"CPA"</formula>
    </cfRule>
    <cfRule type="cellIs" dxfId="519" priority="115" operator="equal">
      <formula>"MA"</formula>
    </cfRule>
    <cfRule type="cellIs" dxfId="518" priority="116" operator="equal">
      <formula>"DR"</formula>
    </cfRule>
    <cfRule type="cellIs" dxfId="517" priority="117" operator="equal">
      <formula>"RC"</formula>
    </cfRule>
    <cfRule type="cellIs" dxfId="516" priority="118" operator="equal">
      <formula>"CP"</formula>
    </cfRule>
    <cfRule type="expression" dxfId="515" priority="119">
      <formula>OR(AB$10=1,AB$10=7)</formula>
    </cfRule>
    <cfRule type="cellIs" dxfId="514" priority="120" operator="equal">
      <formula>"R"</formula>
    </cfRule>
  </conditionalFormatting>
  <conditionalFormatting sqref="AF11">
    <cfRule type="cellIs" dxfId="513" priority="74" operator="equal">
      <formula>"A"</formula>
    </cfRule>
    <cfRule type="cellIs" dxfId="512" priority="75" operator="equal">
      <formula>"D"</formula>
    </cfRule>
    <cfRule type="cellIs" dxfId="511" priority="76" operator="equal">
      <formula>"P"</formula>
    </cfRule>
    <cfRule type="cellIs" dxfId="510" priority="77" operator="equal">
      <formula>"G"</formula>
    </cfRule>
    <cfRule type="cellIs" dxfId="509" priority="78" operator="equal">
      <formula>"Q"</formula>
    </cfRule>
    <cfRule type="cellIs" dxfId="508" priority="79" operator="equal">
      <formula>"N"</formula>
    </cfRule>
    <cfRule type="cellIs" dxfId="507" priority="80" operator="equal">
      <formula>"PN"</formula>
    </cfRule>
    <cfRule type="cellIs" dxfId="506" priority="81" operator="equal">
      <formula>"PJ"</formula>
    </cfRule>
    <cfRule type="cellIs" dxfId="505" priority="82" operator="equal">
      <formula>"J"</formula>
    </cfRule>
    <cfRule type="cellIs" dxfId="504" priority="83" operator="equal">
      <formula>"F"</formula>
    </cfRule>
    <cfRule type="cellIs" dxfId="503" priority="84" operator="equal">
      <formula>"GP"</formula>
    </cfRule>
    <cfRule type="cellIs" dxfId="502" priority="85" operator="equal">
      <formula>"PM"</formula>
    </cfRule>
    <cfRule type="cellIs" dxfId="501" priority="86" operator="equal">
      <formula>"GA"</formula>
    </cfRule>
    <cfRule type="cellIs" dxfId="500" priority="87" operator="equal">
      <formula>"AM"</formula>
    </cfRule>
    <cfRule type="cellIs" dxfId="499" priority="88" operator="equal">
      <formula>"CV"</formula>
    </cfRule>
    <cfRule type="cellIs" dxfId="498" priority="89" operator="equal">
      <formula>"ND"</formula>
    </cfRule>
    <cfRule type="cellIs" dxfId="497" priority="90" operator="equal">
      <formula>"CPA"</formula>
    </cfRule>
    <cfRule type="cellIs" dxfId="496" priority="91" operator="equal">
      <formula>"MA"</formula>
    </cfRule>
    <cfRule type="cellIs" dxfId="495" priority="92" operator="equal">
      <formula>"DR"</formula>
    </cfRule>
    <cfRule type="cellIs" dxfId="494" priority="93" operator="equal">
      <formula>"RC"</formula>
    </cfRule>
    <cfRule type="cellIs" dxfId="493" priority="94" operator="equal">
      <formula>"CP"</formula>
    </cfRule>
    <cfRule type="expression" dxfId="492" priority="95">
      <formula>OR(AF$10=1,AF$10=7)</formula>
    </cfRule>
    <cfRule type="cellIs" dxfId="491" priority="96" operator="equal">
      <formula>"R"</formula>
    </cfRule>
  </conditionalFormatting>
  <conditionalFormatting sqref="AG11">
    <cfRule type="cellIs" dxfId="490" priority="50" operator="equal">
      <formula>"A"</formula>
    </cfRule>
    <cfRule type="cellIs" dxfId="489" priority="51" operator="equal">
      <formula>"D"</formula>
    </cfRule>
    <cfRule type="cellIs" dxfId="488" priority="52" operator="equal">
      <formula>"P"</formula>
    </cfRule>
    <cfRule type="cellIs" dxfId="487" priority="53" operator="equal">
      <formula>"G"</formula>
    </cfRule>
    <cfRule type="cellIs" dxfId="486" priority="54" operator="equal">
      <formula>"Q"</formula>
    </cfRule>
    <cfRule type="cellIs" dxfId="485" priority="55" operator="equal">
      <formula>"N"</formula>
    </cfRule>
    <cfRule type="cellIs" dxfId="484" priority="56" operator="equal">
      <formula>"PN"</formula>
    </cfRule>
    <cfRule type="cellIs" dxfId="483" priority="57" operator="equal">
      <formula>"PJ"</formula>
    </cfRule>
    <cfRule type="cellIs" dxfId="482" priority="58" operator="equal">
      <formula>"J"</formula>
    </cfRule>
    <cfRule type="cellIs" dxfId="481" priority="59" operator="equal">
      <formula>"F"</formula>
    </cfRule>
    <cfRule type="cellIs" dxfId="480" priority="60" operator="equal">
      <formula>"GP"</formula>
    </cfRule>
    <cfRule type="cellIs" dxfId="479" priority="61" operator="equal">
      <formula>"PM"</formula>
    </cfRule>
    <cfRule type="cellIs" dxfId="478" priority="62" operator="equal">
      <formula>"GA"</formula>
    </cfRule>
    <cfRule type="cellIs" dxfId="477" priority="63" operator="equal">
      <formula>"AM"</formula>
    </cfRule>
    <cfRule type="cellIs" dxfId="476" priority="64" operator="equal">
      <formula>"CV"</formula>
    </cfRule>
    <cfRule type="cellIs" dxfId="475" priority="65" operator="equal">
      <formula>"ND"</formula>
    </cfRule>
    <cfRule type="cellIs" dxfId="474" priority="66" operator="equal">
      <formula>"CPA"</formula>
    </cfRule>
    <cfRule type="cellIs" dxfId="473" priority="67" operator="equal">
      <formula>"MA"</formula>
    </cfRule>
    <cfRule type="cellIs" dxfId="472" priority="68" operator="equal">
      <formula>"DR"</formula>
    </cfRule>
    <cfRule type="cellIs" dxfId="471" priority="69" operator="equal">
      <formula>"RC"</formula>
    </cfRule>
    <cfRule type="cellIs" dxfId="470" priority="70" operator="equal">
      <formula>"CP"</formula>
    </cfRule>
    <cfRule type="expression" dxfId="469" priority="71">
      <formula>OR(AG$10=1,AG$10=7)</formula>
    </cfRule>
    <cfRule type="cellIs" dxfId="468" priority="72" operator="equal">
      <formula>"R"</formula>
    </cfRule>
  </conditionalFormatting>
  <conditionalFormatting sqref="AH11:AJ11">
    <cfRule type="cellIs" dxfId="467" priority="26" operator="equal">
      <formula>"A"</formula>
    </cfRule>
    <cfRule type="cellIs" dxfId="466" priority="27" operator="equal">
      <formula>"D"</formula>
    </cfRule>
    <cfRule type="cellIs" dxfId="465" priority="28" operator="equal">
      <formula>"P"</formula>
    </cfRule>
    <cfRule type="cellIs" dxfId="464" priority="29" operator="equal">
      <formula>"G"</formula>
    </cfRule>
    <cfRule type="cellIs" dxfId="463" priority="30" operator="equal">
      <formula>"Q"</formula>
    </cfRule>
    <cfRule type="cellIs" dxfId="462" priority="31" operator="equal">
      <formula>"N"</formula>
    </cfRule>
    <cfRule type="cellIs" dxfId="461" priority="32" operator="equal">
      <formula>"PN"</formula>
    </cfRule>
    <cfRule type="cellIs" dxfId="460" priority="33" operator="equal">
      <formula>"PJ"</formula>
    </cfRule>
    <cfRule type="cellIs" dxfId="459" priority="34" operator="equal">
      <formula>"J"</formula>
    </cfRule>
    <cfRule type="cellIs" dxfId="458" priority="35" operator="equal">
      <formula>"F"</formula>
    </cfRule>
    <cfRule type="cellIs" dxfId="457" priority="36" operator="equal">
      <formula>"GP"</formula>
    </cfRule>
    <cfRule type="cellIs" dxfId="456" priority="37" operator="equal">
      <formula>"PM"</formula>
    </cfRule>
    <cfRule type="cellIs" dxfId="455" priority="38" operator="equal">
      <formula>"GA"</formula>
    </cfRule>
    <cfRule type="cellIs" dxfId="454" priority="39" operator="equal">
      <formula>"AM"</formula>
    </cfRule>
    <cfRule type="cellIs" dxfId="453" priority="40" operator="equal">
      <formula>"CV"</formula>
    </cfRule>
    <cfRule type="cellIs" dxfId="452" priority="41" operator="equal">
      <formula>"ND"</formula>
    </cfRule>
    <cfRule type="cellIs" dxfId="451" priority="42" operator="equal">
      <formula>"CPA"</formula>
    </cfRule>
    <cfRule type="cellIs" dxfId="450" priority="43" operator="equal">
      <formula>"MA"</formula>
    </cfRule>
    <cfRule type="cellIs" dxfId="449" priority="44" operator="equal">
      <formula>"DR"</formula>
    </cfRule>
    <cfRule type="cellIs" dxfId="448" priority="45" operator="equal">
      <formula>"RC"</formula>
    </cfRule>
    <cfRule type="cellIs" dxfId="447" priority="46" operator="equal">
      <formula>"CP"</formula>
    </cfRule>
    <cfRule type="expression" dxfId="446" priority="47">
      <formula>OR(AH$10=1,AH$10=7)</formula>
    </cfRule>
    <cfRule type="cellIs" dxfId="445" priority="48" operator="equal">
      <formula>"R"</formula>
    </cfRule>
  </conditionalFormatting>
  <conditionalFormatting sqref="F28:AJ28">
    <cfRule type="expression" dxfId="444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443" priority="1" operator="equal">
      <formula>"D"</formula>
    </cfRule>
    <cfRule type="cellIs" dxfId="442" priority="3" operator="equal">
      <formula>"P"</formula>
    </cfRule>
    <cfRule type="cellIs" dxfId="441" priority="4" operator="equal">
      <formula>"G"</formula>
    </cfRule>
    <cfRule type="cellIs" dxfId="440" priority="5" operator="equal">
      <formula>"Q"</formula>
    </cfRule>
    <cfRule type="cellIs" dxfId="439" priority="6" operator="equal">
      <formula>"N"</formula>
    </cfRule>
    <cfRule type="cellIs" dxfId="438" priority="7" operator="equal">
      <formula>"PN"</formula>
    </cfRule>
    <cfRule type="cellIs" dxfId="437" priority="8" operator="equal">
      <formula>"PJ"</formula>
    </cfRule>
    <cfRule type="cellIs" dxfId="436" priority="9" operator="equal">
      <formula>"J"</formula>
    </cfRule>
    <cfRule type="cellIs" dxfId="435" priority="10" operator="equal">
      <formula>"F"</formula>
    </cfRule>
    <cfRule type="cellIs" dxfId="434" priority="11" operator="equal">
      <formula>"GP"</formula>
    </cfRule>
    <cfRule type="cellIs" dxfId="433" priority="12" operator="equal">
      <formula>"PM"</formula>
    </cfRule>
    <cfRule type="cellIs" dxfId="432" priority="13" operator="equal">
      <formula>"GA"</formula>
    </cfRule>
    <cfRule type="cellIs" dxfId="431" priority="14" operator="equal">
      <formula>"AM"</formula>
    </cfRule>
    <cfRule type="cellIs" dxfId="430" priority="15" operator="equal">
      <formula>"CV"</formula>
    </cfRule>
    <cfRule type="cellIs" dxfId="429" priority="16" operator="equal">
      <formula>"ND"</formula>
    </cfRule>
    <cfRule type="cellIs" dxfId="428" priority="17" operator="equal">
      <formula>"CPA"</formula>
    </cfRule>
    <cfRule type="cellIs" dxfId="427" priority="18" operator="equal">
      <formula>"MA"</formula>
    </cfRule>
    <cfRule type="cellIs" dxfId="426" priority="19" operator="equal">
      <formula>"DR"</formula>
    </cfRule>
    <cfRule type="cellIs" dxfId="425" priority="20" operator="equal">
      <formula>"RC"</formula>
    </cfRule>
    <cfRule type="cellIs" dxfId="424" priority="21" operator="equal">
      <formula>"CP"</formula>
    </cfRule>
    <cfRule type="expression" dxfId="423" priority="22">
      <formula>OR(N$10=1,N$10=7)</formula>
    </cfRule>
    <cfRule type="cellIs" dxfId="422" priority="23" operator="equal">
      <formula>"R"</formula>
    </cfRule>
  </conditionalFormatting>
  <conditionalFormatting sqref="N36">
    <cfRule type="cellIs" dxfId="421" priority="2" operator="equal">
      <formula>"A"</formula>
    </cfRule>
  </conditionalFormatting>
  <dataValidations count="5">
    <dataValidation type="list" allowBlank="1" showInputMessage="1" showErrorMessage="1" sqref="F12:AJ27">
      <formula1>"CP,ND,MA,RC,F,CPA,DR,AM,GA,Q,PM,GP,G,PJ,PN,J,N,D,A,P,R,"</formula1>
    </dataValidation>
    <dataValidation type="list" allowBlank="1" showInputMessage="1" showErrorMessage="1" sqref="AF11:AJ11">
      <formula1>"CP,ND,MA,RC,F,CPA,DR,AM,GA,Q,PM,GP,G,PJ,PN,J,N,R,D,A,P,"</formula1>
    </dataValidation>
    <dataValidation type="list" allowBlank="1" showInputMessage="1" showErrorMessage="1" sqref="F11:V11">
      <formula1>"CP,ND,MA,RC,F,CPA,DR,AM,GA,Q,PM,GP,G,PJ,PN,J,N,D,P,A,R,"</formula1>
    </dataValidation>
    <dataValidation type="list" allowBlank="1" showInputMessage="1" showErrorMessage="1" sqref="W11:AE11">
      <formula1>"CP,ND,MA,RC,F,CPA,DR,AM,GA,Q,PM,GP,G,PJ,PN,J,N,P,A,D,R,"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96" id="{22AC8015-A12F-4E79-87D2-254893683A36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</xm:sqref>
        </x14:conditionalFormatting>
        <x14:conditionalFormatting xmlns:xm="http://schemas.microsoft.com/office/excel/2006/main">
          <x14:cfRule type="expression" priority="169" id="{ABB690CA-B6EE-48CF-AC35-94A8C67ED2F8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F11:V11</xm:sqref>
        </x14:conditionalFormatting>
        <x14:conditionalFormatting xmlns:xm="http://schemas.microsoft.com/office/excel/2006/main">
          <x14:cfRule type="expression" priority="145" id="{1C4DA1F2-FBA0-48C6-A96E-830ED8D32C42}">
            <xm:f>W$3=VLOOKUP(W$3,Config!$D$23:$E$35,1,0)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W11:AA11</xm:sqref>
        </x14:conditionalFormatting>
        <x14:conditionalFormatting xmlns:xm="http://schemas.microsoft.com/office/excel/2006/main">
          <x14:cfRule type="expression" priority="121" id="{77E43643-D1EF-46FE-9580-0C2B951AE09F}">
            <xm:f>AB$3=VLOOKUP(AB$3,Config!$D$23:$E$35,1,0)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AB11:AE11</xm:sqref>
        </x14:conditionalFormatting>
        <x14:conditionalFormatting xmlns:xm="http://schemas.microsoft.com/office/excel/2006/main">
          <x14:cfRule type="expression" priority="97" id="{E1F3A8A6-18EB-4A69-9303-85C9D637EAE6}">
            <xm:f>AF$3=VLOOKUP(AF$3,Config!$D$23:$E$35,1,0)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AF11</xm:sqref>
        </x14:conditionalFormatting>
        <x14:conditionalFormatting xmlns:xm="http://schemas.microsoft.com/office/excel/2006/main">
          <x14:cfRule type="expression" priority="73" id="{AFCD7516-3EB2-45BB-A855-8DBC218F9B8C}">
            <xm:f>AG$3=VLOOKUP(AG$3,Config!$D$23:$E$35,1,0)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AG11</xm:sqref>
        </x14:conditionalFormatting>
        <x14:conditionalFormatting xmlns:xm="http://schemas.microsoft.com/office/excel/2006/main">
          <x14:cfRule type="expression" priority="49" id="{3BD68F7B-73FE-4E30-9432-0ED45B215105}">
            <xm:f>AH$3=VLOOKUP(AH$3,Config!$D$23:$E$35,1,0)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AH11:AJ11</xm:sqref>
        </x14:conditionalFormatting>
        <x14:conditionalFormatting xmlns:xm="http://schemas.microsoft.com/office/excel/2006/main">
          <x14:cfRule type="expression" priority="24" id="{FE33DE55-D3A9-4E57-8307-27A53EEA506F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9" tint="0.39997558519241921"/>
    <pageSetUpPr fitToPage="1"/>
  </sheetPr>
  <dimension ref="A1:AT39"/>
  <sheetViews>
    <sheetView showGridLines="0" showZeros="0" topLeftCell="B4" workbookViewId="0">
      <selection activeCell="AL11" sqref="AL11:AL2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Config!E16</f>
        <v>43556</v>
      </c>
    </row>
    <row r="2" spans="1:46" ht="15.75" hidden="1" thickBot="1" x14ac:dyDescent="0.3">
      <c r="A2" s="10">
        <f>Config!F16</f>
        <v>43585</v>
      </c>
      <c r="F2" s="2">
        <f>IFERROR(WEEKDAY(F3),"")</f>
        <v>2</v>
      </c>
      <c r="G2" s="2">
        <f t="shared" ref="G2:AI2" si="0">IFERROR(WEEKDAY(G3),"")</f>
        <v>3</v>
      </c>
      <c r="H2" s="2">
        <f t="shared" si="0"/>
        <v>4</v>
      </c>
      <c r="I2" s="2">
        <f t="shared" si="0"/>
        <v>5</v>
      </c>
      <c r="J2" s="2">
        <f t="shared" si="0"/>
        <v>6</v>
      </c>
      <c r="K2" s="2">
        <f t="shared" si="0"/>
        <v>7</v>
      </c>
      <c r="L2" s="2">
        <f t="shared" si="0"/>
        <v>1</v>
      </c>
      <c r="M2" s="2">
        <f t="shared" si="0"/>
        <v>2</v>
      </c>
      <c r="N2" s="2">
        <f t="shared" si="0"/>
        <v>3</v>
      </c>
      <c r="O2" s="2">
        <f t="shared" si="0"/>
        <v>4</v>
      </c>
      <c r="P2" s="2">
        <f t="shared" si="0"/>
        <v>5</v>
      </c>
      <c r="Q2" s="2">
        <f t="shared" si="0"/>
        <v>6</v>
      </c>
      <c r="R2" s="2">
        <f t="shared" si="0"/>
        <v>7</v>
      </c>
      <c r="S2" s="2">
        <f t="shared" si="0"/>
        <v>1</v>
      </c>
      <c r="T2" s="2">
        <f t="shared" si="0"/>
        <v>2</v>
      </c>
      <c r="U2" s="2">
        <f t="shared" si="0"/>
        <v>3</v>
      </c>
      <c r="V2" s="2">
        <f t="shared" si="0"/>
        <v>4</v>
      </c>
      <c r="W2" s="2">
        <f t="shared" si="0"/>
        <v>5</v>
      </c>
      <c r="X2" s="2">
        <f t="shared" si="0"/>
        <v>6</v>
      </c>
      <c r="Y2" s="2">
        <f t="shared" si="0"/>
        <v>7</v>
      </c>
      <c r="Z2" s="2">
        <f t="shared" si="0"/>
        <v>1</v>
      </c>
      <c r="AA2" s="2">
        <f t="shared" si="0"/>
        <v>2</v>
      </c>
      <c r="AB2" s="2">
        <f t="shared" si="0"/>
        <v>3</v>
      </c>
      <c r="AC2" s="2">
        <f t="shared" si="0"/>
        <v>4</v>
      </c>
      <c r="AD2" s="2">
        <f t="shared" si="0"/>
        <v>5</v>
      </c>
      <c r="AE2" s="2">
        <f t="shared" si="0"/>
        <v>6</v>
      </c>
      <c r="AF2" s="2">
        <f t="shared" si="0"/>
        <v>7</v>
      </c>
      <c r="AG2" s="2">
        <f t="shared" si="0"/>
        <v>1</v>
      </c>
      <c r="AH2" s="2">
        <f t="shared" si="0"/>
        <v>2</v>
      </c>
      <c r="AI2" s="2">
        <f t="shared" si="0"/>
        <v>3</v>
      </c>
    </row>
    <row r="3" spans="1:46" ht="73.5" hidden="1" customHeight="1" thickBot="1" x14ac:dyDescent="0.3">
      <c r="F3" s="5">
        <f>A1</f>
        <v>43556</v>
      </c>
      <c r="G3" s="5">
        <f>F3+1</f>
        <v>43557</v>
      </c>
      <c r="H3" s="5">
        <f t="shared" ref="H3:AG3" si="1">G3+1</f>
        <v>43558</v>
      </c>
      <c r="I3" s="5">
        <f t="shared" si="1"/>
        <v>43559</v>
      </c>
      <c r="J3" s="5">
        <f t="shared" si="1"/>
        <v>43560</v>
      </c>
      <c r="K3" s="5">
        <f t="shared" si="1"/>
        <v>43561</v>
      </c>
      <c r="L3" s="5">
        <f t="shared" si="1"/>
        <v>43562</v>
      </c>
      <c r="M3" s="5">
        <f t="shared" si="1"/>
        <v>43563</v>
      </c>
      <c r="N3" s="5">
        <f t="shared" si="1"/>
        <v>43564</v>
      </c>
      <c r="O3" s="5">
        <f t="shared" si="1"/>
        <v>43565</v>
      </c>
      <c r="P3" s="5">
        <f t="shared" si="1"/>
        <v>43566</v>
      </c>
      <c r="Q3" s="5">
        <f t="shared" si="1"/>
        <v>43567</v>
      </c>
      <c r="R3" s="5">
        <f t="shared" si="1"/>
        <v>43568</v>
      </c>
      <c r="S3" s="5">
        <f t="shared" si="1"/>
        <v>43569</v>
      </c>
      <c r="T3" s="5">
        <f t="shared" si="1"/>
        <v>43570</v>
      </c>
      <c r="U3" s="5">
        <f t="shared" si="1"/>
        <v>43571</v>
      </c>
      <c r="V3" s="5">
        <f t="shared" si="1"/>
        <v>43572</v>
      </c>
      <c r="W3" s="5">
        <f t="shared" si="1"/>
        <v>43573</v>
      </c>
      <c r="X3" s="5">
        <f t="shared" si="1"/>
        <v>43574</v>
      </c>
      <c r="Y3" s="5">
        <f t="shared" si="1"/>
        <v>43575</v>
      </c>
      <c r="Z3" s="5">
        <f t="shared" si="1"/>
        <v>43576</v>
      </c>
      <c r="AA3" s="5">
        <f t="shared" si="1"/>
        <v>43577</v>
      </c>
      <c r="AB3" s="5">
        <f t="shared" si="1"/>
        <v>43578</v>
      </c>
      <c r="AC3" s="5">
        <f t="shared" si="1"/>
        <v>43579</v>
      </c>
      <c r="AD3" s="5">
        <f t="shared" si="1"/>
        <v>43580</v>
      </c>
      <c r="AE3" s="5">
        <f t="shared" si="1"/>
        <v>43581</v>
      </c>
      <c r="AF3" s="5">
        <f t="shared" si="1"/>
        <v>43582</v>
      </c>
      <c r="AG3" s="5">
        <f t="shared" si="1"/>
        <v>43583</v>
      </c>
      <c r="AH3" s="5">
        <f>IFERROR(IF(AG3+1&gt;A2,"",AG3+1),"")</f>
        <v>43584</v>
      </c>
      <c r="AI3" s="5">
        <f>IFERROR(IF(AH3+1&gt;A2,"",AH3+1),"")</f>
        <v>43585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89" t="str">
        <f>TEXT(A1,"mmmmmmmmmmmmmm")</f>
        <v>avril</v>
      </c>
      <c r="C4" s="290"/>
      <c r="D4" s="290"/>
      <c r="E4" s="290"/>
      <c r="F4" s="290"/>
      <c r="G4" s="290"/>
      <c r="H4" s="290"/>
      <c r="I4" s="290"/>
      <c r="J4" s="290"/>
      <c r="K4" s="290"/>
      <c r="L4" s="290"/>
      <c r="M4" s="290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1"/>
    </row>
    <row r="5" spans="1:46" x14ac:dyDescent="0.25">
      <c r="B5" s="292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4"/>
    </row>
    <row r="6" spans="1:46" x14ac:dyDescent="0.25">
      <c r="A6" s="4"/>
      <c r="B6" s="292"/>
      <c r="C6" s="293"/>
      <c r="D6" s="293"/>
      <c r="E6" s="293"/>
      <c r="F6" s="293"/>
      <c r="G6" s="293"/>
      <c r="H6" s="293"/>
      <c r="I6" s="293"/>
      <c r="J6" s="293"/>
      <c r="K6" s="293"/>
      <c r="L6" s="293"/>
      <c r="M6" s="293"/>
      <c r="N6" s="293"/>
      <c r="O6" s="293"/>
      <c r="P6" s="293"/>
      <c r="Q6" s="293"/>
      <c r="R6" s="293"/>
      <c r="S6" s="293"/>
      <c r="T6" s="293"/>
      <c r="U6" s="293"/>
      <c r="V6" s="293"/>
      <c r="W6" s="293"/>
      <c r="X6" s="293"/>
      <c r="Y6" s="293"/>
      <c r="Z6" s="293"/>
      <c r="AA6" s="293"/>
      <c r="AB6" s="293"/>
      <c r="AC6" s="293"/>
      <c r="AD6" s="293"/>
      <c r="AE6" s="293"/>
      <c r="AF6" s="293"/>
      <c r="AG6" s="293"/>
      <c r="AH6" s="293"/>
      <c r="AI6" s="293"/>
      <c r="AJ6" s="294"/>
    </row>
    <row r="7" spans="1:46" ht="15.75" thickBot="1" x14ac:dyDescent="0.3">
      <c r="A7" s="4"/>
      <c r="B7" s="295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6"/>
      <c r="T7" s="296"/>
      <c r="U7" s="296"/>
      <c r="V7" s="296"/>
      <c r="W7" s="296"/>
      <c r="X7" s="296"/>
      <c r="Y7" s="296"/>
      <c r="Z7" s="296"/>
      <c r="AA7" s="296"/>
      <c r="AB7" s="296"/>
      <c r="AC7" s="296"/>
      <c r="AD7" s="296"/>
      <c r="AE7" s="296"/>
      <c r="AF7" s="296"/>
      <c r="AG7" s="296"/>
      <c r="AH7" s="296"/>
      <c r="AI7" s="296"/>
      <c r="AJ7" s="297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299" t="s">
        <v>66</v>
      </c>
      <c r="D9" s="300"/>
      <c r="E9" s="301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 t="str">
        <f t="shared" si="3"/>
        <v/>
      </c>
      <c r="AK9" s="345" t="s">
        <v>45</v>
      </c>
      <c r="AL9" s="347" t="s">
        <v>97</v>
      </c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2</v>
      </c>
      <c r="G10" s="8">
        <f t="shared" ref="G10:AJ10" si="4">IFERROR(WEEKDAY(G3),"")</f>
        <v>3</v>
      </c>
      <c r="H10" s="8">
        <f t="shared" si="4"/>
        <v>4</v>
      </c>
      <c r="I10" s="8">
        <f t="shared" si="4"/>
        <v>5</v>
      </c>
      <c r="J10" s="8">
        <f t="shared" si="4"/>
        <v>6</v>
      </c>
      <c r="K10" s="8">
        <f t="shared" si="4"/>
        <v>7</v>
      </c>
      <c r="L10" s="8">
        <f t="shared" si="4"/>
        <v>1</v>
      </c>
      <c r="M10" s="8">
        <f t="shared" si="4"/>
        <v>2</v>
      </c>
      <c r="N10" s="8">
        <f t="shared" si="4"/>
        <v>3</v>
      </c>
      <c r="O10" s="8">
        <f t="shared" si="4"/>
        <v>4</v>
      </c>
      <c r="P10" s="8">
        <f t="shared" si="4"/>
        <v>5</v>
      </c>
      <c r="Q10" s="8">
        <f t="shared" si="4"/>
        <v>6</v>
      </c>
      <c r="R10" s="8">
        <f t="shared" si="4"/>
        <v>7</v>
      </c>
      <c r="S10" s="8">
        <f t="shared" si="4"/>
        <v>1</v>
      </c>
      <c r="T10" s="8">
        <f t="shared" si="4"/>
        <v>2</v>
      </c>
      <c r="U10" s="8">
        <f t="shared" si="4"/>
        <v>3</v>
      </c>
      <c r="V10" s="8">
        <f>IFERROR(WEEKDAY(V3),"")</f>
        <v>4</v>
      </c>
      <c r="W10" s="6">
        <f t="shared" si="4"/>
        <v>5</v>
      </c>
      <c r="X10" s="8">
        <f t="shared" si="4"/>
        <v>6</v>
      </c>
      <c r="Y10" s="8">
        <f t="shared" si="4"/>
        <v>7</v>
      </c>
      <c r="Z10" s="8">
        <f t="shared" si="4"/>
        <v>1</v>
      </c>
      <c r="AA10" s="8">
        <f t="shared" si="4"/>
        <v>2</v>
      </c>
      <c r="AB10" s="8">
        <f t="shared" si="4"/>
        <v>3</v>
      </c>
      <c r="AC10" s="8">
        <f t="shared" si="4"/>
        <v>4</v>
      </c>
      <c r="AD10" s="8">
        <f t="shared" si="4"/>
        <v>5</v>
      </c>
      <c r="AE10" s="8">
        <f t="shared" si="4"/>
        <v>6</v>
      </c>
      <c r="AF10" s="8">
        <f t="shared" si="4"/>
        <v>7</v>
      </c>
      <c r="AG10" s="8">
        <f t="shared" si="4"/>
        <v>1</v>
      </c>
      <c r="AH10" s="8">
        <f t="shared" si="4"/>
        <v>2</v>
      </c>
      <c r="AI10" s="8">
        <f t="shared" si="4"/>
        <v>3</v>
      </c>
      <c r="AJ10" s="86" t="str">
        <f t="shared" si="4"/>
        <v/>
      </c>
      <c r="AK10" s="346" t="s">
        <v>46</v>
      </c>
      <c r="AL10" s="348" t="s">
        <v>98</v>
      </c>
    </row>
    <row r="11" spans="1:46" x14ac:dyDescent="0.25">
      <c r="A11" s="3"/>
      <c r="B11" s="90" t="str">
        <f>IF(Config!B4&lt;&gt;"",Config!B4,"")</f>
        <v>EMPLOYE 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42</v>
      </c>
      <c r="G11" s="51" t="s">
        <v>42</v>
      </c>
      <c r="H11" s="51" t="s">
        <v>76</v>
      </c>
      <c r="I11" s="51" t="s">
        <v>72</v>
      </c>
      <c r="J11" s="51" t="s">
        <v>72</v>
      </c>
      <c r="K11" s="51" t="s">
        <v>57</v>
      </c>
      <c r="L11" s="51" t="s">
        <v>57</v>
      </c>
      <c r="M11" s="51" t="s">
        <v>76</v>
      </c>
      <c r="N11" s="51" t="s">
        <v>76</v>
      </c>
      <c r="O11" s="51" t="s">
        <v>42</v>
      </c>
      <c r="P11" s="51" t="s">
        <v>42</v>
      </c>
      <c r="Q11" s="87" t="s">
        <v>42</v>
      </c>
      <c r="R11" s="51" t="s">
        <v>76</v>
      </c>
      <c r="S11" s="51" t="s">
        <v>76</v>
      </c>
      <c r="T11" s="51" t="s">
        <v>72</v>
      </c>
      <c r="U11" s="51" t="s">
        <v>72</v>
      </c>
      <c r="V11" s="50" t="s">
        <v>72</v>
      </c>
      <c r="W11" s="50" t="s">
        <v>76</v>
      </c>
      <c r="X11" s="50" t="s">
        <v>76</v>
      </c>
      <c r="Y11" s="51" t="s">
        <v>54</v>
      </c>
      <c r="Z11" s="51" t="s">
        <v>54</v>
      </c>
      <c r="AA11" s="51" t="s">
        <v>50</v>
      </c>
      <c r="AB11" s="50" t="s">
        <v>76</v>
      </c>
      <c r="AC11" s="50" t="s">
        <v>50</v>
      </c>
      <c r="AD11" s="50" t="s">
        <v>50</v>
      </c>
      <c r="AE11" s="51" t="s">
        <v>50</v>
      </c>
      <c r="AF11" s="51" t="s">
        <v>76</v>
      </c>
      <c r="AG11" s="51" t="s">
        <v>76</v>
      </c>
      <c r="AH11" s="51" t="s">
        <v>72</v>
      </c>
      <c r="AI11" s="51" t="s">
        <v>72</v>
      </c>
      <c r="AJ11" s="87"/>
      <c r="AK11" s="353">
        <f t="shared" ref="AK11:AK27" ca="1" si="6">TotH(F11:AJ11)</f>
        <v>7.7499999999999991</v>
      </c>
      <c r="AL11" s="360">
        <f ca="1">FraisM(F11:AJ11)</f>
        <v>326.76000000000005</v>
      </c>
    </row>
    <row r="12" spans="1:46" x14ac:dyDescent="0.25">
      <c r="A12" s="3"/>
      <c r="B12" s="91" t="str">
        <f>IF(Config!B5&lt;&gt;"",Config!B5,"")</f>
        <v>EMPLOYE 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76</v>
      </c>
      <c r="G12" s="52" t="s">
        <v>50</v>
      </c>
      <c r="H12" s="52" t="s">
        <v>51</v>
      </c>
      <c r="I12" s="53" t="s">
        <v>51</v>
      </c>
      <c r="J12" s="52" t="s">
        <v>51</v>
      </c>
      <c r="K12" s="52" t="s">
        <v>76</v>
      </c>
      <c r="L12" s="52" t="s">
        <v>76</v>
      </c>
      <c r="M12" s="53" t="s">
        <v>48</v>
      </c>
      <c r="N12" s="52" t="s">
        <v>48</v>
      </c>
      <c r="O12" s="52" t="s">
        <v>76</v>
      </c>
      <c r="P12" s="52" t="s">
        <v>72</v>
      </c>
      <c r="Q12" s="52" t="s">
        <v>72</v>
      </c>
      <c r="R12" s="52" t="s">
        <v>57</v>
      </c>
      <c r="S12" s="52" t="s">
        <v>57</v>
      </c>
      <c r="T12" s="52" t="s">
        <v>76</v>
      </c>
      <c r="U12" s="52" t="s">
        <v>76</v>
      </c>
      <c r="V12" s="52" t="s">
        <v>48</v>
      </c>
      <c r="W12" s="52" t="s">
        <v>48</v>
      </c>
      <c r="X12" s="52" t="s">
        <v>48</v>
      </c>
      <c r="Y12" s="52" t="s">
        <v>76</v>
      </c>
      <c r="Z12" s="52" t="s">
        <v>76</v>
      </c>
      <c r="AA12" s="52" t="s">
        <v>42</v>
      </c>
      <c r="AB12" s="52" t="s">
        <v>42</v>
      </c>
      <c r="AC12" s="52" t="s">
        <v>76</v>
      </c>
      <c r="AD12" s="52" t="s">
        <v>72</v>
      </c>
      <c r="AE12" s="52" t="s">
        <v>72</v>
      </c>
      <c r="AF12" s="52" t="s">
        <v>57</v>
      </c>
      <c r="AG12" s="52" t="s">
        <v>57</v>
      </c>
      <c r="AH12" s="52" t="s">
        <v>76</v>
      </c>
      <c r="AI12" s="52" t="s">
        <v>76</v>
      </c>
      <c r="AJ12" s="88"/>
      <c r="AK12" s="356">
        <f t="shared" ca="1" si="6"/>
        <v>7.4166666666666661</v>
      </c>
      <c r="AL12" s="361">
        <f t="shared" ref="AL12:AL27" ca="1" si="9">FraisM(F12:AJ12)</f>
        <v>245.40000000000009</v>
      </c>
    </row>
    <row r="13" spans="1:46" x14ac:dyDescent="0.25">
      <c r="A13" s="3"/>
      <c r="B13" s="91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356">
        <f t="shared" ca="1" si="6"/>
        <v>0</v>
      </c>
      <c r="AL13" s="361">
        <f t="shared" ca="1" si="9"/>
        <v>0</v>
      </c>
    </row>
    <row r="14" spans="1:46" x14ac:dyDescent="0.25">
      <c r="A14" s="3"/>
      <c r="B14" s="91" t="str">
        <f>IF(Config!B7&lt;&gt;"",Config!B7,"")</f>
        <v>EMPLOYE 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72</v>
      </c>
      <c r="G14" s="52" t="s">
        <v>72</v>
      </c>
      <c r="H14" s="52" t="s">
        <v>72</v>
      </c>
      <c r="I14" s="53" t="s">
        <v>76</v>
      </c>
      <c r="J14" s="52" t="s">
        <v>76</v>
      </c>
      <c r="K14" s="52" t="s">
        <v>54</v>
      </c>
      <c r="L14" s="52" t="s">
        <v>54</v>
      </c>
      <c r="M14" s="53" t="s">
        <v>76</v>
      </c>
      <c r="N14" s="52" t="s">
        <v>50</v>
      </c>
      <c r="O14" s="52" t="s">
        <v>51</v>
      </c>
      <c r="P14" s="52" t="s">
        <v>51</v>
      </c>
      <c r="Q14" s="52" t="s">
        <v>51</v>
      </c>
      <c r="R14" s="52" t="s">
        <v>76</v>
      </c>
      <c r="S14" s="52" t="s">
        <v>76</v>
      </c>
      <c r="T14" s="52" t="s">
        <v>48</v>
      </c>
      <c r="U14" s="52" t="s">
        <v>48</v>
      </c>
      <c r="V14" s="52" t="s">
        <v>76</v>
      </c>
      <c r="W14" s="52" t="s">
        <v>72</v>
      </c>
      <c r="X14" s="52" t="s">
        <v>72</v>
      </c>
      <c r="Y14" s="52" t="s">
        <v>57</v>
      </c>
      <c r="Z14" s="52" t="s">
        <v>57</v>
      </c>
      <c r="AA14" s="52" t="s">
        <v>76</v>
      </c>
      <c r="AB14" s="52" t="s">
        <v>76</v>
      </c>
      <c r="AC14" s="52" t="s">
        <v>48</v>
      </c>
      <c r="AD14" s="52" t="s">
        <v>48</v>
      </c>
      <c r="AE14" s="52" t="s">
        <v>48</v>
      </c>
      <c r="AF14" s="52" t="s">
        <v>76</v>
      </c>
      <c r="AG14" s="52" t="s">
        <v>76</v>
      </c>
      <c r="AH14" s="52" t="s">
        <v>42</v>
      </c>
      <c r="AI14" s="52" t="s">
        <v>42</v>
      </c>
      <c r="AJ14" s="88"/>
      <c r="AK14" s="356">
        <f t="shared" ca="1" si="6"/>
        <v>7.7916666666666652</v>
      </c>
      <c r="AL14" s="361">
        <f t="shared" ca="1" si="9"/>
        <v>318.16000000000008</v>
      </c>
    </row>
    <row r="15" spans="1:46" x14ac:dyDescent="0.25">
      <c r="A15" s="3"/>
      <c r="B15" s="91" t="str">
        <f>IF(Config!B8&lt;&gt;"",Config!B8,"")</f>
        <v>EMPLOYE 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50</v>
      </c>
      <c r="G15" s="52" t="s">
        <v>76</v>
      </c>
      <c r="H15" s="52" t="s">
        <v>50</v>
      </c>
      <c r="I15" s="53" t="s">
        <v>50</v>
      </c>
      <c r="J15" s="52" t="s">
        <v>50</v>
      </c>
      <c r="K15" s="52" t="s">
        <v>76</v>
      </c>
      <c r="L15" s="52" t="s">
        <v>76</v>
      </c>
      <c r="M15" s="53" t="s">
        <v>72</v>
      </c>
      <c r="N15" s="52" t="s">
        <v>72</v>
      </c>
      <c r="O15" s="52" t="s">
        <v>72</v>
      </c>
      <c r="P15" s="52" t="s">
        <v>76</v>
      </c>
      <c r="Q15" s="52" t="s">
        <v>76</v>
      </c>
      <c r="R15" s="52" t="s">
        <v>54</v>
      </c>
      <c r="S15" s="52" t="s">
        <v>54</v>
      </c>
      <c r="T15" s="52" t="s">
        <v>76</v>
      </c>
      <c r="U15" s="52" t="s">
        <v>50</v>
      </c>
      <c r="V15" s="52" t="s">
        <v>51</v>
      </c>
      <c r="W15" s="52" t="s">
        <v>51</v>
      </c>
      <c r="X15" s="52" t="s">
        <v>51</v>
      </c>
      <c r="Y15" s="52" t="s">
        <v>76</v>
      </c>
      <c r="Z15" s="52" t="s">
        <v>76</v>
      </c>
      <c r="AA15" s="52" t="s">
        <v>48</v>
      </c>
      <c r="AB15" s="52" t="s">
        <v>48</v>
      </c>
      <c r="AC15" s="52" t="s">
        <v>76</v>
      </c>
      <c r="AD15" s="52" t="s">
        <v>72</v>
      </c>
      <c r="AE15" s="52" t="s">
        <v>72</v>
      </c>
      <c r="AF15" s="52" t="s">
        <v>57</v>
      </c>
      <c r="AG15" s="52" t="s">
        <v>57</v>
      </c>
      <c r="AH15" s="52" t="s">
        <v>76</v>
      </c>
      <c r="AI15" s="52" t="s">
        <v>76</v>
      </c>
      <c r="AJ15" s="88"/>
      <c r="AK15" s="354">
        <f t="shared" ca="1" si="6"/>
        <v>7.458333333333333</v>
      </c>
      <c r="AL15" s="361">
        <f t="shared" ca="1" si="9"/>
        <v>368.88000000000011</v>
      </c>
    </row>
    <row r="16" spans="1:46" x14ac:dyDescent="0.25">
      <c r="A16" s="3"/>
      <c r="B16" s="91" t="str">
        <f>IF(Config!B9&lt;&gt;"",Config!B9,"")</f>
        <v>EMPLOYE 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48</v>
      </c>
      <c r="G16" s="52" t="s">
        <v>48</v>
      </c>
      <c r="H16" s="52" t="s">
        <v>76</v>
      </c>
      <c r="I16" s="53" t="s">
        <v>72</v>
      </c>
      <c r="J16" s="52" t="s">
        <v>72</v>
      </c>
      <c r="K16" s="52" t="s">
        <v>57</v>
      </c>
      <c r="L16" s="52" t="s">
        <v>57</v>
      </c>
      <c r="M16" s="53" t="s">
        <v>76</v>
      </c>
      <c r="N16" s="52" t="s">
        <v>76</v>
      </c>
      <c r="O16" s="52" t="s">
        <v>48</v>
      </c>
      <c r="P16" s="52" t="s">
        <v>48</v>
      </c>
      <c r="Q16" s="52" t="s">
        <v>48</v>
      </c>
      <c r="R16" s="52" t="s">
        <v>76</v>
      </c>
      <c r="S16" s="52" t="s">
        <v>76</v>
      </c>
      <c r="T16" s="52" t="s">
        <v>42</v>
      </c>
      <c r="U16" s="52" t="s">
        <v>42</v>
      </c>
      <c r="V16" s="52" t="s">
        <v>76</v>
      </c>
      <c r="W16" s="52" t="s">
        <v>72</v>
      </c>
      <c r="X16" s="52" t="s">
        <v>72</v>
      </c>
      <c r="Y16" s="52" t="s">
        <v>57</v>
      </c>
      <c r="Z16" s="52" t="s">
        <v>57</v>
      </c>
      <c r="AA16" s="52" t="s">
        <v>76</v>
      </c>
      <c r="AB16" s="52" t="s">
        <v>76</v>
      </c>
      <c r="AC16" s="52" t="s">
        <v>42</v>
      </c>
      <c r="AD16" s="52" t="s">
        <v>42</v>
      </c>
      <c r="AE16" s="52" t="s">
        <v>42</v>
      </c>
      <c r="AF16" s="52" t="s">
        <v>76</v>
      </c>
      <c r="AG16" s="52" t="s">
        <v>76</v>
      </c>
      <c r="AH16" s="52" t="s">
        <v>72</v>
      </c>
      <c r="AI16" s="52" t="s">
        <v>72</v>
      </c>
      <c r="AJ16" s="88"/>
      <c r="AK16" s="355">
        <f t="shared" ca="1" si="6"/>
        <v>7.7083333333333321</v>
      </c>
      <c r="AL16" s="361">
        <f t="shared" ca="1" si="9"/>
        <v>255.12000000000006</v>
      </c>
    </row>
    <row r="17" spans="1:40" x14ac:dyDescent="0.25">
      <c r="A17" s="3"/>
      <c r="B17" s="91" t="str">
        <f>IF(Config!B10&lt;&gt;"",Config!B10,"")</f>
        <v>EMPLOYE 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76</v>
      </c>
      <c r="G17" s="52" t="s">
        <v>76</v>
      </c>
      <c r="H17" s="52" t="s">
        <v>42</v>
      </c>
      <c r="I17" s="53" t="s">
        <v>42</v>
      </c>
      <c r="J17" s="52" t="s">
        <v>42</v>
      </c>
      <c r="K17" s="52" t="s">
        <v>76</v>
      </c>
      <c r="L17" s="52" t="s">
        <v>76</v>
      </c>
      <c r="M17" s="53" t="s">
        <v>72</v>
      </c>
      <c r="N17" s="52" t="s">
        <v>72</v>
      </c>
      <c r="O17" s="52" t="s">
        <v>72</v>
      </c>
      <c r="P17" s="52" t="s">
        <v>76</v>
      </c>
      <c r="Q17" s="52" t="s">
        <v>76</v>
      </c>
      <c r="R17" s="52" t="s">
        <v>54</v>
      </c>
      <c r="S17" s="52" t="s">
        <v>54</v>
      </c>
      <c r="T17" s="52" t="s">
        <v>50</v>
      </c>
      <c r="U17" s="52" t="s">
        <v>76</v>
      </c>
      <c r="V17" s="52" t="s">
        <v>50</v>
      </c>
      <c r="W17" s="52" t="s">
        <v>50</v>
      </c>
      <c r="X17" s="52" t="s">
        <v>50</v>
      </c>
      <c r="Y17" s="52" t="s">
        <v>76</v>
      </c>
      <c r="Z17" s="52" t="s">
        <v>76</v>
      </c>
      <c r="AA17" s="52" t="s">
        <v>72</v>
      </c>
      <c r="AB17" s="52" t="s">
        <v>72</v>
      </c>
      <c r="AC17" s="52" t="s">
        <v>72</v>
      </c>
      <c r="AD17" s="52" t="s">
        <v>76</v>
      </c>
      <c r="AE17" s="52" t="s">
        <v>76</v>
      </c>
      <c r="AF17" s="52" t="s">
        <v>54</v>
      </c>
      <c r="AG17" s="52" t="s">
        <v>54</v>
      </c>
      <c r="AH17" s="52" t="s">
        <v>76</v>
      </c>
      <c r="AI17" s="52" t="s">
        <v>50</v>
      </c>
      <c r="AJ17" s="88"/>
      <c r="AK17" s="355">
        <f t="shared" ca="1" si="6"/>
        <v>7.0416666666666661</v>
      </c>
      <c r="AL17" s="361">
        <f t="shared" ca="1" si="9"/>
        <v>389.80000000000007</v>
      </c>
    </row>
    <row r="18" spans="1:40" x14ac:dyDescent="0.25">
      <c r="A18" s="3"/>
      <c r="B18" s="91" t="str">
        <f>IF(Config!B11&lt;&gt;"",Config!B11,"")</f>
        <v>EMPLOYE 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72</v>
      </c>
      <c r="G18" s="52" t="s">
        <v>72</v>
      </c>
      <c r="H18" s="52" t="s">
        <v>72</v>
      </c>
      <c r="I18" s="53" t="s">
        <v>76</v>
      </c>
      <c r="J18" s="52" t="s">
        <v>76</v>
      </c>
      <c r="K18" s="52" t="s">
        <v>54</v>
      </c>
      <c r="L18" s="52" t="s">
        <v>54</v>
      </c>
      <c r="M18" s="53" t="s">
        <v>50</v>
      </c>
      <c r="N18" s="52" t="s">
        <v>76</v>
      </c>
      <c r="O18" s="52" t="s">
        <v>50</v>
      </c>
      <c r="P18" s="52" t="s">
        <v>50</v>
      </c>
      <c r="Q18" s="52" t="s">
        <v>50</v>
      </c>
      <c r="R18" s="52" t="s">
        <v>76</v>
      </c>
      <c r="S18" s="52" t="s">
        <v>76</v>
      </c>
      <c r="T18" s="52" t="s">
        <v>72</v>
      </c>
      <c r="U18" s="52" t="s">
        <v>72</v>
      </c>
      <c r="V18" s="52" t="s">
        <v>72</v>
      </c>
      <c r="W18" s="52" t="s">
        <v>76</v>
      </c>
      <c r="X18" s="52" t="s">
        <v>76</v>
      </c>
      <c r="Y18" s="52" t="s">
        <v>54</v>
      </c>
      <c r="Z18" s="52" t="s">
        <v>54</v>
      </c>
      <c r="AA18" s="52" t="s">
        <v>76</v>
      </c>
      <c r="AB18" s="52" t="s">
        <v>50</v>
      </c>
      <c r="AC18" s="52" t="s">
        <v>51</v>
      </c>
      <c r="AD18" s="52" t="s">
        <v>51</v>
      </c>
      <c r="AE18" s="52" t="s">
        <v>51</v>
      </c>
      <c r="AF18" s="52" t="s">
        <v>76</v>
      </c>
      <c r="AG18" s="52" t="s">
        <v>76</v>
      </c>
      <c r="AH18" s="52" t="s">
        <v>48</v>
      </c>
      <c r="AI18" s="52" t="s">
        <v>48</v>
      </c>
      <c r="AJ18" s="88"/>
      <c r="AK18" s="356">
        <f t="shared" ca="1" si="6"/>
        <v>7.833333333333333</v>
      </c>
      <c r="AL18" s="361">
        <f t="shared" ca="1" si="9"/>
        <v>441.6400000000001</v>
      </c>
    </row>
    <row r="19" spans="1:40" x14ac:dyDescent="0.25">
      <c r="A19" s="3"/>
      <c r="B19" s="91" t="str">
        <f>IF(Config!B12&lt;&gt;"",Config!B12,"")</f>
        <v>EMPLOYE 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76</v>
      </c>
      <c r="G19" s="52" t="s">
        <v>76</v>
      </c>
      <c r="H19" s="52" t="s">
        <v>48</v>
      </c>
      <c r="I19" s="53" t="s">
        <v>48</v>
      </c>
      <c r="J19" s="52" t="s">
        <v>48</v>
      </c>
      <c r="K19" s="52" t="s">
        <v>76</v>
      </c>
      <c r="L19" s="52" t="s">
        <v>76</v>
      </c>
      <c r="M19" s="53" t="s">
        <v>42</v>
      </c>
      <c r="N19" s="52" t="s">
        <v>42</v>
      </c>
      <c r="O19" s="52" t="s">
        <v>76</v>
      </c>
      <c r="P19" s="52" t="s">
        <v>72</v>
      </c>
      <c r="Q19" s="52" t="s">
        <v>72</v>
      </c>
      <c r="R19" s="52" t="s">
        <v>57</v>
      </c>
      <c r="S19" s="52" t="s">
        <v>57</v>
      </c>
      <c r="T19" s="52" t="s">
        <v>76</v>
      </c>
      <c r="U19" s="52" t="s">
        <v>76</v>
      </c>
      <c r="V19" s="52" t="s">
        <v>42</v>
      </c>
      <c r="W19" s="52" t="s">
        <v>42</v>
      </c>
      <c r="X19" s="52" t="s">
        <v>42</v>
      </c>
      <c r="Y19" s="52" t="s">
        <v>76</v>
      </c>
      <c r="Z19" s="52" t="s">
        <v>76</v>
      </c>
      <c r="AA19" s="52" t="s">
        <v>72</v>
      </c>
      <c r="AB19" s="52" t="s">
        <v>72</v>
      </c>
      <c r="AC19" s="52" t="s">
        <v>72</v>
      </c>
      <c r="AD19" s="52" t="s">
        <v>76</v>
      </c>
      <c r="AE19" s="52" t="s">
        <v>76</v>
      </c>
      <c r="AF19" s="52" t="s">
        <v>54</v>
      </c>
      <c r="AG19" s="52" t="s">
        <v>54</v>
      </c>
      <c r="AH19" s="52" t="s">
        <v>50</v>
      </c>
      <c r="AI19" s="52" t="s">
        <v>76</v>
      </c>
      <c r="AJ19" s="88"/>
      <c r="AK19" s="356">
        <f t="shared" ca="1" si="6"/>
        <v>6.9999999999999991</v>
      </c>
      <c r="AL19" s="361">
        <f t="shared" ca="1" si="9"/>
        <v>266.32000000000005</v>
      </c>
    </row>
    <row r="20" spans="1:40" x14ac:dyDescent="0.25">
      <c r="A20" s="3"/>
      <c r="B20" s="91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356">
        <f t="shared" ca="1" si="6"/>
        <v>0</v>
      </c>
      <c r="AL20" s="361">
        <f t="shared" ca="1" si="9"/>
        <v>0</v>
      </c>
    </row>
    <row r="21" spans="1:40" x14ac:dyDescent="0.25">
      <c r="A21" s="3"/>
      <c r="B21" s="91" t="str">
        <f>IF(Config!B14&lt;&gt;"",Config!B14,"")</f>
        <v>EMPLOYE 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60</v>
      </c>
      <c r="G21" s="52" t="s">
        <v>60</v>
      </c>
      <c r="H21" s="52" t="s">
        <v>60</v>
      </c>
      <c r="I21" s="53" t="s">
        <v>60</v>
      </c>
      <c r="J21" s="52" t="s">
        <v>60</v>
      </c>
      <c r="K21" s="52" t="s">
        <v>76</v>
      </c>
      <c r="L21" s="52" t="s">
        <v>76</v>
      </c>
      <c r="M21" s="53" t="s">
        <v>60</v>
      </c>
      <c r="N21" s="52" t="s">
        <v>60</v>
      </c>
      <c r="O21" s="52" t="s">
        <v>60</v>
      </c>
      <c r="P21" s="52" t="s">
        <v>60</v>
      </c>
      <c r="Q21" s="52" t="s">
        <v>60</v>
      </c>
      <c r="R21" s="52" t="s">
        <v>76</v>
      </c>
      <c r="S21" s="52" t="s">
        <v>76</v>
      </c>
      <c r="T21" s="52" t="s">
        <v>60</v>
      </c>
      <c r="U21" s="52" t="s">
        <v>60</v>
      </c>
      <c r="V21" s="52" t="s">
        <v>60</v>
      </c>
      <c r="W21" s="52" t="s">
        <v>60</v>
      </c>
      <c r="X21" s="52" t="s">
        <v>76</v>
      </c>
      <c r="Y21" s="52" t="s">
        <v>76</v>
      </c>
      <c r="Z21" s="52" t="s">
        <v>76</v>
      </c>
      <c r="AA21" s="52" t="s">
        <v>76</v>
      </c>
      <c r="AB21" s="52" t="s">
        <v>60</v>
      </c>
      <c r="AC21" s="52" t="s">
        <v>60</v>
      </c>
      <c r="AD21" s="52" t="s">
        <v>60</v>
      </c>
      <c r="AE21" s="52" t="s">
        <v>60</v>
      </c>
      <c r="AF21" s="52" t="s">
        <v>76</v>
      </c>
      <c r="AG21" s="52" t="s">
        <v>76</v>
      </c>
      <c r="AH21" s="52" t="s">
        <v>60</v>
      </c>
      <c r="AI21" s="52" t="s">
        <v>60</v>
      </c>
      <c r="AJ21" s="88"/>
      <c r="AK21" s="356">
        <f t="shared" ca="1" si="6"/>
        <v>6.25</v>
      </c>
      <c r="AL21" s="361">
        <f t="shared" ca="1" si="9"/>
        <v>0</v>
      </c>
    </row>
    <row r="22" spans="1:40" x14ac:dyDescent="0.25">
      <c r="A22" s="3"/>
      <c r="B22" s="91" t="str">
        <f>IF(Config!B15&lt;&gt;"",Config!B15,"")</f>
        <v>EMPLOYE 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77</v>
      </c>
      <c r="G22" s="52" t="s">
        <v>77</v>
      </c>
      <c r="H22" s="52" t="s">
        <v>77</v>
      </c>
      <c r="I22" s="53" t="s">
        <v>77</v>
      </c>
      <c r="J22" s="52" t="s">
        <v>77</v>
      </c>
      <c r="K22" s="52" t="s">
        <v>76</v>
      </c>
      <c r="L22" s="52" t="s">
        <v>76</v>
      </c>
      <c r="M22" s="53" t="s">
        <v>77</v>
      </c>
      <c r="N22" s="53" t="s">
        <v>77</v>
      </c>
      <c r="O22" s="53" t="s">
        <v>77</v>
      </c>
      <c r="P22" s="53" t="s">
        <v>77</v>
      </c>
      <c r="Q22" s="53" t="s">
        <v>77</v>
      </c>
      <c r="R22" s="52" t="s">
        <v>76</v>
      </c>
      <c r="S22" s="52" t="s">
        <v>76</v>
      </c>
      <c r="T22" s="53" t="s">
        <v>77</v>
      </c>
      <c r="U22" s="53" t="s">
        <v>77</v>
      </c>
      <c r="V22" s="53" t="s">
        <v>77</v>
      </c>
      <c r="W22" s="53" t="s">
        <v>77</v>
      </c>
      <c r="X22" s="52"/>
      <c r="Y22" s="52" t="s">
        <v>76</v>
      </c>
      <c r="Z22" s="52" t="s">
        <v>76</v>
      </c>
      <c r="AA22" s="52"/>
      <c r="AB22" s="53" t="s">
        <v>77</v>
      </c>
      <c r="AC22" s="53" t="s">
        <v>77</v>
      </c>
      <c r="AD22" s="53" t="s">
        <v>77</v>
      </c>
      <c r="AE22" s="53" t="s">
        <v>77</v>
      </c>
      <c r="AF22" s="52" t="s">
        <v>76</v>
      </c>
      <c r="AG22" s="52" t="s">
        <v>76</v>
      </c>
      <c r="AH22" s="53" t="s">
        <v>77</v>
      </c>
      <c r="AI22" s="53" t="s">
        <v>77</v>
      </c>
      <c r="AJ22" s="88"/>
      <c r="AK22" s="356">
        <f t="shared" ca="1" si="6"/>
        <v>6.25</v>
      </c>
      <c r="AL22" s="361">
        <f t="shared" ca="1" si="9"/>
        <v>0</v>
      </c>
    </row>
    <row r="23" spans="1:40" x14ac:dyDescent="0.25">
      <c r="A23" s="3"/>
      <c r="B23" s="91" t="str">
        <f>IF(Config!B16&lt;&gt;"",Config!B16,"")</f>
        <v>EMPLOYE 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61</v>
      </c>
      <c r="G23" s="52" t="s">
        <v>61</v>
      </c>
      <c r="H23" s="52" t="s">
        <v>61</v>
      </c>
      <c r="I23" s="53" t="s">
        <v>61</v>
      </c>
      <c r="J23" s="52" t="s">
        <v>61</v>
      </c>
      <c r="K23" s="52" t="s">
        <v>76</v>
      </c>
      <c r="L23" s="52" t="s">
        <v>76</v>
      </c>
      <c r="M23" s="53" t="s">
        <v>61</v>
      </c>
      <c r="N23" s="52" t="s">
        <v>61</v>
      </c>
      <c r="O23" s="52" t="s">
        <v>61</v>
      </c>
      <c r="P23" s="52" t="s">
        <v>61</v>
      </c>
      <c r="Q23" s="52" t="s">
        <v>61</v>
      </c>
      <c r="R23" s="52" t="s">
        <v>76</v>
      </c>
      <c r="S23" s="52" t="s">
        <v>76</v>
      </c>
      <c r="T23" s="52" t="s">
        <v>61</v>
      </c>
      <c r="U23" s="52" t="s">
        <v>61</v>
      </c>
      <c r="V23" s="52" t="s">
        <v>61</v>
      </c>
      <c r="W23" s="52" t="s">
        <v>61</v>
      </c>
      <c r="X23" s="52" t="s">
        <v>76</v>
      </c>
      <c r="Y23" s="52" t="s">
        <v>76</v>
      </c>
      <c r="Z23" s="52" t="s">
        <v>76</v>
      </c>
      <c r="AA23" s="52" t="s">
        <v>76</v>
      </c>
      <c r="AB23" s="52" t="s">
        <v>61</v>
      </c>
      <c r="AC23" s="52" t="s">
        <v>61</v>
      </c>
      <c r="AD23" s="52" t="s">
        <v>61</v>
      </c>
      <c r="AE23" s="52" t="s">
        <v>61</v>
      </c>
      <c r="AF23" s="52" t="s">
        <v>76</v>
      </c>
      <c r="AG23" s="52" t="s">
        <v>76</v>
      </c>
      <c r="AH23" s="52" t="s">
        <v>61</v>
      </c>
      <c r="AI23" s="52" t="s">
        <v>61</v>
      </c>
      <c r="AJ23" s="88"/>
      <c r="AK23" s="356">
        <f t="shared" ca="1" si="6"/>
        <v>7.5</v>
      </c>
      <c r="AL23" s="361">
        <f t="shared" ca="1" si="9"/>
        <v>0</v>
      </c>
    </row>
    <row r="24" spans="1:40" x14ac:dyDescent="0.25">
      <c r="A24" s="3"/>
      <c r="B24" s="91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354">
        <f t="shared" ca="1" si="6"/>
        <v>0</v>
      </c>
      <c r="AL24" s="361">
        <f t="shared" ca="1" si="9"/>
        <v>0</v>
      </c>
    </row>
    <row r="25" spans="1:40" x14ac:dyDescent="0.25">
      <c r="A25" s="3"/>
      <c r="B25" s="91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356">
        <f t="shared" ca="1" si="6"/>
        <v>0</v>
      </c>
      <c r="AL25" s="361">
        <f t="shared" ca="1" si="9"/>
        <v>0</v>
      </c>
    </row>
    <row r="26" spans="1:40" x14ac:dyDescent="0.25">
      <c r="A26" s="3"/>
      <c r="B26" s="91" t="str">
        <f>IF(Config!B19&lt;&gt;"",Config!B19,"")</f>
        <v>EMPLOYE 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 t="s">
        <v>51</v>
      </c>
      <c r="G26" s="52" t="s">
        <v>51</v>
      </c>
      <c r="H26" s="52"/>
      <c r="I26" s="53"/>
      <c r="J26" s="52"/>
      <c r="K26" s="52" t="s">
        <v>76</v>
      </c>
      <c r="L26" s="52" t="s">
        <v>76</v>
      </c>
      <c r="M26" s="53"/>
      <c r="N26" s="52"/>
      <c r="O26" s="52"/>
      <c r="P26" s="52"/>
      <c r="Q26" s="52"/>
      <c r="R26" s="52" t="s">
        <v>79</v>
      </c>
      <c r="S26" s="52" t="s">
        <v>79</v>
      </c>
      <c r="T26" s="52" t="s">
        <v>51</v>
      </c>
      <c r="U26" s="52" t="s">
        <v>51</v>
      </c>
      <c r="V26" s="52"/>
      <c r="W26" s="52"/>
      <c r="X26" s="52"/>
      <c r="Y26" s="52" t="s">
        <v>76</v>
      </c>
      <c r="Z26" s="52" t="s">
        <v>76</v>
      </c>
      <c r="AA26" s="52"/>
      <c r="AB26" s="52"/>
      <c r="AC26" s="52"/>
      <c r="AD26" s="52"/>
      <c r="AE26" s="52"/>
      <c r="AF26" s="52" t="s">
        <v>79</v>
      </c>
      <c r="AG26" s="52" t="s">
        <v>79</v>
      </c>
      <c r="AH26" s="52" t="s">
        <v>51</v>
      </c>
      <c r="AI26" s="52" t="s">
        <v>51</v>
      </c>
      <c r="AJ26" s="88"/>
      <c r="AK26" s="356">
        <f t="shared" ca="1" si="6"/>
        <v>2.25</v>
      </c>
      <c r="AL26" s="361">
        <f t="shared" ca="1" si="9"/>
        <v>0</v>
      </c>
    </row>
    <row r="27" spans="1:40" ht="15.75" thickBot="1" x14ac:dyDescent="0.3">
      <c r="A27" s="3"/>
      <c r="B27" s="92" t="str">
        <f>IF(Config!B20&lt;&gt;"",Config!B20,"")</f>
        <v>EMPLOYE 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/>
      <c r="G27" s="54"/>
      <c r="H27" s="54"/>
      <c r="I27" s="55"/>
      <c r="J27" s="54"/>
      <c r="K27" s="54" t="s">
        <v>79</v>
      </c>
      <c r="L27" s="54" t="s">
        <v>79</v>
      </c>
      <c r="M27" s="55" t="s">
        <v>51</v>
      </c>
      <c r="N27" s="54" t="s">
        <v>51</v>
      </c>
      <c r="O27" s="54"/>
      <c r="P27" s="54"/>
      <c r="Q27" s="54"/>
      <c r="R27" s="54" t="s">
        <v>76</v>
      </c>
      <c r="S27" s="54" t="s">
        <v>76</v>
      </c>
      <c r="T27" s="54"/>
      <c r="U27" s="54"/>
      <c r="V27" s="54"/>
      <c r="W27" s="54"/>
      <c r="X27" s="54"/>
      <c r="Y27" s="54" t="s">
        <v>79</v>
      </c>
      <c r="Z27" s="54" t="s">
        <v>79</v>
      </c>
      <c r="AA27" s="54" t="s">
        <v>51</v>
      </c>
      <c r="AB27" s="54" t="s">
        <v>51</v>
      </c>
      <c r="AC27" s="54"/>
      <c r="AD27" s="54"/>
      <c r="AE27" s="54"/>
      <c r="AF27" s="54" t="s">
        <v>76</v>
      </c>
      <c r="AG27" s="54" t="s">
        <v>76</v>
      </c>
      <c r="AH27" s="54"/>
      <c r="AI27" s="54"/>
      <c r="AJ27" s="89"/>
      <c r="AK27" s="354">
        <f t="shared" ca="1" si="6"/>
        <v>1.5</v>
      </c>
      <c r="AL27" s="362">
        <f t="shared" ca="1" si="9"/>
        <v>0</v>
      </c>
    </row>
    <row r="28" spans="1:40" ht="15.75" thickBot="1" x14ac:dyDescent="0.3">
      <c r="B28" s="342" t="s">
        <v>82</v>
      </c>
      <c r="C28" s="343"/>
      <c r="D28" s="343"/>
      <c r="E28" s="344"/>
      <c r="F28" s="179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80"/>
      <c r="AK28" s="231"/>
    </row>
    <row r="29" spans="1:40" x14ac:dyDescent="0.25">
      <c r="B29" s="60"/>
      <c r="C29" s="109"/>
      <c r="D29" s="109"/>
      <c r="E29" s="109"/>
      <c r="F29" s="116"/>
      <c r="G29" s="302"/>
      <c r="H29" s="302"/>
      <c r="I29" s="302"/>
      <c r="J29" s="302"/>
      <c r="K29" s="109"/>
      <c r="L29" s="116"/>
      <c r="M29" s="302"/>
      <c r="N29" s="302"/>
      <c r="O29" s="302"/>
      <c r="P29" s="302"/>
      <c r="Q29" s="109"/>
      <c r="R29" s="117"/>
      <c r="S29" s="298"/>
      <c r="T29" s="298"/>
      <c r="U29" s="298"/>
      <c r="V29" s="298"/>
      <c r="X29" s="107"/>
      <c r="Y29" s="59"/>
      <c r="Z29" s="114"/>
      <c r="AA29" s="176"/>
      <c r="AB29" s="176"/>
      <c r="AC29" s="111"/>
      <c r="AD29" s="109"/>
      <c r="AE29" s="109"/>
      <c r="AF29" s="109"/>
      <c r="AG29" s="109"/>
      <c r="AH29" s="109"/>
      <c r="AI29" s="109"/>
      <c r="AJ29" s="109"/>
      <c r="AK29" s="109"/>
    </row>
    <row r="30" spans="1:40" x14ac:dyDescent="0.25">
      <c r="B30" s="60"/>
      <c r="C30" s="61" t="s">
        <v>21</v>
      </c>
      <c r="D30" s="308" t="s">
        <v>19</v>
      </c>
      <c r="E30" s="309"/>
      <c r="F30" s="310"/>
      <c r="G30" s="114"/>
      <c r="H30" s="65" t="s">
        <v>20</v>
      </c>
      <c r="I30" s="283" t="s">
        <v>18</v>
      </c>
      <c r="J30" s="284"/>
      <c r="K30" s="284"/>
      <c r="L30" s="311"/>
      <c r="M30" s="109"/>
      <c r="N30" s="67" t="s">
        <v>23</v>
      </c>
      <c r="O30" s="318" t="s">
        <v>24</v>
      </c>
      <c r="P30" s="319"/>
      <c r="Q30" s="319"/>
      <c r="R30" s="320"/>
      <c r="S30" s="183"/>
      <c r="T30" s="324"/>
      <c r="U30" s="324"/>
      <c r="V30" s="324"/>
      <c r="W30" s="324"/>
      <c r="X30" s="324"/>
      <c r="Y30" s="182"/>
      <c r="Z30" s="103" t="s">
        <v>48</v>
      </c>
      <c r="AA30" s="339" t="s">
        <v>52</v>
      </c>
      <c r="AB30" s="340"/>
      <c r="AC30" s="341"/>
      <c r="AD30" s="159"/>
      <c r="AE30" s="93" t="s">
        <v>50</v>
      </c>
      <c r="AF30" s="273" t="s">
        <v>53</v>
      </c>
      <c r="AG30" s="274"/>
      <c r="AH30" s="275"/>
      <c r="AI30" s="109"/>
      <c r="AJ30" s="96" t="s">
        <v>54</v>
      </c>
      <c r="AK30" s="177" t="s">
        <v>55</v>
      </c>
      <c r="AL30" s="95"/>
      <c r="AM30" s="94"/>
      <c r="AN30" s="4"/>
    </row>
    <row r="31" spans="1:40" x14ac:dyDescent="0.25">
      <c r="B31" s="60"/>
      <c r="C31" s="110"/>
      <c r="D31" s="110"/>
      <c r="E31" s="110"/>
      <c r="F31" s="110"/>
      <c r="G31" s="108"/>
      <c r="H31" s="111"/>
      <c r="I31" s="111"/>
      <c r="J31" s="111"/>
      <c r="K31" s="111"/>
      <c r="L31" s="111"/>
      <c r="M31" s="109"/>
      <c r="N31" s="110"/>
      <c r="O31" s="110"/>
      <c r="P31" s="110"/>
      <c r="Q31" s="110"/>
      <c r="R31" s="110"/>
      <c r="S31" s="60"/>
      <c r="Y31" s="60"/>
      <c r="Z31" s="110"/>
      <c r="AA31" s="110"/>
      <c r="AB31" s="110"/>
      <c r="AC31" s="110"/>
      <c r="AD31" s="109"/>
      <c r="AE31" s="175"/>
      <c r="AF31" s="108"/>
      <c r="AG31" s="109"/>
      <c r="AH31" s="109"/>
      <c r="AI31" s="109"/>
      <c r="AJ31" s="175"/>
      <c r="AK31" s="109"/>
      <c r="AL31" s="4"/>
    </row>
    <row r="32" spans="1:40" x14ac:dyDescent="0.25">
      <c r="B32" s="60"/>
      <c r="C32" s="63" t="s">
        <v>27</v>
      </c>
      <c r="D32" s="280" t="s">
        <v>49</v>
      </c>
      <c r="E32" s="281"/>
      <c r="F32" s="281"/>
      <c r="G32" s="115"/>
      <c r="H32" s="64" t="s">
        <v>43</v>
      </c>
      <c r="I32" s="312" t="s">
        <v>44</v>
      </c>
      <c r="J32" s="313"/>
      <c r="K32" s="313"/>
      <c r="L32" s="314"/>
      <c r="M32" s="109"/>
      <c r="N32" s="66" t="s">
        <v>26</v>
      </c>
      <c r="O32" s="321" t="s">
        <v>25</v>
      </c>
      <c r="P32" s="322"/>
      <c r="Q32" s="322"/>
      <c r="R32" s="323"/>
      <c r="S32" s="60"/>
      <c r="T32" s="336" t="s">
        <v>35</v>
      </c>
      <c r="U32" s="337"/>
      <c r="V32" s="337"/>
      <c r="W32" s="337"/>
      <c r="X32" s="338"/>
      <c r="Y32" s="182"/>
      <c r="Z32" s="100" t="s">
        <v>42</v>
      </c>
      <c r="AA32" s="238" t="s">
        <v>52</v>
      </c>
      <c r="AB32" s="239"/>
      <c r="AC32" s="239"/>
      <c r="AD32" s="159"/>
      <c r="AE32" s="104" t="s">
        <v>51</v>
      </c>
      <c r="AF32" s="252" t="s">
        <v>53</v>
      </c>
      <c r="AG32" s="253"/>
      <c r="AH32" s="254"/>
      <c r="AI32" s="109"/>
      <c r="AJ32" s="98" t="s">
        <v>57</v>
      </c>
      <c r="AK32" s="99" t="s">
        <v>56</v>
      </c>
    </row>
    <row r="33" spans="2:38" x14ac:dyDescent="0.25">
      <c r="B33" s="60"/>
      <c r="C33" s="109"/>
      <c r="D33" s="109"/>
      <c r="E33" s="109"/>
      <c r="F33" s="109"/>
      <c r="G33" s="108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60"/>
      <c r="T33" s="332"/>
      <c r="U33" s="332"/>
      <c r="V33" s="332"/>
      <c r="W33" s="332"/>
      <c r="X33" s="332"/>
      <c r="Y33" s="60"/>
      <c r="Z33" s="110"/>
      <c r="AA33" s="110"/>
      <c r="AB33" s="110"/>
      <c r="AC33" s="110"/>
      <c r="AD33" s="109"/>
      <c r="AE33" s="109"/>
      <c r="AF33" s="109"/>
      <c r="AG33" s="109"/>
      <c r="AH33" s="157"/>
      <c r="AI33" s="109"/>
      <c r="AJ33" s="175"/>
      <c r="AK33" s="113"/>
    </row>
    <row r="34" spans="2:38" x14ac:dyDescent="0.25">
      <c r="B34" s="60"/>
      <c r="C34" s="68" t="s">
        <v>22</v>
      </c>
      <c r="D34" s="306" t="s">
        <v>17</v>
      </c>
      <c r="E34" s="307"/>
      <c r="F34" s="307"/>
      <c r="G34" s="112"/>
      <c r="H34" s="158" t="s">
        <v>79</v>
      </c>
      <c r="I34" s="315" t="s">
        <v>80</v>
      </c>
      <c r="J34" s="316"/>
      <c r="K34" s="316"/>
      <c r="L34" s="317"/>
      <c r="M34" s="109"/>
      <c r="N34" s="160" t="s">
        <v>78</v>
      </c>
      <c r="O34" s="327" t="s">
        <v>81</v>
      </c>
      <c r="P34" s="328"/>
      <c r="Q34" s="328"/>
      <c r="R34" s="329"/>
      <c r="S34" s="60"/>
      <c r="T34" s="333" t="s">
        <v>47</v>
      </c>
      <c r="U34" s="334"/>
      <c r="V34" s="334"/>
      <c r="W34" s="334"/>
      <c r="X34" s="335"/>
      <c r="Y34" s="60"/>
      <c r="Z34" s="105" t="s">
        <v>61</v>
      </c>
      <c r="AA34" s="330" t="s">
        <v>63</v>
      </c>
      <c r="AB34" s="330"/>
      <c r="AC34" s="331"/>
      <c r="AD34" s="109"/>
      <c r="AE34" s="106" t="s">
        <v>60</v>
      </c>
      <c r="AF34" s="256" t="s">
        <v>62</v>
      </c>
      <c r="AG34" s="256"/>
      <c r="AH34" s="256"/>
      <c r="AI34" s="166"/>
      <c r="AJ34" s="102" t="s">
        <v>58</v>
      </c>
      <c r="AK34" s="178" t="s">
        <v>59</v>
      </c>
      <c r="AL34" s="62"/>
    </row>
    <row r="35" spans="2:38" x14ac:dyDescent="0.25">
      <c r="B35" s="60"/>
      <c r="C35" s="109"/>
      <c r="D35" s="109"/>
      <c r="E35" s="109"/>
      <c r="F35" s="109"/>
      <c r="G35" s="109"/>
      <c r="H35" s="109"/>
      <c r="I35" s="109"/>
      <c r="J35" s="113"/>
      <c r="K35" s="109"/>
      <c r="L35" s="109"/>
      <c r="M35" s="109"/>
      <c r="N35" s="109"/>
      <c r="O35" s="110"/>
      <c r="P35" s="110"/>
      <c r="Q35" s="110"/>
      <c r="R35" s="110"/>
      <c r="S35" s="60"/>
      <c r="T35" s="60"/>
      <c r="U35" s="107"/>
      <c r="V35" s="107"/>
      <c r="W35" s="107"/>
      <c r="X35" s="107"/>
      <c r="Y35" s="60"/>
      <c r="Z35" s="109"/>
      <c r="AA35" s="109"/>
      <c r="AB35" s="109"/>
      <c r="AC35" s="108"/>
      <c r="AD35" s="109"/>
      <c r="AE35" s="175"/>
      <c r="AF35" s="109"/>
      <c r="AG35" s="109"/>
      <c r="AH35" s="109"/>
      <c r="AI35" s="109"/>
      <c r="AJ35" s="109"/>
      <c r="AK35" s="109"/>
    </row>
    <row r="36" spans="2:38" x14ac:dyDescent="0.25">
      <c r="B36" s="60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52" t="s">
        <v>77</v>
      </c>
      <c r="O36" s="325" t="s">
        <v>83</v>
      </c>
      <c r="P36" s="326"/>
      <c r="Q36" s="326"/>
      <c r="R36" s="326"/>
      <c r="S36" s="62"/>
      <c r="Y36" s="4"/>
      <c r="Z36" s="155" t="s">
        <v>72</v>
      </c>
      <c r="AA36" s="270" t="s">
        <v>73</v>
      </c>
      <c r="AB36" s="271"/>
      <c r="AC36" s="271"/>
      <c r="AD36" s="184"/>
      <c r="AE36" s="98" t="s">
        <v>57</v>
      </c>
      <c r="AF36" s="264" t="s">
        <v>56</v>
      </c>
      <c r="AG36" s="265"/>
      <c r="AH36" s="265"/>
      <c r="AI36" s="185"/>
      <c r="AJ36" s="108"/>
      <c r="AK36" s="109"/>
    </row>
    <row r="37" spans="2:38" x14ac:dyDescent="0.25">
      <c r="B37" s="60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Z37" s="109"/>
      <c r="AA37" s="109"/>
      <c r="AB37" s="109"/>
      <c r="AC37" s="109"/>
      <c r="AD37" s="108"/>
      <c r="AE37" s="109"/>
      <c r="AF37" s="109"/>
      <c r="AG37" s="109"/>
      <c r="AH37" s="109"/>
      <c r="AI37" s="108"/>
      <c r="AJ37" s="109"/>
      <c r="AK37" s="109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  <mergeCell ref="B4:AJ7"/>
    <mergeCell ref="C9:E9"/>
    <mergeCell ref="G29:J29"/>
    <mergeCell ref="M29:P29"/>
    <mergeCell ref="S29:V29"/>
    <mergeCell ref="B28:E28"/>
    <mergeCell ref="D34:F34"/>
    <mergeCell ref="AA30:AC30"/>
    <mergeCell ref="I32:L32"/>
    <mergeCell ref="O32:R32"/>
    <mergeCell ref="I34:L34"/>
    <mergeCell ref="O34:R34"/>
  </mergeCells>
  <conditionalFormatting sqref="F10:AJ10">
    <cfRule type="expression" dxfId="412" priority="170">
      <formula>OR(F$10=1,F$10=7)</formula>
    </cfRule>
  </conditionalFormatting>
  <conditionalFormatting sqref="AJ11 F12:AJ27">
    <cfRule type="cellIs" dxfId="411" priority="146" operator="equal">
      <formula>"A"</formula>
    </cfRule>
    <cfRule type="cellIs" dxfId="410" priority="147" operator="equal">
      <formula>"P"</formula>
    </cfRule>
    <cfRule type="cellIs" dxfId="409" priority="148" operator="equal">
      <formula>"G"</formula>
    </cfRule>
    <cfRule type="containsText" dxfId="408" priority="149" operator="containsText" text="Q">
      <formula>NOT(ISERROR(SEARCH("Q",F11)))</formula>
    </cfRule>
    <cfRule type="cellIs" dxfId="407" priority="150" operator="equal">
      <formula>"N"</formula>
    </cfRule>
    <cfRule type="cellIs" dxfId="406" priority="151" operator="equal">
      <formula>"PN"</formula>
    </cfRule>
    <cfRule type="containsText" dxfId="405" priority="152" operator="containsText" text="PJ">
      <formula>NOT(ISERROR(SEARCH("PJ",F11)))</formula>
    </cfRule>
    <cfRule type="containsText" dxfId="404" priority="153" operator="containsText" text="J">
      <formula>NOT(ISERROR(SEARCH("J",F11)))</formula>
    </cfRule>
    <cfRule type="containsText" dxfId="403" priority="154" operator="containsText" text="F">
      <formula>NOT(ISERROR(SEARCH("F",F11)))</formula>
    </cfRule>
    <cfRule type="containsText" dxfId="402" priority="155" operator="containsText" text="GP">
      <formula>NOT(ISERROR(SEARCH("GP",F11)))</formula>
    </cfRule>
    <cfRule type="containsText" dxfId="401" priority="156" operator="containsText" text="PM">
      <formula>NOT(ISERROR(SEARCH("PM",F11)))</formula>
    </cfRule>
    <cfRule type="cellIs" dxfId="400" priority="157" operator="equal">
      <formula>"GA"</formula>
    </cfRule>
    <cfRule type="containsText" dxfId="399" priority="158" operator="containsText" text="AM">
      <formula>NOT(ISERROR(SEARCH("AM",F11)))</formula>
    </cfRule>
    <cfRule type="cellIs" dxfId="398" priority="160" operator="equal">
      <formula>"CV"</formula>
    </cfRule>
    <cfRule type="cellIs" dxfId="397" priority="161" operator="equal">
      <formula>"ND"</formula>
    </cfRule>
    <cfRule type="cellIs" dxfId="396" priority="162" operator="equal">
      <formula>"CPA"</formula>
    </cfRule>
    <cfRule type="cellIs" dxfId="395" priority="163" operator="equal">
      <formula>"MA"</formula>
    </cfRule>
    <cfRule type="cellIs" dxfId="394" priority="164" operator="equal">
      <formula>"DR"</formula>
    </cfRule>
    <cfRule type="cellIs" dxfId="393" priority="165" operator="equal">
      <formula>"RC"</formula>
    </cfRule>
    <cfRule type="cellIs" dxfId="392" priority="166" operator="equal">
      <formula>"D"</formula>
    </cfRule>
    <cfRule type="cellIs" dxfId="391" priority="167" operator="equal">
      <formula>"CP"</formula>
    </cfRule>
    <cfRule type="expression" dxfId="390" priority="168">
      <formula>OR(F$10=1,F$10=7)</formula>
    </cfRule>
    <cfRule type="cellIs" dxfId="389" priority="169" operator="equal">
      <formula>"R"</formula>
    </cfRule>
  </conditionalFormatting>
  <conditionalFormatting sqref="C11:E27">
    <cfRule type="cellIs" dxfId="388" priority="159" operator="equal">
      <formula>0</formula>
    </cfRule>
  </conditionalFormatting>
  <conditionalFormatting sqref="F11:Q11">
    <cfRule type="cellIs" dxfId="387" priority="122" operator="equal">
      <formula>"A"</formula>
    </cfRule>
    <cfRule type="cellIs" dxfId="386" priority="123" operator="equal">
      <formula>"D"</formula>
    </cfRule>
    <cfRule type="cellIs" dxfId="385" priority="124" operator="equal">
      <formula>"P"</formula>
    </cfRule>
    <cfRule type="cellIs" dxfId="384" priority="125" operator="equal">
      <formula>"G"</formula>
    </cfRule>
    <cfRule type="cellIs" dxfId="383" priority="126" operator="equal">
      <formula>"Q"</formula>
    </cfRule>
    <cfRule type="cellIs" dxfId="382" priority="127" operator="equal">
      <formula>"N"</formula>
    </cfRule>
    <cfRule type="cellIs" dxfId="381" priority="128" operator="equal">
      <formula>"PN"</formula>
    </cfRule>
    <cfRule type="cellIs" dxfId="380" priority="129" operator="equal">
      <formula>"PJ"</formula>
    </cfRule>
    <cfRule type="cellIs" dxfId="379" priority="130" operator="equal">
      <formula>"J"</formula>
    </cfRule>
    <cfRule type="cellIs" dxfId="378" priority="131" operator="equal">
      <formula>"F"</formula>
    </cfRule>
    <cfRule type="cellIs" dxfId="377" priority="132" operator="equal">
      <formula>"GP"</formula>
    </cfRule>
    <cfRule type="cellIs" dxfId="376" priority="133" operator="equal">
      <formula>"PM"</formula>
    </cfRule>
    <cfRule type="cellIs" dxfId="375" priority="134" operator="equal">
      <formula>"GA"</formula>
    </cfRule>
    <cfRule type="cellIs" dxfId="374" priority="135" operator="equal">
      <formula>"AM"</formula>
    </cfRule>
    <cfRule type="cellIs" dxfId="373" priority="136" operator="equal">
      <formula>"CV"</formula>
    </cfRule>
    <cfRule type="cellIs" dxfId="372" priority="137" operator="equal">
      <formula>"ND"</formula>
    </cfRule>
    <cfRule type="cellIs" dxfId="371" priority="138" operator="equal">
      <formula>"CPA"</formula>
    </cfRule>
    <cfRule type="cellIs" dxfId="370" priority="139" operator="equal">
      <formula>"MA"</formula>
    </cfRule>
    <cfRule type="cellIs" dxfId="369" priority="140" operator="equal">
      <formula>"DR"</formula>
    </cfRule>
    <cfRule type="cellIs" dxfId="368" priority="141" operator="equal">
      <formula>"RC"</formula>
    </cfRule>
    <cfRule type="cellIs" dxfId="367" priority="142" operator="equal">
      <formula>"CP"</formula>
    </cfRule>
    <cfRule type="expression" dxfId="366" priority="143">
      <formula>OR(F$10=1,F$10=7)</formula>
    </cfRule>
    <cfRule type="cellIs" dxfId="365" priority="144" operator="equal">
      <formula>"R"</formula>
    </cfRule>
  </conditionalFormatting>
  <conditionalFormatting sqref="R11:V11">
    <cfRule type="cellIs" dxfId="364" priority="98" operator="equal">
      <formula>"A"</formula>
    </cfRule>
    <cfRule type="cellIs" dxfId="363" priority="99" operator="equal">
      <formula>"D"</formula>
    </cfRule>
    <cfRule type="cellIs" dxfId="362" priority="100" operator="equal">
      <formula>"P"</formula>
    </cfRule>
    <cfRule type="cellIs" dxfId="361" priority="101" operator="equal">
      <formula>"G"</formula>
    </cfRule>
    <cfRule type="cellIs" dxfId="360" priority="102" operator="equal">
      <formula>"Q"</formula>
    </cfRule>
    <cfRule type="cellIs" dxfId="359" priority="103" operator="equal">
      <formula>"N"</formula>
    </cfRule>
    <cfRule type="cellIs" dxfId="358" priority="104" operator="equal">
      <formula>"PN"</formula>
    </cfRule>
    <cfRule type="cellIs" dxfId="357" priority="105" operator="equal">
      <formula>"PJ"</formula>
    </cfRule>
    <cfRule type="cellIs" dxfId="356" priority="106" operator="equal">
      <formula>"J"</formula>
    </cfRule>
    <cfRule type="cellIs" dxfId="355" priority="107" operator="equal">
      <formula>"F"</formula>
    </cfRule>
    <cfRule type="cellIs" dxfId="354" priority="108" operator="equal">
      <formula>"GP"</formula>
    </cfRule>
    <cfRule type="cellIs" dxfId="353" priority="109" operator="equal">
      <formula>"PM"</formula>
    </cfRule>
    <cfRule type="cellIs" dxfId="352" priority="110" operator="equal">
      <formula>"GA"</formula>
    </cfRule>
    <cfRule type="cellIs" dxfId="351" priority="111" operator="equal">
      <formula>"AM"</formula>
    </cfRule>
    <cfRule type="cellIs" dxfId="350" priority="112" operator="equal">
      <formula>"CV"</formula>
    </cfRule>
    <cfRule type="cellIs" dxfId="349" priority="113" operator="equal">
      <formula>"ND"</formula>
    </cfRule>
    <cfRule type="cellIs" dxfId="348" priority="114" operator="equal">
      <formula>"CPA"</formula>
    </cfRule>
    <cfRule type="cellIs" dxfId="347" priority="115" operator="equal">
      <formula>"MA"</formula>
    </cfRule>
    <cfRule type="cellIs" dxfId="346" priority="116" operator="equal">
      <formula>"DR"</formula>
    </cfRule>
    <cfRule type="cellIs" dxfId="345" priority="117" operator="equal">
      <formula>"RC"</formula>
    </cfRule>
    <cfRule type="cellIs" dxfId="344" priority="118" operator="equal">
      <formula>"CP"</formula>
    </cfRule>
    <cfRule type="expression" dxfId="343" priority="119">
      <formula>OR(R$10=1,R$10=7)</formula>
    </cfRule>
    <cfRule type="cellIs" dxfId="342" priority="120" operator="equal">
      <formula>"R"</formula>
    </cfRule>
  </conditionalFormatting>
  <conditionalFormatting sqref="W11:AA11">
    <cfRule type="cellIs" dxfId="341" priority="74" operator="equal">
      <formula>"A"</formula>
    </cfRule>
    <cfRule type="cellIs" dxfId="340" priority="75" operator="equal">
      <formula>"D"</formula>
    </cfRule>
    <cfRule type="cellIs" dxfId="339" priority="76" operator="equal">
      <formula>"P"</formula>
    </cfRule>
    <cfRule type="cellIs" dxfId="338" priority="77" operator="equal">
      <formula>"G"</formula>
    </cfRule>
    <cfRule type="cellIs" dxfId="337" priority="78" operator="equal">
      <formula>"Q"</formula>
    </cfRule>
    <cfRule type="cellIs" dxfId="336" priority="79" operator="equal">
      <formula>"N"</formula>
    </cfRule>
    <cfRule type="cellIs" dxfId="335" priority="80" operator="equal">
      <formula>"PN"</formula>
    </cfRule>
    <cfRule type="cellIs" dxfId="334" priority="81" operator="equal">
      <formula>"PJ"</formula>
    </cfRule>
    <cfRule type="cellIs" dxfId="333" priority="82" operator="equal">
      <formula>"J"</formula>
    </cfRule>
    <cfRule type="cellIs" dxfId="332" priority="83" operator="equal">
      <formula>"F"</formula>
    </cfRule>
    <cfRule type="cellIs" dxfId="331" priority="84" operator="equal">
      <formula>"GP"</formula>
    </cfRule>
    <cfRule type="cellIs" dxfId="330" priority="85" operator="equal">
      <formula>"PM"</formula>
    </cfRule>
    <cfRule type="cellIs" dxfId="329" priority="86" operator="equal">
      <formula>"GA"</formula>
    </cfRule>
    <cfRule type="cellIs" dxfId="328" priority="87" operator="equal">
      <formula>"AM"</formula>
    </cfRule>
    <cfRule type="cellIs" dxfId="327" priority="88" operator="equal">
      <formula>"CV"</formula>
    </cfRule>
    <cfRule type="cellIs" dxfId="326" priority="89" operator="equal">
      <formula>"ND"</formula>
    </cfRule>
    <cfRule type="cellIs" dxfId="325" priority="90" operator="equal">
      <formula>"CPA"</formula>
    </cfRule>
    <cfRule type="cellIs" dxfId="324" priority="91" operator="equal">
      <formula>"MA"</formula>
    </cfRule>
    <cfRule type="cellIs" dxfId="323" priority="92" operator="equal">
      <formula>"DR"</formula>
    </cfRule>
    <cfRule type="cellIs" dxfId="322" priority="93" operator="equal">
      <formula>"RC"</formula>
    </cfRule>
    <cfRule type="cellIs" dxfId="321" priority="94" operator="equal">
      <formula>"CP"</formula>
    </cfRule>
    <cfRule type="expression" dxfId="320" priority="95">
      <formula>OR(W$10=1,W$10=7)</formula>
    </cfRule>
    <cfRule type="cellIs" dxfId="319" priority="96" operator="equal">
      <formula>"R"</formula>
    </cfRule>
  </conditionalFormatting>
  <conditionalFormatting sqref="AB11:AD11">
    <cfRule type="cellIs" dxfId="318" priority="50" operator="equal">
      <formula>"A"</formula>
    </cfRule>
    <cfRule type="cellIs" dxfId="317" priority="51" operator="equal">
      <formula>"D"</formula>
    </cfRule>
    <cfRule type="cellIs" dxfId="316" priority="52" operator="equal">
      <formula>"P"</formula>
    </cfRule>
    <cfRule type="cellIs" dxfId="315" priority="53" operator="equal">
      <formula>"G"</formula>
    </cfRule>
    <cfRule type="cellIs" dxfId="314" priority="54" operator="equal">
      <formula>"Q"</formula>
    </cfRule>
    <cfRule type="cellIs" dxfId="313" priority="55" operator="equal">
      <formula>"N"</formula>
    </cfRule>
    <cfRule type="cellIs" dxfId="312" priority="56" operator="equal">
      <formula>"PN"</formula>
    </cfRule>
    <cfRule type="cellIs" dxfId="311" priority="57" operator="equal">
      <formula>"PJ"</formula>
    </cfRule>
    <cfRule type="cellIs" dxfId="310" priority="58" operator="equal">
      <formula>"J"</formula>
    </cfRule>
    <cfRule type="cellIs" dxfId="309" priority="59" operator="equal">
      <formula>"F"</formula>
    </cfRule>
    <cfRule type="cellIs" dxfId="308" priority="60" operator="equal">
      <formula>"GP"</formula>
    </cfRule>
    <cfRule type="cellIs" dxfId="307" priority="61" operator="equal">
      <formula>"PM"</formula>
    </cfRule>
    <cfRule type="cellIs" dxfId="306" priority="62" operator="equal">
      <formula>"GA"</formula>
    </cfRule>
    <cfRule type="cellIs" dxfId="305" priority="63" operator="equal">
      <formula>"AM"</formula>
    </cfRule>
    <cfRule type="cellIs" dxfId="304" priority="64" operator="equal">
      <formula>"CV"</formula>
    </cfRule>
    <cfRule type="cellIs" dxfId="303" priority="65" operator="equal">
      <formula>"ND"</formula>
    </cfRule>
    <cfRule type="cellIs" dxfId="302" priority="66" operator="equal">
      <formula>"CPA"</formula>
    </cfRule>
    <cfRule type="cellIs" dxfId="301" priority="67" operator="equal">
      <formula>"MA"</formula>
    </cfRule>
    <cfRule type="cellIs" dxfId="300" priority="68" operator="equal">
      <formula>"DR"</formula>
    </cfRule>
    <cfRule type="cellIs" dxfId="299" priority="69" operator="equal">
      <formula>"RC"</formula>
    </cfRule>
    <cfRule type="cellIs" dxfId="298" priority="70" operator="equal">
      <formula>"CP"</formula>
    </cfRule>
    <cfRule type="expression" dxfId="297" priority="71">
      <formula>OR(AB$10=1,AB$10=7)</formula>
    </cfRule>
    <cfRule type="cellIs" dxfId="296" priority="72" operator="equal">
      <formula>"R"</formula>
    </cfRule>
  </conditionalFormatting>
  <conditionalFormatting sqref="AE11:AI11">
    <cfRule type="cellIs" dxfId="295" priority="26" operator="equal">
      <formula>"A"</formula>
    </cfRule>
    <cfRule type="cellIs" dxfId="294" priority="27" operator="equal">
      <formula>"D"</formula>
    </cfRule>
    <cfRule type="cellIs" dxfId="293" priority="28" operator="equal">
      <formula>"P"</formula>
    </cfRule>
    <cfRule type="cellIs" dxfId="292" priority="29" operator="equal">
      <formula>"G"</formula>
    </cfRule>
    <cfRule type="cellIs" dxfId="291" priority="30" operator="equal">
      <formula>"Q"</formula>
    </cfRule>
    <cfRule type="cellIs" dxfId="290" priority="31" operator="equal">
      <formula>"N"</formula>
    </cfRule>
    <cfRule type="cellIs" dxfId="289" priority="32" operator="equal">
      <formula>"PN"</formula>
    </cfRule>
    <cfRule type="cellIs" dxfId="288" priority="33" operator="equal">
      <formula>"PJ"</formula>
    </cfRule>
    <cfRule type="cellIs" dxfId="287" priority="34" operator="equal">
      <formula>"J"</formula>
    </cfRule>
    <cfRule type="cellIs" dxfId="286" priority="35" operator="equal">
      <formula>"F"</formula>
    </cfRule>
    <cfRule type="cellIs" dxfId="285" priority="36" operator="equal">
      <formula>"GP"</formula>
    </cfRule>
    <cfRule type="cellIs" dxfId="284" priority="37" operator="equal">
      <formula>"PM"</formula>
    </cfRule>
    <cfRule type="cellIs" dxfId="283" priority="38" operator="equal">
      <formula>"GA"</formula>
    </cfRule>
    <cfRule type="cellIs" dxfId="282" priority="39" operator="equal">
      <formula>"AM"</formula>
    </cfRule>
    <cfRule type="cellIs" dxfId="281" priority="40" operator="equal">
      <formula>"CV"</formula>
    </cfRule>
    <cfRule type="cellIs" dxfId="280" priority="41" operator="equal">
      <formula>"ND"</formula>
    </cfRule>
    <cfRule type="cellIs" dxfId="279" priority="42" operator="equal">
      <formula>"CPA"</formula>
    </cfRule>
    <cfRule type="cellIs" dxfId="278" priority="43" operator="equal">
      <formula>"MA"</formula>
    </cfRule>
    <cfRule type="cellIs" dxfId="277" priority="44" operator="equal">
      <formula>"DR"</formula>
    </cfRule>
    <cfRule type="cellIs" dxfId="276" priority="45" operator="equal">
      <formula>"RC"</formula>
    </cfRule>
    <cfRule type="cellIs" dxfId="275" priority="46" operator="equal">
      <formula>"CP"</formula>
    </cfRule>
    <cfRule type="expression" dxfId="274" priority="47">
      <formula>OR(AE$10=1,AE$10=7)</formula>
    </cfRule>
    <cfRule type="cellIs" dxfId="273" priority="48" operator="equal">
      <formula>"R"</formula>
    </cfRule>
  </conditionalFormatting>
  <conditionalFormatting sqref="F28:AJ28">
    <cfRule type="expression" dxfId="272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271" priority="1" operator="equal">
      <formula>"D"</formula>
    </cfRule>
    <cfRule type="cellIs" dxfId="270" priority="3" operator="equal">
      <formula>"P"</formula>
    </cfRule>
    <cfRule type="cellIs" dxfId="269" priority="4" operator="equal">
      <formula>"G"</formula>
    </cfRule>
    <cfRule type="cellIs" dxfId="268" priority="5" operator="equal">
      <formula>"Q"</formula>
    </cfRule>
    <cfRule type="cellIs" dxfId="267" priority="6" operator="equal">
      <formula>"N"</formula>
    </cfRule>
    <cfRule type="cellIs" dxfId="266" priority="7" operator="equal">
      <formula>"PN"</formula>
    </cfRule>
    <cfRule type="cellIs" dxfId="265" priority="8" operator="equal">
      <formula>"PJ"</formula>
    </cfRule>
    <cfRule type="cellIs" dxfId="264" priority="9" operator="equal">
      <formula>"J"</formula>
    </cfRule>
    <cfRule type="cellIs" dxfId="263" priority="10" operator="equal">
      <formula>"F"</formula>
    </cfRule>
    <cfRule type="cellIs" dxfId="262" priority="11" operator="equal">
      <formula>"GP"</formula>
    </cfRule>
    <cfRule type="cellIs" dxfId="261" priority="12" operator="equal">
      <formula>"PM"</formula>
    </cfRule>
    <cfRule type="cellIs" dxfId="260" priority="13" operator="equal">
      <formula>"GA"</formula>
    </cfRule>
    <cfRule type="cellIs" dxfId="259" priority="14" operator="equal">
      <formula>"AM"</formula>
    </cfRule>
    <cfRule type="cellIs" dxfId="258" priority="15" operator="equal">
      <formula>"CV"</formula>
    </cfRule>
    <cfRule type="cellIs" dxfId="257" priority="16" operator="equal">
      <formula>"ND"</formula>
    </cfRule>
    <cfRule type="cellIs" dxfId="256" priority="17" operator="equal">
      <formula>"CPA"</formula>
    </cfRule>
    <cfRule type="cellIs" dxfId="255" priority="18" operator="equal">
      <formula>"MA"</formula>
    </cfRule>
    <cfRule type="cellIs" dxfId="254" priority="19" operator="equal">
      <formula>"DR"</formula>
    </cfRule>
    <cfRule type="cellIs" dxfId="253" priority="20" operator="equal">
      <formula>"RC"</formula>
    </cfRule>
    <cfRule type="cellIs" dxfId="252" priority="21" operator="equal">
      <formula>"CP"</formula>
    </cfRule>
    <cfRule type="expression" dxfId="251" priority="22">
      <formula>OR(N$10=1,N$10=7)</formula>
    </cfRule>
    <cfRule type="cellIs" dxfId="250" priority="23" operator="equal">
      <formula>"R"</formula>
    </cfRule>
  </conditionalFormatting>
  <conditionalFormatting sqref="N36">
    <cfRule type="cellIs" dxfId="249" priority="2" operator="equal">
      <formula>"A"</formula>
    </cfRule>
  </conditionalFormatting>
  <dataValidations count="4">
    <dataValidation type="list" allowBlank="1" showInputMessage="1" showErrorMessage="1" sqref="AJ11:AJ27 F12:AI27">
      <formula1>"CP,ND,MA,RC,F,CPA,DR,AM,GA,Q,PM,GP,G,PJ,PN,J,N,D,A,P,R,"</formula1>
    </dataValidation>
    <dataValidation type="list" allowBlank="1" showInputMessage="1" showErrorMessage="1" sqref="F11:Q11">
      <formula1>"CP,ND,MA,RC,F,CPA,DR,AM,GA,Q,PM,GP,G,PJ,PN,J,N,R,D,A,P,"</formula1>
    </dataValidation>
    <dataValidation type="list" allowBlank="1" showInputMessage="1" showErrorMessage="1" sqref="R11:AI11">
      <formula1>"CP,ND,MA,RC,F,CPA,DR,AM,GA,Q,PM,GP,G,PJ,PN,J,N,D,P,A,R,"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1" id="{797EE43B-CEC2-41D8-9757-6CA4D0D72972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AJ11 F12:AJ27</xm:sqref>
        </x14:conditionalFormatting>
        <x14:conditionalFormatting xmlns:xm="http://schemas.microsoft.com/office/excel/2006/main">
          <x14:cfRule type="expression" priority="145" id="{3F6DFF17-DC46-4578-B26F-78C60A4A6CE3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F11:Q11</xm:sqref>
        </x14:conditionalFormatting>
        <x14:conditionalFormatting xmlns:xm="http://schemas.microsoft.com/office/excel/2006/main">
          <x14:cfRule type="expression" priority="121" id="{52DC1B7C-6B13-4C4E-BC6D-8E71245D363C}">
            <xm:f>R$3=VLOOKUP(R$3,Config!$D$23:$E$35,1,0)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R11:V11</xm:sqref>
        </x14:conditionalFormatting>
        <x14:conditionalFormatting xmlns:xm="http://schemas.microsoft.com/office/excel/2006/main">
          <x14:cfRule type="expression" priority="97" id="{FB605319-E525-401F-B140-B1ABCA1AA4A7}">
            <xm:f>W$3=VLOOKUP(W$3,Config!$D$23:$E$35,1,0)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W11:AA11</xm:sqref>
        </x14:conditionalFormatting>
        <x14:conditionalFormatting xmlns:xm="http://schemas.microsoft.com/office/excel/2006/main">
          <x14:cfRule type="expression" priority="73" id="{89335F80-BFF4-49C8-8CDD-2C1F25DDE050}">
            <xm:f>AB$3=VLOOKUP(AB$3,Config!$D$23:$E$35,1,0)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AB11:AD11</xm:sqref>
        </x14:conditionalFormatting>
        <x14:conditionalFormatting xmlns:xm="http://schemas.microsoft.com/office/excel/2006/main">
          <x14:cfRule type="expression" priority="49" id="{AD337475-8A7C-451A-84FD-051575AC8A49}">
            <xm:f>AE$3=VLOOKUP(AE$3,Config!$D$23:$E$35,1,0)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AE11:AI11</xm:sqref>
        </x14:conditionalFormatting>
        <x14:conditionalFormatting xmlns:xm="http://schemas.microsoft.com/office/excel/2006/main">
          <x14:cfRule type="expression" priority="24" id="{51F99FF5-648B-4DCA-9DAA-0F983F471794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9" tint="0.59999389629810485"/>
    <pageSetUpPr fitToPage="1"/>
  </sheetPr>
  <dimension ref="A1:AT39"/>
  <sheetViews>
    <sheetView showGridLines="0" showZeros="0" topLeftCell="B4" workbookViewId="0">
      <selection activeCell="AL11" sqref="AL11:AL2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Config!E17</f>
        <v>43586</v>
      </c>
    </row>
    <row r="2" spans="1:46" ht="15.75" hidden="1" thickBot="1" x14ac:dyDescent="0.3">
      <c r="A2" s="10">
        <f>Config!F17</f>
        <v>43616</v>
      </c>
      <c r="F2" s="2">
        <f>IFERROR(WEEKDAY(F3),"")</f>
        <v>4</v>
      </c>
      <c r="G2" s="2">
        <f t="shared" ref="G2:AI2" si="0">IFERROR(WEEKDAY(G3),"")</f>
        <v>5</v>
      </c>
      <c r="H2" s="2">
        <f t="shared" si="0"/>
        <v>6</v>
      </c>
      <c r="I2" s="2">
        <f t="shared" si="0"/>
        <v>7</v>
      </c>
      <c r="J2" s="2">
        <f t="shared" si="0"/>
        <v>1</v>
      </c>
      <c r="K2" s="2">
        <f t="shared" si="0"/>
        <v>2</v>
      </c>
      <c r="L2" s="2">
        <f t="shared" si="0"/>
        <v>3</v>
      </c>
      <c r="M2" s="2">
        <f t="shared" si="0"/>
        <v>4</v>
      </c>
      <c r="N2" s="2">
        <f t="shared" si="0"/>
        <v>5</v>
      </c>
      <c r="O2" s="2">
        <f t="shared" si="0"/>
        <v>6</v>
      </c>
      <c r="P2" s="2">
        <f t="shared" si="0"/>
        <v>7</v>
      </c>
      <c r="Q2" s="2">
        <f t="shared" si="0"/>
        <v>1</v>
      </c>
      <c r="R2" s="2">
        <f t="shared" si="0"/>
        <v>2</v>
      </c>
      <c r="S2" s="2">
        <f t="shared" si="0"/>
        <v>3</v>
      </c>
      <c r="T2" s="2">
        <f t="shared" si="0"/>
        <v>4</v>
      </c>
      <c r="U2" s="2">
        <f t="shared" si="0"/>
        <v>5</v>
      </c>
      <c r="V2" s="2">
        <f t="shared" si="0"/>
        <v>6</v>
      </c>
      <c r="W2" s="2">
        <f t="shared" si="0"/>
        <v>7</v>
      </c>
      <c r="X2" s="2">
        <f t="shared" si="0"/>
        <v>1</v>
      </c>
      <c r="Y2" s="2">
        <f t="shared" si="0"/>
        <v>2</v>
      </c>
      <c r="Z2" s="2">
        <f t="shared" si="0"/>
        <v>3</v>
      </c>
      <c r="AA2" s="2">
        <f t="shared" si="0"/>
        <v>4</v>
      </c>
      <c r="AB2" s="2">
        <f t="shared" si="0"/>
        <v>5</v>
      </c>
      <c r="AC2" s="2">
        <f t="shared" si="0"/>
        <v>6</v>
      </c>
      <c r="AD2" s="2">
        <f t="shared" si="0"/>
        <v>7</v>
      </c>
      <c r="AE2" s="2">
        <f t="shared" si="0"/>
        <v>1</v>
      </c>
      <c r="AF2" s="2">
        <f t="shared" si="0"/>
        <v>2</v>
      </c>
      <c r="AG2" s="2">
        <f t="shared" si="0"/>
        <v>3</v>
      </c>
      <c r="AH2" s="2">
        <f t="shared" si="0"/>
        <v>4</v>
      </c>
      <c r="AI2" s="2">
        <f t="shared" si="0"/>
        <v>5</v>
      </c>
    </row>
    <row r="3" spans="1:46" ht="73.5" hidden="1" customHeight="1" thickBot="1" x14ac:dyDescent="0.3">
      <c r="F3" s="5">
        <f>A1</f>
        <v>43586</v>
      </c>
      <c r="G3" s="5">
        <f>F3+1</f>
        <v>43587</v>
      </c>
      <c r="H3" s="5">
        <f t="shared" ref="H3:AG3" si="1">G3+1</f>
        <v>43588</v>
      </c>
      <c r="I3" s="5">
        <f t="shared" si="1"/>
        <v>43589</v>
      </c>
      <c r="J3" s="5">
        <f t="shared" si="1"/>
        <v>43590</v>
      </c>
      <c r="K3" s="5">
        <f t="shared" si="1"/>
        <v>43591</v>
      </c>
      <c r="L3" s="5">
        <f t="shared" si="1"/>
        <v>43592</v>
      </c>
      <c r="M3" s="5">
        <f t="shared" si="1"/>
        <v>43593</v>
      </c>
      <c r="N3" s="5">
        <f t="shared" si="1"/>
        <v>43594</v>
      </c>
      <c r="O3" s="5">
        <f t="shared" si="1"/>
        <v>43595</v>
      </c>
      <c r="P3" s="5">
        <f t="shared" si="1"/>
        <v>43596</v>
      </c>
      <c r="Q3" s="5">
        <f t="shared" si="1"/>
        <v>43597</v>
      </c>
      <c r="R3" s="5">
        <f t="shared" si="1"/>
        <v>43598</v>
      </c>
      <c r="S3" s="5">
        <f t="shared" si="1"/>
        <v>43599</v>
      </c>
      <c r="T3" s="5">
        <f t="shared" si="1"/>
        <v>43600</v>
      </c>
      <c r="U3" s="5">
        <f t="shared" si="1"/>
        <v>43601</v>
      </c>
      <c r="V3" s="5">
        <f t="shared" si="1"/>
        <v>43602</v>
      </c>
      <c r="W3" s="5">
        <f t="shared" si="1"/>
        <v>43603</v>
      </c>
      <c r="X3" s="5">
        <f t="shared" si="1"/>
        <v>43604</v>
      </c>
      <c r="Y3" s="5">
        <f t="shared" si="1"/>
        <v>43605</v>
      </c>
      <c r="Z3" s="5">
        <f t="shared" si="1"/>
        <v>43606</v>
      </c>
      <c r="AA3" s="5">
        <f t="shared" si="1"/>
        <v>43607</v>
      </c>
      <c r="AB3" s="5">
        <f t="shared" si="1"/>
        <v>43608</v>
      </c>
      <c r="AC3" s="5">
        <f t="shared" si="1"/>
        <v>43609</v>
      </c>
      <c r="AD3" s="5">
        <f t="shared" si="1"/>
        <v>43610</v>
      </c>
      <c r="AE3" s="5">
        <f t="shared" si="1"/>
        <v>43611</v>
      </c>
      <c r="AF3" s="5">
        <f t="shared" si="1"/>
        <v>43612</v>
      </c>
      <c r="AG3" s="5">
        <f t="shared" si="1"/>
        <v>43613</v>
      </c>
      <c r="AH3" s="5">
        <f>IFERROR(IF(AG3+1&gt;A2,"",AG3+1),"")</f>
        <v>43614</v>
      </c>
      <c r="AI3" s="5">
        <f>IFERROR(IF(AH3+1&gt;A2,"",AH3+1),"")</f>
        <v>43615</v>
      </c>
      <c r="AJ3" s="5">
        <f>IFERROR(IF(AI3+1&gt;A2,"",AI3+1),"")</f>
        <v>43616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89" t="str">
        <f>TEXT(A1,"mmmmmmmmmmmmmm")</f>
        <v>mai</v>
      </c>
      <c r="C4" s="290"/>
      <c r="D4" s="290"/>
      <c r="E4" s="290"/>
      <c r="F4" s="290"/>
      <c r="G4" s="290"/>
      <c r="H4" s="290"/>
      <c r="I4" s="290"/>
      <c r="J4" s="290"/>
      <c r="K4" s="290"/>
      <c r="L4" s="290"/>
      <c r="M4" s="290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1"/>
    </row>
    <row r="5" spans="1:46" x14ac:dyDescent="0.25">
      <c r="B5" s="292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4"/>
    </row>
    <row r="6" spans="1:46" x14ac:dyDescent="0.25">
      <c r="A6" s="4"/>
      <c r="B6" s="292"/>
      <c r="C6" s="293"/>
      <c r="D6" s="293"/>
      <c r="E6" s="293"/>
      <c r="F6" s="293"/>
      <c r="G6" s="293"/>
      <c r="H6" s="293"/>
      <c r="I6" s="293"/>
      <c r="J6" s="293"/>
      <c r="K6" s="293"/>
      <c r="L6" s="293"/>
      <c r="M6" s="293"/>
      <c r="N6" s="293"/>
      <c r="O6" s="293"/>
      <c r="P6" s="293"/>
      <c r="Q6" s="293"/>
      <c r="R6" s="293"/>
      <c r="S6" s="293"/>
      <c r="T6" s="293"/>
      <c r="U6" s="293"/>
      <c r="V6" s="293"/>
      <c r="W6" s="293"/>
      <c r="X6" s="293"/>
      <c r="Y6" s="293"/>
      <c r="Z6" s="293"/>
      <c r="AA6" s="293"/>
      <c r="AB6" s="293"/>
      <c r="AC6" s="293"/>
      <c r="AD6" s="293"/>
      <c r="AE6" s="293"/>
      <c r="AF6" s="293"/>
      <c r="AG6" s="293"/>
      <c r="AH6" s="293"/>
      <c r="AI6" s="293"/>
      <c r="AJ6" s="294"/>
    </row>
    <row r="7" spans="1:46" ht="15.75" thickBot="1" x14ac:dyDescent="0.3">
      <c r="A7" s="4"/>
      <c r="B7" s="295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6"/>
      <c r="T7" s="296"/>
      <c r="U7" s="296"/>
      <c r="V7" s="296"/>
      <c r="W7" s="296"/>
      <c r="X7" s="296"/>
      <c r="Y7" s="296"/>
      <c r="Z7" s="296"/>
      <c r="AA7" s="296"/>
      <c r="AB7" s="296"/>
      <c r="AC7" s="296"/>
      <c r="AD7" s="296"/>
      <c r="AE7" s="296"/>
      <c r="AF7" s="296"/>
      <c r="AG7" s="296"/>
      <c r="AH7" s="296"/>
      <c r="AI7" s="296"/>
      <c r="AJ7" s="297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299" t="s">
        <v>66</v>
      </c>
      <c r="D9" s="300"/>
      <c r="E9" s="301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>
        <f t="shared" si="3"/>
        <v>31</v>
      </c>
      <c r="AK9" s="345" t="s">
        <v>45</v>
      </c>
      <c r="AL9" s="347" t="s">
        <v>97</v>
      </c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4</v>
      </c>
      <c r="G10" s="8">
        <f t="shared" ref="G10:AJ10" si="4">IFERROR(WEEKDAY(G3),"")</f>
        <v>5</v>
      </c>
      <c r="H10" s="8">
        <f t="shared" si="4"/>
        <v>6</v>
      </c>
      <c r="I10" s="8">
        <f t="shared" si="4"/>
        <v>7</v>
      </c>
      <c r="J10" s="8">
        <f t="shared" si="4"/>
        <v>1</v>
      </c>
      <c r="K10" s="8">
        <f t="shared" si="4"/>
        <v>2</v>
      </c>
      <c r="L10" s="8">
        <f t="shared" si="4"/>
        <v>3</v>
      </c>
      <c r="M10" s="8">
        <f t="shared" si="4"/>
        <v>4</v>
      </c>
      <c r="N10" s="8">
        <f t="shared" si="4"/>
        <v>5</v>
      </c>
      <c r="O10" s="8">
        <f t="shared" si="4"/>
        <v>6</v>
      </c>
      <c r="P10" s="8">
        <f t="shared" si="4"/>
        <v>7</v>
      </c>
      <c r="Q10" s="8">
        <f t="shared" si="4"/>
        <v>1</v>
      </c>
      <c r="R10" s="8">
        <f t="shared" si="4"/>
        <v>2</v>
      </c>
      <c r="S10" s="8">
        <f t="shared" si="4"/>
        <v>3</v>
      </c>
      <c r="T10" s="8">
        <f t="shared" si="4"/>
        <v>4</v>
      </c>
      <c r="U10" s="8">
        <f t="shared" si="4"/>
        <v>5</v>
      </c>
      <c r="V10" s="8">
        <f>IFERROR(WEEKDAY(V3),"")</f>
        <v>6</v>
      </c>
      <c r="W10" s="6">
        <f t="shared" si="4"/>
        <v>7</v>
      </c>
      <c r="X10" s="8">
        <f t="shared" si="4"/>
        <v>1</v>
      </c>
      <c r="Y10" s="8">
        <f t="shared" si="4"/>
        <v>2</v>
      </c>
      <c r="Z10" s="8">
        <f t="shared" si="4"/>
        <v>3</v>
      </c>
      <c r="AA10" s="8">
        <f t="shared" si="4"/>
        <v>4</v>
      </c>
      <c r="AB10" s="8">
        <f t="shared" si="4"/>
        <v>5</v>
      </c>
      <c r="AC10" s="8">
        <f t="shared" si="4"/>
        <v>6</v>
      </c>
      <c r="AD10" s="8">
        <f t="shared" si="4"/>
        <v>7</v>
      </c>
      <c r="AE10" s="8">
        <f t="shared" si="4"/>
        <v>1</v>
      </c>
      <c r="AF10" s="8">
        <f t="shared" si="4"/>
        <v>2</v>
      </c>
      <c r="AG10" s="8">
        <f t="shared" si="4"/>
        <v>3</v>
      </c>
      <c r="AH10" s="8">
        <f t="shared" si="4"/>
        <v>4</v>
      </c>
      <c r="AI10" s="8">
        <f t="shared" si="4"/>
        <v>5</v>
      </c>
      <c r="AJ10" s="86">
        <f t="shared" si="4"/>
        <v>6</v>
      </c>
      <c r="AK10" s="346" t="s">
        <v>46</v>
      </c>
      <c r="AL10" s="348" t="s">
        <v>98</v>
      </c>
    </row>
    <row r="11" spans="1:46" x14ac:dyDescent="0.25">
      <c r="A11" s="3"/>
      <c r="B11" s="90" t="str">
        <f>IF(Config!B4&lt;&gt;"",Config!B4,"")</f>
        <v>EMPLOYE 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72</v>
      </c>
      <c r="G11" s="51" t="s">
        <v>76</v>
      </c>
      <c r="H11" s="51" t="s">
        <v>76</v>
      </c>
      <c r="I11" s="51" t="s">
        <v>54</v>
      </c>
      <c r="J11" s="51" t="s">
        <v>54</v>
      </c>
      <c r="K11" s="51" t="s">
        <v>76</v>
      </c>
      <c r="L11" s="51" t="s">
        <v>50</v>
      </c>
      <c r="M11" s="51" t="s">
        <v>51</v>
      </c>
      <c r="N11" s="51" t="s">
        <v>51</v>
      </c>
      <c r="O11" s="51" t="s">
        <v>51</v>
      </c>
      <c r="P11" s="51" t="s">
        <v>76</v>
      </c>
      <c r="Q11" s="51" t="s">
        <v>76</v>
      </c>
      <c r="R11" s="51" t="s">
        <v>48</v>
      </c>
      <c r="S11" s="51" t="s">
        <v>48</v>
      </c>
      <c r="T11" s="51" t="s">
        <v>76</v>
      </c>
      <c r="U11" s="51" t="s">
        <v>72</v>
      </c>
      <c r="V11" s="50" t="s">
        <v>72</v>
      </c>
      <c r="W11" s="50" t="s">
        <v>57</v>
      </c>
      <c r="X11" s="50" t="s">
        <v>57</v>
      </c>
      <c r="Y11" s="51" t="s">
        <v>76</v>
      </c>
      <c r="Z11" s="51" t="s">
        <v>76</v>
      </c>
      <c r="AA11" s="51" t="s">
        <v>48</v>
      </c>
      <c r="AB11" s="51" t="s">
        <v>48</v>
      </c>
      <c r="AC11" s="51" t="s">
        <v>48</v>
      </c>
      <c r="AD11" s="51" t="s">
        <v>76</v>
      </c>
      <c r="AE11" s="51" t="s">
        <v>76</v>
      </c>
      <c r="AF11" s="51" t="s">
        <v>42</v>
      </c>
      <c r="AG11" s="51" t="s">
        <v>42</v>
      </c>
      <c r="AH11" s="51" t="s">
        <v>76</v>
      </c>
      <c r="AI11" s="51" t="s">
        <v>72</v>
      </c>
      <c r="AJ11" s="51" t="s">
        <v>72</v>
      </c>
      <c r="AK11" s="353">
        <f t="shared" ref="AK11:AK27" ca="1" si="6">TotH(F11:AJ11)</f>
        <v>7.833333333333333</v>
      </c>
      <c r="AL11" s="360">
        <f ca="1">FraisM(F11:AJ11)</f>
        <v>318.16000000000014</v>
      </c>
    </row>
    <row r="12" spans="1:46" x14ac:dyDescent="0.25">
      <c r="A12" s="3"/>
      <c r="B12" s="91" t="str">
        <f>IF(Config!B5&lt;&gt;"",Config!B5,"")</f>
        <v>EMPLOYE 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42</v>
      </c>
      <c r="G12" s="52" t="s">
        <v>42</v>
      </c>
      <c r="H12" s="52" t="s">
        <v>42</v>
      </c>
      <c r="I12" s="53" t="s">
        <v>76</v>
      </c>
      <c r="J12" s="52" t="s">
        <v>76</v>
      </c>
      <c r="K12" s="52" t="s">
        <v>72</v>
      </c>
      <c r="L12" s="52" t="s">
        <v>72</v>
      </c>
      <c r="M12" s="53" t="s">
        <v>72</v>
      </c>
      <c r="N12" s="52" t="s">
        <v>76</v>
      </c>
      <c r="O12" s="52" t="s">
        <v>76</v>
      </c>
      <c r="P12" s="52" t="s">
        <v>54</v>
      </c>
      <c r="Q12" s="52" t="s">
        <v>54</v>
      </c>
      <c r="R12" s="52" t="s">
        <v>50</v>
      </c>
      <c r="S12" s="52" t="s">
        <v>76</v>
      </c>
      <c r="T12" s="52" t="s">
        <v>50</v>
      </c>
      <c r="U12" s="52" t="s">
        <v>50</v>
      </c>
      <c r="V12" s="52" t="s">
        <v>50</v>
      </c>
      <c r="W12" s="52" t="s">
        <v>76</v>
      </c>
      <c r="X12" s="52" t="s">
        <v>76</v>
      </c>
      <c r="Y12" s="52" t="s">
        <v>72</v>
      </c>
      <c r="Z12" s="52" t="s">
        <v>72</v>
      </c>
      <c r="AA12" s="52" t="s">
        <v>72</v>
      </c>
      <c r="AB12" s="52" t="s">
        <v>76</v>
      </c>
      <c r="AC12" s="52" t="s">
        <v>76</v>
      </c>
      <c r="AD12" s="52" t="s">
        <v>54</v>
      </c>
      <c r="AE12" s="52" t="s">
        <v>54</v>
      </c>
      <c r="AF12" s="52" t="s">
        <v>76</v>
      </c>
      <c r="AG12" s="52" t="s">
        <v>50</v>
      </c>
      <c r="AH12" s="52" t="s">
        <v>51</v>
      </c>
      <c r="AI12" s="52" t="s">
        <v>51</v>
      </c>
      <c r="AJ12" s="88" t="s">
        <v>51</v>
      </c>
      <c r="AK12" s="354">
        <f t="shared" ca="1" si="6"/>
        <v>8.2083333333333321</v>
      </c>
      <c r="AL12" s="361">
        <f t="shared" ref="AL12:AL27" ca="1" si="9">FraisM(F12:AJ12)</f>
        <v>389.80000000000007</v>
      </c>
    </row>
    <row r="13" spans="1:46" x14ac:dyDescent="0.25">
      <c r="A13" s="3"/>
      <c r="B13" s="91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355">
        <f t="shared" ca="1" si="6"/>
        <v>0</v>
      </c>
      <c r="AL13" s="361">
        <f t="shared" ca="1" si="9"/>
        <v>0</v>
      </c>
    </row>
    <row r="14" spans="1:46" x14ac:dyDescent="0.25">
      <c r="A14" s="3"/>
      <c r="B14" s="91" t="str">
        <f>IF(Config!B7&lt;&gt;"",Config!B7,"")</f>
        <v>EMPLOYE 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76</v>
      </c>
      <c r="G14" s="52" t="s">
        <v>72</v>
      </c>
      <c r="H14" s="52" t="s">
        <v>72</v>
      </c>
      <c r="I14" s="53" t="s">
        <v>57</v>
      </c>
      <c r="J14" s="52" t="s">
        <v>57</v>
      </c>
      <c r="K14" s="52" t="s">
        <v>76</v>
      </c>
      <c r="L14" s="52" t="s">
        <v>76</v>
      </c>
      <c r="M14" s="53" t="s">
        <v>42</v>
      </c>
      <c r="N14" s="52" t="s">
        <v>42</v>
      </c>
      <c r="O14" s="52" t="s">
        <v>42</v>
      </c>
      <c r="P14" s="52" t="s">
        <v>76</v>
      </c>
      <c r="Q14" s="52" t="s">
        <v>76</v>
      </c>
      <c r="R14" s="52" t="s">
        <v>72</v>
      </c>
      <c r="S14" s="52" t="s">
        <v>72</v>
      </c>
      <c r="T14" s="52" t="s">
        <v>72</v>
      </c>
      <c r="U14" s="52" t="s">
        <v>76</v>
      </c>
      <c r="V14" s="52" t="s">
        <v>76</v>
      </c>
      <c r="W14" s="52" t="s">
        <v>54</v>
      </c>
      <c r="X14" s="52" t="s">
        <v>54</v>
      </c>
      <c r="Y14" s="52" t="s">
        <v>50</v>
      </c>
      <c r="Z14" s="52" t="s">
        <v>76</v>
      </c>
      <c r="AA14" s="52" t="s">
        <v>50</v>
      </c>
      <c r="AB14" s="52" t="s">
        <v>50</v>
      </c>
      <c r="AC14" s="52" t="s">
        <v>50</v>
      </c>
      <c r="AD14" s="52" t="s">
        <v>76</v>
      </c>
      <c r="AE14" s="52" t="s">
        <v>76</v>
      </c>
      <c r="AF14" s="52" t="s">
        <v>72</v>
      </c>
      <c r="AG14" s="52" t="s">
        <v>72</v>
      </c>
      <c r="AH14" s="52" t="s">
        <v>72</v>
      </c>
      <c r="AI14" s="52" t="s">
        <v>76</v>
      </c>
      <c r="AJ14" s="88" t="s">
        <v>76</v>
      </c>
      <c r="AK14" s="356">
        <f t="shared" ca="1" si="6"/>
        <v>7.375</v>
      </c>
      <c r="AL14" s="361">
        <f t="shared" ca="1" si="9"/>
        <v>347.68000000000006</v>
      </c>
    </row>
    <row r="15" spans="1:46" x14ac:dyDescent="0.25">
      <c r="A15" s="3"/>
      <c r="B15" s="91" t="str">
        <f>IF(Config!B8&lt;&gt;"",Config!B8,"")</f>
        <v>EMPLOYE 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48</v>
      </c>
      <c r="G15" s="52" t="s">
        <v>48</v>
      </c>
      <c r="H15" s="52" t="s">
        <v>48</v>
      </c>
      <c r="I15" s="53" t="s">
        <v>76</v>
      </c>
      <c r="J15" s="52" t="s">
        <v>76</v>
      </c>
      <c r="K15" s="52" t="s">
        <v>42</v>
      </c>
      <c r="L15" s="52" t="s">
        <v>42</v>
      </c>
      <c r="M15" s="53" t="s">
        <v>76</v>
      </c>
      <c r="N15" s="52" t="s">
        <v>72</v>
      </c>
      <c r="O15" s="52" t="s">
        <v>72</v>
      </c>
      <c r="P15" s="52" t="s">
        <v>57</v>
      </c>
      <c r="Q15" s="52" t="s">
        <v>57</v>
      </c>
      <c r="R15" s="52" t="s">
        <v>76</v>
      </c>
      <c r="S15" s="52" t="s">
        <v>76</v>
      </c>
      <c r="T15" s="52" t="s">
        <v>42</v>
      </c>
      <c r="U15" s="52" t="s">
        <v>42</v>
      </c>
      <c r="V15" s="52" t="s">
        <v>42</v>
      </c>
      <c r="W15" s="52" t="s">
        <v>76</v>
      </c>
      <c r="X15" s="52" t="s">
        <v>76</v>
      </c>
      <c r="Y15" s="52" t="s">
        <v>72</v>
      </c>
      <c r="Z15" s="52" t="s">
        <v>72</v>
      </c>
      <c r="AA15" s="52" t="s">
        <v>72</v>
      </c>
      <c r="AB15" s="52" t="s">
        <v>76</v>
      </c>
      <c r="AC15" s="52" t="s">
        <v>76</v>
      </c>
      <c r="AD15" s="52" t="s">
        <v>54</v>
      </c>
      <c r="AE15" s="52" t="s">
        <v>54</v>
      </c>
      <c r="AF15" s="52" t="s">
        <v>50</v>
      </c>
      <c r="AG15" s="52" t="s">
        <v>76</v>
      </c>
      <c r="AH15" s="52" t="s">
        <v>50</v>
      </c>
      <c r="AI15" s="52" t="s">
        <v>50</v>
      </c>
      <c r="AJ15" s="88" t="s">
        <v>50</v>
      </c>
      <c r="AK15" s="354">
        <f t="shared" ca="1" si="6"/>
        <v>8.2083333333333321</v>
      </c>
      <c r="AL15" s="361">
        <f t="shared" ca="1" si="9"/>
        <v>362.68000000000006</v>
      </c>
    </row>
    <row r="16" spans="1:46" x14ac:dyDescent="0.25">
      <c r="A16" s="3"/>
      <c r="B16" s="91" t="str">
        <f>IF(Config!B9&lt;&gt;"",Config!B9,"")</f>
        <v>EMPLOYE 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72</v>
      </c>
      <c r="G16" s="52" t="s">
        <v>76</v>
      </c>
      <c r="H16" s="52" t="s">
        <v>76</v>
      </c>
      <c r="I16" s="53" t="s">
        <v>54</v>
      </c>
      <c r="J16" s="52" t="s">
        <v>54</v>
      </c>
      <c r="K16" s="52" t="s">
        <v>50</v>
      </c>
      <c r="L16" s="52" t="s">
        <v>76</v>
      </c>
      <c r="M16" s="53" t="s">
        <v>50</v>
      </c>
      <c r="N16" s="52" t="s">
        <v>50</v>
      </c>
      <c r="O16" s="52" t="s">
        <v>50</v>
      </c>
      <c r="P16" s="52" t="s">
        <v>76</v>
      </c>
      <c r="Q16" s="52" t="s">
        <v>76</v>
      </c>
      <c r="R16" s="52" t="s">
        <v>72</v>
      </c>
      <c r="S16" s="52" t="s">
        <v>72</v>
      </c>
      <c r="T16" s="52" t="s">
        <v>72</v>
      </c>
      <c r="U16" s="52" t="s">
        <v>76</v>
      </c>
      <c r="V16" s="52" t="s">
        <v>76</v>
      </c>
      <c r="W16" s="52" t="s">
        <v>54</v>
      </c>
      <c r="X16" s="52" t="s">
        <v>54</v>
      </c>
      <c r="Y16" s="52" t="s">
        <v>76</v>
      </c>
      <c r="Z16" s="52" t="s">
        <v>50</v>
      </c>
      <c r="AA16" s="52" t="s">
        <v>51</v>
      </c>
      <c r="AB16" s="52" t="s">
        <v>51</v>
      </c>
      <c r="AC16" s="52" t="s">
        <v>51</v>
      </c>
      <c r="AD16" s="52" t="s">
        <v>76</v>
      </c>
      <c r="AE16" s="52" t="s">
        <v>76</v>
      </c>
      <c r="AF16" s="52" t="s">
        <v>48</v>
      </c>
      <c r="AG16" s="52" t="s">
        <v>48</v>
      </c>
      <c r="AH16" s="52" t="s">
        <v>76</v>
      </c>
      <c r="AI16" s="52" t="s">
        <v>72</v>
      </c>
      <c r="AJ16" s="88" t="s">
        <v>72</v>
      </c>
      <c r="AK16" s="355">
        <f t="shared" ca="1" si="6"/>
        <v>7.833333333333333</v>
      </c>
      <c r="AL16" s="361">
        <f t="shared" ca="1" si="9"/>
        <v>441.64000000000016</v>
      </c>
    </row>
    <row r="17" spans="1:40" x14ac:dyDescent="0.25">
      <c r="A17" s="3"/>
      <c r="B17" s="91" t="str">
        <f>IF(Config!B10&lt;&gt;"",Config!B10,"")</f>
        <v>EMPLOYE 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51</v>
      </c>
      <c r="G17" s="52" t="s">
        <v>51</v>
      </c>
      <c r="H17" s="52" t="s">
        <v>51</v>
      </c>
      <c r="I17" s="53" t="s">
        <v>76</v>
      </c>
      <c r="J17" s="52" t="s">
        <v>76</v>
      </c>
      <c r="K17" s="52" t="s">
        <v>48</v>
      </c>
      <c r="L17" s="52" t="s">
        <v>48</v>
      </c>
      <c r="M17" s="53" t="s">
        <v>76</v>
      </c>
      <c r="N17" s="52" t="s">
        <v>72</v>
      </c>
      <c r="O17" s="52" t="s">
        <v>72</v>
      </c>
      <c r="P17" s="52" t="s">
        <v>57</v>
      </c>
      <c r="Q17" s="52" t="s">
        <v>57</v>
      </c>
      <c r="R17" s="52" t="s">
        <v>76</v>
      </c>
      <c r="S17" s="52" t="s">
        <v>76</v>
      </c>
      <c r="T17" s="52" t="s">
        <v>48</v>
      </c>
      <c r="U17" s="52" t="s">
        <v>48</v>
      </c>
      <c r="V17" s="52" t="s">
        <v>48</v>
      </c>
      <c r="W17" s="52" t="s">
        <v>76</v>
      </c>
      <c r="X17" s="52" t="s">
        <v>76</v>
      </c>
      <c r="Y17" s="52" t="s">
        <v>42</v>
      </c>
      <c r="Z17" s="52" t="s">
        <v>42</v>
      </c>
      <c r="AA17" s="52" t="s">
        <v>76</v>
      </c>
      <c r="AB17" s="52" t="s">
        <v>72</v>
      </c>
      <c r="AC17" s="52" t="s">
        <v>72</v>
      </c>
      <c r="AD17" s="52" t="s">
        <v>57</v>
      </c>
      <c r="AE17" s="52" t="s">
        <v>57</v>
      </c>
      <c r="AF17" s="52" t="s">
        <v>76</v>
      </c>
      <c r="AG17" s="52" t="s">
        <v>76</v>
      </c>
      <c r="AH17" s="52" t="s">
        <v>42</v>
      </c>
      <c r="AI17" s="52" t="s">
        <v>42</v>
      </c>
      <c r="AJ17" s="88" t="s">
        <v>42</v>
      </c>
      <c r="AK17" s="356">
        <f t="shared" ca="1" si="6"/>
        <v>8.2083333333333321</v>
      </c>
      <c r="AL17" s="361">
        <f t="shared" ca="1" si="9"/>
        <v>213.28000000000003</v>
      </c>
    </row>
    <row r="18" spans="1:40" x14ac:dyDescent="0.25">
      <c r="A18" s="3"/>
      <c r="B18" s="91" t="str">
        <f>IF(Config!B11&lt;&gt;"",Config!B11,"")</f>
        <v>EMPLOYE 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76</v>
      </c>
      <c r="G18" s="52" t="s">
        <v>72</v>
      </c>
      <c r="H18" s="52" t="s">
        <v>72</v>
      </c>
      <c r="I18" s="53" t="s">
        <v>57</v>
      </c>
      <c r="J18" s="52" t="s">
        <v>57</v>
      </c>
      <c r="K18" s="52" t="s">
        <v>76</v>
      </c>
      <c r="L18" s="52" t="s">
        <v>76</v>
      </c>
      <c r="M18" s="53" t="s">
        <v>48</v>
      </c>
      <c r="N18" s="52" t="s">
        <v>48</v>
      </c>
      <c r="O18" s="52" t="s">
        <v>48</v>
      </c>
      <c r="P18" s="52" t="s">
        <v>76</v>
      </c>
      <c r="Q18" s="52" t="s">
        <v>76</v>
      </c>
      <c r="R18" s="52" t="s">
        <v>42</v>
      </c>
      <c r="S18" s="52" t="s">
        <v>42</v>
      </c>
      <c r="T18" s="52" t="s">
        <v>76</v>
      </c>
      <c r="U18" s="52" t="s">
        <v>72</v>
      </c>
      <c r="V18" s="52" t="s">
        <v>72</v>
      </c>
      <c r="W18" s="52" t="s">
        <v>57</v>
      </c>
      <c r="X18" s="52" t="s">
        <v>57</v>
      </c>
      <c r="Y18" s="52" t="s">
        <v>76</v>
      </c>
      <c r="Z18" s="52" t="s">
        <v>76</v>
      </c>
      <c r="AA18" s="52" t="s">
        <v>42</v>
      </c>
      <c r="AB18" s="52" t="s">
        <v>42</v>
      </c>
      <c r="AC18" s="52" t="s">
        <v>42</v>
      </c>
      <c r="AD18" s="52" t="s">
        <v>76</v>
      </c>
      <c r="AE18" s="52" t="s">
        <v>76</v>
      </c>
      <c r="AF18" s="52" t="s">
        <v>72</v>
      </c>
      <c r="AG18" s="52" t="s">
        <v>72</v>
      </c>
      <c r="AH18" s="52" t="s">
        <v>72</v>
      </c>
      <c r="AI18" s="52" t="s">
        <v>76</v>
      </c>
      <c r="AJ18" s="88" t="s">
        <v>76</v>
      </c>
      <c r="AK18" s="354">
        <f t="shared" ca="1" si="6"/>
        <v>7.3749999999999991</v>
      </c>
      <c r="AL18" s="361">
        <f t="shared" ca="1" si="9"/>
        <v>224.20000000000005</v>
      </c>
    </row>
    <row r="19" spans="1:40" x14ac:dyDescent="0.25">
      <c r="A19" s="3"/>
      <c r="B19" s="91" t="str">
        <f>IF(Config!B12&lt;&gt;"",Config!B12,"")</f>
        <v>EMPLOYE 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50</v>
      </c>
      <c r="G19" s="52" t="s">
        <v>50</v>
      </c>
      <c r="H19" s="52" t="s">
        <v>50</v>
      </c>
      <c r="I19" s="53" t="s">
        <v>76</v>
      </c>
      <c r="J19" s="52" t="s">
        <v>76</v>
      </c>
      <c r="K19" s="52" t="s">
        <v>72</v>
      </c>
      <c r="L19" s="52" t="s">
        <v>72</v>
      </c>
      <c r="M19" s="53" t="s">
        <v>72</v>
      </c>
      <c r="N19" s="52" t="s">
        <v>76</v>
      </c>
      <c r="O19" s="52" t="s">
        <v>76</v>
      </c>
      <c r="P19" s="52" t="s">
        <v>54</v>
      </c>
      <c r="Q19" s="52" t="s">
        <v>54</v>
      </c>
      <c r="R19" s="52" t="s">
        <v>76</v>
      </c>
      <c r="S19" s="52" t="s">
        <v>50</v>
      </c>
      <c r="T19" s="52" t="s">
        <v>51</v>
      </c>
      <c r="U19" s="52" t="s">
        <v>51</v>
      </c>
      <c r="V19" s="52" t="s">
        <v>51</v>
      </c>
      <c r="W19" s="52" t="s">
        <v>76</v>
      </c>
      <c r="X19" s="52" t="s">
        <v>76</v>
      </c>
      <c r="Y19" s="52" t="s">
        <v>48</v>
      </c>
      <c r="Z19" s="52" t="s">
        <v>48</v>
      </c>
      <c r="AA19" s="52" t="s">
        <v>76</v>
      </c>
      <c r="AB19" s="52" t="s">
        <v>72</v>
      </c>
      <c r="AC19" s="52" t="s">
        <v>72</v>
      </c>
      <c r="AD19" s="52" t="s">
        <v>57</v>
      </c>
      <c r="AE19" s="52" t="s">
        <v>57</v>
      </c>
      <c r="AF19" s="52" t="s">
        <v>76</v>
      </c>
      <c r="AG19" s="52" t="s">
        <v>76</v>
      </c>
      <c r="AH19" s="52" t="s">
        <v>48</v>
      </c>
      <c r="AI19" s="52" t="s">
        <v>48</v>
      </c>
      <c r="AJ19" s="88" t="s">
        <v>48</v>
      </c>
      <c r="AK19" s="355">
        <f t="shared" ca="1" si="6"/>
        <v>8.2083333333333321</v>
      </c>
      <c r="AL19" s="361">
        <f t="shared" ca="1" si="9"/>
        <v>414.52000000000015</v>
      </c>
    </row>
    <row r="20" spans="1:40" x14ac:dyDescent="0.25">
      <c r="A20" s="3"/>
      <c r="B20" s="91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355">
        <f t="shared" ca="1" si="6"/>
        <v>0</v>
      </c>
      <c r="AL20" s="361">
        <f t="shared" ca="1" si="9"/>
        <v>0</v>
      </c>
    </row>
    <row r="21" spans="1:40" x14ac:dyDescent="0.25">
      <c r="A21" s="3"/>
      <c r="B21" s="91" t="str">
        <f>IF(Config!B14&lt;&gt;"",Config!B14,"")</f>
        <v>EMPLOYE 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76</v>
      </c>
      <c r="G21" s="52" t="s">
        <v>60</v>
      </c>
      <c r="H21" s="52" t="s">
        <v>60</v>
      </c>
      <c r="I21" s="53" t="s">
        <v>76</v>
      </c>
      <c r="J21" s="52" t="s">
        <v>76</v>
      </c>
      <c r="K21" s="52" t="s">
        <v>60</v>
      </c>
      <c r="L21" s="52" t="s">
        <v>60</v>
      </c>
      <c r="M21" s="53" t="s">
        <v>76</v>
      </c>
      <c r="N21" s="52" t="s">
        <v>60</v>
      </c>
      <c r="O21" s="52" t="s">
        <v>60</v>
      </c>
      <c r="P21" s="52" t="s">
        <v>76</v>
      </c>
      <c r="Q21" s="52" t="s">
        <v>76</v>
      </c>
      <c r="R21" s="52" t="s">
        <v>60</v>
      </c>
      <c r="S21" s="52" t="s">
        <v>60</v>
      </c>
      <c r="T21" s="52" t="s">
        <v>60</v>
      </c>
      <c r="U21" s="52" t="s">
        <v>60</v>
      </c>
      <c r="V21" s="52" t="s">
        <v>60</v>
      </c>
      <c r="W21" s="52" t="s">
        <v>76</v>
      </c>
      <c r="X21" s="52" t="s">
        <v>76</v>
      </c>
      <c r="Y21" s="52" t="s">
        <v>60</v>
      </c>
      <c r="Z21" s="52" t="s">
        <v>60</v>
      </c>
      <c r="AA21" s="52" t="s">
        <v>60</v>
      </c>
      <c r="AB21" s="52" t="s">
        <v>60</v>
      </c>
      <c r="AC21" s="52" t="s">
        <v>60</v>
      </c>
      <c r="AD21" s="52" t="s">
        <v>76</v>
      </c>
      <c r="AE21" s="52" t="s">
        <v>76</v>
      </c>
      <c r="AF21" s="52" t="s">
        <v>60</v>
      </c>
      <c r="AG21" s="52" t="s">
        <v>60</v>
      </c>
      <c r="AH21" s="52" t="s">
        <v>60</v>
      </c>
      <c r="AI21" s="52" t="s">
        <v>76</v>
      </c>
      <c r="AJ21" s="88" t="s">
        <v>60</v>
      </c>
      <c r="AK21" s="356">
        <f t="shared" ca="1" si="6"/>
        <v>6.25</v>
      </c>
      <c r="AL21" s="361">
        <f t="shared" ca="1" si="9"/>
        <v>0</v>
      </c>
    </row>
    <row r="22" spans="1:40" x14ac:dyDescent="0.25">
      <c r="A22" s="3"/>
      <c r="B22" s="91" t="str">
        <f>IF(Config!B15&lt;&gt;"",Config!B15,"")</f>
        <v>EMPLOYE 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76</v>
      </c>
      <c r="G22" s="52" t="s">
        <v>77</v>
      </c>
      <c r="H22" s="52" t="s">
        <v>77</v>
      </c>
      <c r="I22" s="53" t="s">
        <v>76</v>
      </c>
      <c r="J22" s="52" t="s">
        <v>76</v>
      </c>
      <c r="K22" s="52" t="s">
        <v>77</v>
      </c>
      <c r="L22" s="52" t="s">
        <v>77</v>
      </c>
      <c r="M22" s="53" t="s">
        <v>76</v>
      </c>
      <c r="N22" s="52" t="s">
        <v>77</v>
      </c>
      <c r="O22" s="52" t="s">
        <v>77</v>
      </c>
      <c r="P22" s="52" t="s">
        <v>76</v>
      </c>
      <c r="Q22" s="52" t="s">
        <v>76</v>
      </c>
      <c r="R22" s="52" t="s">
        <v>77</v>
      </c>
      <c r="S22" s="52" t="s">
        <v>77</v>
      </c>
      <c r="T22" s="52" t="s">
        <v>77</v>
      </c>
      <c r="U22" s="52" t="s">
        <v>77</v>
      </c>
      <c r="V22" s="52" t="s">
        <v>77</v>
      </c>
      <c r="W22" s="52" t="s">
        <v>76</v>
      </c>
      <c r="X22" s="52" t="s">
        <v>76</v>
      </c>
      <c r="Y22" s="52" t="s">
        <v>77</v>
      </c>
      <c r="Z22" s="52" t="s">
        <v>77</v>
      </c>
      <c r="AA22" s="52" t="s">
        <v>77</v>
      </c>
      <c r="AB22" s="52" t="s">
        <v>77</v>
      </c>
      <c r="AC22" s="52" t="s">
        <v>77</v>
      </c>
      <c r="AD22" s="52" t="s">
        <v>76</v>
      </c>
      <c r="AE22" s="52" t="s">
        <v>76</v>
      </c>
      <c r="AF22" s="52" t="s">
        <v>77</v>
      </c>
      <c r="AG22" s="52" t="s">
        <v>77</v>
      </c>
      <c r="AH22" s="52" t="s">
        <v>77</v>
      </c>
      <c r="AI22" s="52" t="s">
        <v>76</v>
      </c>
      <c r="AJ22" s="52" t="s">
        <v>77</v>
      </c>
      <c r="AK22" s="354">
        <f t="shared" ca="1" si="6"/>
        <v>6.25</v>
      </c>
      <c r="AL22" s="361">
        <f t="shared" ca="1" si="9"/>
        <v>0</v>
      </c>
    </row>
    <row r="23" spans="1:40" x14ac:dyDescent="0.25">
      <c r="A23" s="3"/>
      <c r="B23" s="91" t="str">
        <f>IF(Config!B16&lt;&gt;"",Config!B16,"")</f>
        <v>EMPLOYE 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76</v>
      </c>
      <c r="G23" s="52" t="s">
        <v>61</v>
      </c>
      <c r="H23" s="52" t="s">
        <v>61</v>
      </c>
      <c r="I23" s="53" t="s">
        <v>76</v>
      </c>
      <c r="J23" s="52" t="s">
        <v>76</v>
      </c>
      <c r="K23" s="52" t="s">
        <v>61</v>
      </c>
      <c r="L23" s="52" t="s">
        <v>61</v>
      </c>
      <c r="M23" s="53" t="s">
        <v>76</v>
      </c>
      <c r="N23" s="52" t="s">
        <v>61</v>
      </c>
      <c r="O23" s="52" t="s">
        <v>61</v>
      </c>
      <c r="P23" s="52" t="s">
        <v>76</v>
      </c>
      <c r="Q23" s="52" t="s">
        <v>76</v>
      </c>
      <c r="R23" s="52" t="s">
        <v>61</v>
      </c>
      <c r="S23" s="52" t="s">
        <v>61</v>
      </c>
      <c r="T23" s="52" t="s">
        <v>61</v>
      </c>
      <c r="U23" s="52" t="s">
        <v>61</v>
      </c>
      <c r="V23" s="52" t="s">
        <v>61</v>
      </c>
      <c r="W23" s="52" t="s">
        <v>76</v>
      </c>
      <c r="X23" s="52" t="s">
        <v>76</v>
      </c>
      <c r="Y23" s="52" t="s">
        <v>61</v>
      </c>
      <c r="Z23" s="52" t="s">
        <v>61</v>
      </c>
      <c r="AA23" s="52" t="s">
        <v>61</v>
      </c>
      <c r="AB23" s="52" t="s">
        <v>61</v>
      </c>
      <c r="AC23" s="52" t="s">
        <v>61</v>
      </c>
      <c r="AD23" s="52" t="s">
        <v>76</v>
      </c>
      <c r="AE23" s="52" t="s">
        <v>76</v>
      </c>
      <c r="AF23" s="52" t="s">
        <v>61</v>
      </c>
      <c r="AG23" s="52" t="s">
        <v>61</v>
      </c>
      <c r="AH23" s="52" t="s">
        <v>61</v>
      </c>
      <c r="AI23" s="52" t="s">
        <v>76</v>
      </c>
      <c r="AJ23" s="88" t="s">
        <v>61</v>
      </c>
      <c r="AK23" s="355">
        <f t="shared" ca="1" si="6"/>
        <v>7.5</v>
      </c>
      <c r="AL23" s="361">
        <f t="shared" ca="1" si="9"/>
        <v>0</v>
      </c>
    </row>
    <row r="24" spans="1:40" x14ac:dyDescent="0.25">
      <c r="A24" s="3"/>
      <c r="B24" s="91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355">
        <f t="shared" ca="1" si="6"/>
        <v>0</v>
      </c>
      <c r="AL24" s="361">
        <f t="shared" ca="1" si="9"/>
        <v>0</v>
      </c>
    </row>
    <row r="25" spans="1:40" x14ac:dyDescent="0.25">
      <c r="A25" s="3"/>
      <c r="B25" s="91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355">
        <f t="shared" ca="1" si="6"/>
        <v>0</v>
      </c>
      <c r="AL25" s="361">
        <f t="shared" ca="1" si="9"/>
        <v>0</v>
      </c>
    </row>
    <row r="26" spans="1:40" x14ac:dyDescent="0.25">
      <c r="A26" s="3"/>
      <c r="B26" s="91" t="str">
        <f>IF(Config!B19&lt;&gt;"",Config!B19,"")</f>
        <v>EMPLOYE 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/>
      <c r="G26" s="52"/>
      <c r="H26" s="52"/>
      <c r="I26" s="53" t="s">
        <v>76</v>
      </c>
      <c r="J26" s="52" t="s">
        <v>76</v>
      </c>
      <c r="K26" s="52"/>
      <c r="L26" s="52"/>
      <c r="M26" s="53"/>
      <c r="N26" s="52"/>
      <c r="O26" s="52"/>
      <c r="P26" s="52" t="s">
        <v>79</v>
      </c>
      <c r="Q26" s="52" t="s">
        <v>79</v>
      </c>
      <c r="R26" s="52" t="s">
        <v>51</v>
      </c>
      <c r="S26" s="52" t="s">
        <v>51</v>
      </c>
      <c r="T26" s="52"/>
      <c r="U26" s="52"/>
      <c r="V26" s="52"/>
      <c r="W26" s="52" t="s">
        <v>76</v>
      </c>
      <c r="X26" s="52" t="s">
        <v>76</v>
      </c>
      <c r="Y26" s="52"/>
      <c r="Z26" s="52"/>
      <c r="AA26" s="52"/>
      <c r="AB26" s="52"/>
      <c r="AC26" s="52"/>
      <c r="AD26" s="52" t="s">
        <v>79</v>
      </c>
      <c r="AE26" s="52" t="s">
        <v>79</v>
      </c>
      <c r="AF26" s="52" t="s">
        <v>51</v>
      </c>
      <c r="AG26" s="52" t="s">
        <v>51</v>
      </c>
      <c r="AH26" s="52"/>
      <c r="AI26" s="52"/>
      <c r="AJ26" s="88"/>
      <c r="AK26" s="355">
        <f t="shared" ca="1" si="6"/>
        <v>1.5</v>
      </c>
      <c r="AL26" s="361">
        <f t="shared" ca="1" si="9"/>
        <v>0</v>
      </c>
    </row>
    <row r="27" spans="1:40" ht="15.75" thickBot="1" x14ac:dyDescent="0.3">
      <c r="A27" s="3"/>
      <c r="B27" s="92" t="str">
        <f>IF(Config!B20&lt;&gt;"",Config!B20,"")</f>
        <v>EMPLOYE 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/>
      <c r="G27" s="54"/>
      <c r="H27" s="54"/>
      <c r="I27" s="55" t="s">
        <v>79</v>
      </c>
      <c r="J27" s="54" t="s">
        <v>79</v>
      </c>
      <c r="K27" s="54" t="s">
        <v>51</v>
      </c>
      <c r="L27" s="54" t="s">
        <v>51</v>
      </c>
      <c r="M27" s="55"/>
      <c r="N27" s="54"/>
      <c r="O27" s="54"/>
      <c r="P27" s="54" t="s">
        <v>76</v>
      </c>
      <c r="Q27" s="54" t="s">
        <v>76</v>
      </c>
      <c r="R27" s="54"/>
      <c r="S27" s="54"/>
      <c r="T27" s="54"/>
      <c r="U27" s="54"/>
      <c r="V27" s="54"/>
      <c r="W27" s="54" t="s">
        <v>79</v>
      </c>
      <c r="X27" s="54" t="s">
        <v>79</v>
      </c>
      <c r="Y27" s="54" t="s">
        <v>51</v>
      </c>
      <c r="Z27" s="54" t="s">
        <v>51</v>
      </c>
      <c r="AA27" s="54"/>
      <c r="AB27" s="54"/>
      <c r="AC27" s="54"/>
      <c r="AD27" s="54" t="s">
        <v>76</v>
      </c>
      <c r="AE27" s="54" t="s">
        <v>76</v>
      </c>
      <c r="AF27" s="54"/>
      <c r="AG27" s="54"/>
      <c r="AH27" s="54"/>
      <c r="AI27" s="54"/>
      <c r="AJ27" s="89"/>
      <c r="AK27" s="357">
        <f t="shared" ca="1" si="6"/>
        <v>1.5</v>
      </c>
      <c r="AL27" s="362">
        <f t="shared" ca="1" si="9"/>
        <v>0</v>
      </c>
    </row>
    <row r="28" spans="1:40" ht="15.75" thickBot="1" x14ac:dyDescent="0.3">
      <c r="B28" s="342" t="s">
        <v>82</v>
      </c>
      <c r="C28" s="343"/>
      <c r="D28" s="343"/>
      <c r="E28" s="344"/>
      <c r="F28" s="179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80"/>
      <c r="AK28" s="107"/>
    </row>
    <row r="29" spans="1:40" x14ac:dyDescent="0.25">
      <c r="B29" s="60"/>
      <c r="C29" s="109"/>
      <c r="D29" s="109"/>
      <c r="E29" s="109"/>
      <c r="F29" s="116"/>
      <c r="G29" s="302"/>
      <c r="H29" s="302"/>
      <c r="I29" s="302"/>
      <c r="J29" s="302"/>
      <c r="K29" s="109"/>
      <c r="L29" s="116"/>
      <c r="M29" s="302"/>
      <c r="N29" s="302"/>
      <c r="O29" s="302"/>
      <c r="P29" s="302"/>
      <c r="Q29" s="109"/>
      <c r="R29" s="117"/>
      <c r="S29" s="298"/>
      <c r="T29" s="298"/>
      <c r="U29" s="298"/>
      <c r="V29" s="298"/>
      <c r="X29" s="107"/>
      <c r="Y29" s="59"/>
      <c r="Z29" s="114"/>
      <c r="AA29" s="176"/>
      <c r="AB29" s="176"/>
      <c r="AC29" s="111"/>
      <c r="AD29" s="109"/>
      <c r="AE29" s="109"/>
      <c r="AF29" s="109"/>
      <c r="AG29" s="109"/>
      <c r="AH29" s="109"/>
      <c r="AI29" s="109"/>
      <c r="AJ29" s="109"/>
      <c r="AK29" s="109"/>
    </row>
    <row r="30" spans="1:40" x14ac:dyDescent="0.25">
      <c r="B30" s="60"/>
      <c r="C30" s="61" t="s">
        <v>21</v>
      </c>
      <c r="D30" s="308" t="s">
        <v>19</v>
      </c>
      <c r="E30" s="309"/>
      <c r="F30" s="310"/>
      <c r="G30" s="114"/>
      <c r="H30" s="65" t="s">
        <v>20</v>
      </c>
      <c r="I30" s="283" t="s">
        <v>18</v>
      </c>
      <c r="J30" s="284"/>
      <c r="K30" s="284"/>
      <c r="L30" s="311"/>
      <c r="M30" s="109"/>
      <c r="N30" s="67" t="s">
        <v>23</v>
      </c>
      <c r="O30" s="318" t="s">
        <v>24</v>
      </c>
      <c r="P30" s="319"/>
      <c r="Q30" s="319"/>
      <c r="R30" s="320"/>
      <c r="S30" s="183"/>
      <c r="T30" s="324"/>
      <c r="U30" s="324"/>
      <c r="V30" s="324"/>
      <c r="W30" s="324"/>
      <c r="X30" s="324"/>
      <c r="Y30" s="182"/>
      <c r="Z30" s="103" t="s">
        <v>48</v>
      </c>
      <c r="AA30" s="339" t="s">
        <v>52</v>
      </c>
      <c r="AB30" s="340"/>
      <c r="AC30" s="341"/>
      <c r="AD30" s="159"/>
      <c r="AE30" s="93" t="s">
        <v>50</v>
      </c>
      <c r="AF30" s="273" t="s">
        <v>53</v>
      </c>
      <c r="AG30" s="274"/>
      <c r="AH30" s="275"/>
      <c r="AI30" s="109"/>
      <c r="AJ30" s="96" t="s">
        <v>54</v>
      </c>
      <c r="AK30" s="177" t="s">
        <v>55</v>
      </c>
      <c r="AL30" s="95"/>
      <c r="AM30" s="94"/>
      <c r="AN30" s="4"/>
    </row>
    <row r="31" spans="1:40" x14ac:dyDescent="0.25">
      <c r="B31" s="60"/>
      <c r="C31" s="110"/>
      <c r="D31" s="110"/>
      <c r="E31" s="110"/>
      <c r="F31" s="110"/>
      <c r="G31" s="108"/>
      <c r="H31" s="111"/>
      <c r="I31" s="111"/>
      <c r="J31" s="111"/>
      <c r="K31" s="111"/>
      <c r="L31" s="111"/>
      <c r="M31" s="109"/>
      <c r="N31" s="110"/>
      <c r="O31" s="110"/>
      <c r="P31" s="110"/>
      <c r="Q31" s="110"/>
      <c r="R31" s="110"/>
      <c r="S31" s="60"/>
      <c r="Y31" s="60"/>
      <c r="Z31" s="110"/>
      <c r="AA31" s="110"/>
      <c r="AB31" s="110"/>
      <c r="AC31" s="110"/>
      <c r="AD31" s="109"/>
      <c r="AE31" s="175"/>
      <c r="AF31" s="108"/>
      <c r="AG31" s="109"/>
      <c r="AH31" s="109"/>
      <c r="AI31" s="109"/>
      <c r="AJ31" s="175"/>
      <c r="AK31" s="109"/>
      <c r="AL31" s="4"/>
    </row>
    <row r="32" spans="1:40" x14ac:dyDescent="0.25">
      <c r="B32" s="60"/>
      <c r="C32" s="63" t="s">
        <v>27</v>
      </c>
      <c r="D32" s="280" t="s">
        <v>49</v>
      </c>
      <c r="E32" s="281"/>
      <c r="F32" s="281"/>
      <c r="G32" s="115"/>
      <c r="H32" s="64" t="s">
        <v>43</v>
      </c>
      <c r="I32" s="312" t="s">
        <v>44</v>
      </c>
      <c r="J32" s="313"/>
      <c r="K32" s="313"/>
      <c r="L32" s="314"/>
      <c r="M32" s="109"/>
      <c r="N32" s="66" t="s">
        <v>26</v>
      </c>
      <c r="O32" s="321" t="s">
        <v>25</v>
      </c>
      <c r="P32" s="322"/>
      <c r="Q32" s="322"/>
      <c r="R32" s="323"/>
      <c r="S32" s="60"/>
      <c r="T32" s="336" t="s">
        <v>35</v>
      </c>
      <c r="U32" s="337"/>
      <c r="V32" s="337"/>
      <c r="W32" s="337"/>
      <c r="X32" s="338"/>
      <c r="Y32" s="182"/>
      <c r="Z32" s="100" t="s">
        <v>42</v>
      </c>
      <c r="AA32" s="238" t="s">
        <v>52</v>
      </c>
      <c r="AB32" s="239"/>
      <c r="AC32" s="239"/>
      <c r="AD32" s="159"/>
      <c r="AE32" s="104" t="s">
        <v>51</v>
      </c>
      <c r="AF32" s="252" t="s">
        <v>53</v>
      </c>
      <c r="AG32" s="253"/>
      <c r="AH32" s="254"/>
      <c r="AI32" s="109"/>
      <c r="AJ32" s="98" t="s">
        <v>57</v>
      </c>
      <c r="AK32" s="99" t="s">
        <v>56</v>
      </c>
    </row>
    <row r="33" spans="2:38" x14ac:dyDescent="0.25">
      <c r="B33" s="60"/>
      <c r="C33" s="109"/>
      <c r="D33" s="109"/>
      <c r="E33" s="109"/>
      <c r="F33" s="109"/>
      <c r="G33" s="108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60"/>
      <c r="T33" s="332"/>
      <c r="U33" s="332"/>
      <c r="V33" s="332"/>
      <c r="W33" s="332"/>
      <c r="X33" s="332"/>
      <c r="Y33" s="60"/>
      <c r="Z33" s="110"/>
      <c r="AA33" s="110"/>
      <c r="AB33" s="110"/>
      <c r="AC33" s="110"/>
      <c r="AD33" s="109"/>
      <c r="AE33" s="109"/>
      <c r="AF33" s="109"/>
      <c r="AG33" s="109"/>
      <c r="AH33" s="157"/>
      <c r="AI33" s="109"/>
      <c r="AJ33" s="175"/>
      <c r="AK33" s="113"/>
    </row>
    <row r="34" spans="2:38" x14ac:dyDescent="0.25">
      <c r="B34" s="60"/>
      <c r="C34" s="68" t="s">
        <v>22</v>
      </c>
      <c r="D34" s="306" t="s">
        <v>17</v>
      </c>
      <c r="E34" s="307"/>
      <c r="F34" s="307"/>
      <c r="G34" s="112"/>
      <c r="H34" s="158" t="s">
        <v>79</v>
      </c>
      <c r="I34" s="315" t="s">
        <v>80</v>
      </c>
      <c r="J34" s="316"/>
      <c r="K34" s="316"/>
      <c r="L34" s="317"/>
      <c r="M34" s="109"/>
      <c r="N34" s="160" t="s">
        <v>78</v>
      </c>
      <c r="O34" s="327" t="s">
        <v>81</v>
      </c>
      <c r="P34" s="328"/>
      <c r="Q34" s="328"/>
      <c r="R34" s="329"/>
      <c r="S34" s="60"/>
      <c r="T34" s="333" t="s">
        <v>47</v>
      </c>
      <c r="U34" s="334"/>
      <c r="V34" s="334"/>
      <c r="W34" s="334"/>
      <c r="X34" s="335"/>
      <c r="Y34" s="60"/>
      <c r="Z34" s="105" t="s">
        <v>61</v>
      </c>
      <c r="AA34" s="330" t="s">
        <v>63</v>
      </c>
      <c r="AB34" s="330"/>
      <c r="AC34" s="331"/>
      <c r="AD34" s="109"/>
      <c r="AE34" s="106" t="s">
        <v>60</v>
      </c>
      <c r="AF34" s="256" t="s">
        <v>62</v>
      </c>
      <c r="AG34" s="256"/>
      <c r="AH34" s="256"/>
      <c r="AI34" s="166"/>
      <c r="AJ34" s="102" t="s">
        <v>58</v>
      </c>
      <c r="AK34" s="178" t="s">
        <v>59</v>
      </c>
      <c r="AL34" s="62"/>
    </row>
    <row r="35" spans="2:38" x14ac:dyDescent="0.25">
      <c r="B35" s="60"/>
      <c r="C35" s="109"/>
      <c r="D35" s="109"/>
      <c r="E35" s="109"/>
      <c r="F35" s="109"/>
      <c r="G35" s="109"/>
      <c r="H35" s="109"/>
      <c r="I35" s="109"/>
      <c r="J35" s="113"/>
      <c r="K35" s="109"/>
      <c r="L35" s="109"/>
      <c r="M35" s="109"/>
      <c r="N35" s="109"/>
      <c r="O35" s="110"/>
      <c r="P35" s="110"/>
      <c r="Q35" s="110"/>
      <c r="R35" s="110"/>
      <c r="S35" s="60"/>
      <c r="T35" s="60"/>
      <c r="U35" s="107"/>
      <c r="V35" s="107"/>
      <c r="W35" s="107"/>
      <c r="X35" s="107"/>
      <c r="Y35" s="60"/>
      <c r="Z35" s="109"/>
      <c r="AA35" s="109"/>
      <c r="AB35" s="109"/>
      <c r="AC35" s="108"/>
      <c r="AD35" s="109"/>
      <c r="AE35" s="175"/>
      <c r="AF35" s="109"/>
      <c r="AG35" s="109"/>
      <c r="AH35" s="109"/>
      <c r="AI35" s="109"/>
      <c r="AJ35" s="109"/>
      <c r="AK35" s="109"/>
    </row>
    <row r="36" spans="2:38" x14ac:dyDescent="0.25">
      <c r="B36" s="60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52" t="s">
        <v>77</v>
      </c>
      <c r="O36" s="325" t="s">
        <v>83</v>
      </c>
      <c r="P36" s="326"/>
      <c r="Q36" s="326"/>
      <c r="R36" s="326"/>
      <c r="S36" s="62"/>
      <c r="Y36" s="4"/>
      <c r="Z36" s="155" t="s">
        <v>72</v>
      </c>
      <c r="AA36" s="270" t="s">
        <v>73</v>
      </c>
      <c r="AB36" s="271"/>
      <c r="AC36" s="271"/>
      <c r="AD36" s="184"/>
      <c r="AE36" s="98" t="s">
        <v>57</v>
      </c>
      <c r="AF36" s="264" t="s">
        <v>56</v>
      </c>
      <c r="AG36" s="265"/>
      <c r="AH36" s="265"/>
      <c r="AI36" s="185"/>
      <c r="AJ36" s="108"/>
      <c r="AK36" s="109"/>
    </row>
    <row r="37" spans="2:38" x14ac:dyDescent="0.25">
      <c r="B37" s="60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Z37" s="109"/>
      <c r="AA37" s="109"/>
      <c r="AB37" s="109"/>
      <c r="AC37" s="109"/>
      <c r="AD37" s="108"/>
      <c r="AE37" s="109"/>
      <c r="AF37" s="109"/>
      <c r="AG37" s="109"/>
      <c r="AH37" s="109"/>
      <c r="AI37" s="108"/>
      <c r="AJ37" s="109"/>
      <c r="AK37" s="109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  <mergeCell ref="B4:AJ7"/>
    <mergeCell ref="C9:E9"/>
    <mergeCell ref="G29:J29"/>
    <mergeCell ref="M29:P29"/>
    <mergeCell ref="S29:V29"/>
    <mergeCell ref="B28:E28"/>
    <mergeCell ref="D34:F34"/>
    <mergeCell ref="AA30:AC30"/>
    <mergeCell ref="I32:L32"/>
    <mergeCell ref="O32:R32"/>
    <mergeCell ref="I34:L34"/>
    <mergeCell ref="O34:R34"/>
  </mergeCells>
  <conditionalFormatting sqref="F10:AJ10">
    <cfRule type="expression" dxfId="241" priority="219">
      <formula>OR(F$10=1,F$10=7)</formula>
    </cfRule>
  </conditionalFormatting>
  <conditionalFormatting sqref="F12:AJ27">
    <cfRule type="cellIs" dxfId="240" priority="195" operator="equal">
      <formula>"A"</formula>
    </cfRule>
    <cfRule type="cellIs" dxfId="239" priority="196" operator="equal">
      <formula>"P"</formula>
    </cfRule>
    <cfRule type="cellIs" dxfId="238" priority="197" operator="equal">
      <formula>"G"</formula>
    </cfRule>
    <cfRule type="cellIs" dxfId="237" priority="198" operator="equal">
      <formula>"Q"</formula>
    </cfRule>
    <cfRule type="cellIs" dxfId="236" priority="199" operator="equal">
      <formula>"N"</formula>
    </cfRule>
    <cfRule type="cellIs" dxfId="235" priority="200" operator="equal">
      <formula>"PN"</formula>
    </cfRule>
    <cfRule type="cellIs" dxfId="234" priority="201" operator="equal">
      <formula>"PJ"</formula>
    </cfRule>
    <cfRule type="cellIs" dxfId="233" priority="202" operator="equal">
      <formula>"J"</formula>
    </cfRule>
    <cfRule type="cellIs" dxfId="232" priority="203" operator="equal">
      <formula>"F"</formula>
    </cfRule>
    <cfRule type="cellIs" dxfId="231" priority="204" operator="equal">
      <formula>"GP"</formula>
    </cfRule>
    <cfRule type="cellIs" dxfId="230" priority="205" operator="equal">
      <formula>"PM"</formula>
    </cfRule>
    <cfRule type="cellIs" dxfId="229" priority="206" operator="equal">
      <formula>"GA"</formula>
    </cfRule>
    <cfRule type="cellIs" dxfId="228" priority="207" operator="equal">
      <formula>"AM"</formula>
    </cfRule>
    <cfRule type="cellIs" dxfId="227" priority="209" operator="equal">
      <formula>"CV"</formula>
    </cfRule>
    <cfRule type="cellIs" dxfId="226" priority="210" operator="equal">
      <formula>"ND"</formula>
    </cfRule>
    <cfRule type="cellIs" dxfId="225" priority="211" operator="equal">
      <formula>"CPA"</formula>
    </cfRule>
    <cfRule type="cellIs" dxfId="224" priority="212" operator="equal">
      <formula>"MA"</formula>
    </cfRule>
    <cfRule type="cellIs" dxfId="223" priority="213" operator="equal">
      <formula>"DR"</formula>
    </cfRule>
    <cfRule type="cellIs" dxfId="222" priority="214" operator="equal">
      <formula>"RC"</formula>
    </cfRule>
    <cfRule type="cellIs" dxfId="221" priority="215" operator="equal">
      <formula>"D"</formula>
    </cfRule>
    <cfRule type="cellIs" dxfId="220" priority="216" operator="equal">
      <formula>"CP"</formula>
    </cfRule>
    <cfRule type="expression" dxfId="219" priority="217">
      <formula>OR(F$10=1,F$10=7)</formula>
    </cfRule>
    <cfRule type="cellIs" dxfId="218" priority="218" operator="equal">
      <formula>"R"</formula>
    </cfRule>
  </conditionalFormatting>
  <conditionalFormatting sqref="C11:E27">
    <cfRule type="cellIs" dxfId="217" priority="208" operator="equal">
      <formula>0</formula>
    </cfRule>
  </conditionalFormatting>
  <conditionalFormatting sqref="F11:Q11">
    <cfRule type="cellIs" dxfId="216" priority="171" operator="equal">
      <formula>"A"</formula>
    </cfRule>
    <cfRule type="cellIs" dxfId="215" priority="172" operator="equal">
      <formula>"D"</formula>
    </cfRule>
    <cfRule type="cellIs" dxfId="214" priority="173" operator="equal">
      <formula>"P"</formula>
    </cfRule>
    <cfRule type="cellIs" dxfId="213" priority="174" operator="equal">
      <formula>"G"</formula>
    </cfRule>
    <cfRule type="cellIs" dxfId="212" priority="175" operator="equal">
      <formula>"Q"</formula>
    </cfRule>
    <cfRule type="cellIs" dxfId="211" priority="176" operator="equal">
      <formula>"N"</formula>
    </cfRule>
    <cfRule type="cellIs" dxfId="210" priority="177" operator="equal">
      <formula>"PN"</formula>
    </cfRule>
    <cfRule type="cellIs" dxfId="209" priority="178" operator="equal">
      <formula>"PJ"</formula>
    </cfRule>
    <cfRule type="cellIs" dxfId="208" priority="179" operator="equal">
      <formula>"J"</formula>
    </cfRule>
    <cfRule type="cellIs" dxfId="207" priority="180" operator="equal">
      <formula>"F"</formula>
    </cfRule>
    <cfRule type="cellIs" dxfId="206" priority="181" operator="equal">
      <formula>"GP"</formula>
    </cfRule>
    <cfRule type="cellIs" dxfId="205" priority="182" operator="equal">
      <formula>"PM"</formula>
    </cfRule>
    <cfRule type="cellIs" dxfId="204" priority="183" operator="equal">
      <formula>"GA"</formula>
    </cfRule>
    <cfRule type="cellIs" dxfId="203" priority="184" operator="equal">
      <formula>"AM"</formula>
    </cfRule>
    <cfRule type="cellIs" dxfId="202" priority="185" operator="equal">
      <formula>"CV"</formula>
    </cfRule>
    <cfRule type="cellIs" dxfId="201" priority="186" operator="equal">
      <formula>"ND"</formula>
    </cfRule>
    <cfRule type="cellIs" dxfId="200" priority="187" operator="equal">
      <formula>"CPA"</formula>
    </cfRule>
    <cfRule type="cellIs" dxfId="199" priority="188" operator="equal">
      <formula>"MA"</formula>
    </cfRule>
    <cfRule type="cellIs" dxfId="198" priority="189" operator="equal">
      <formula>"DR"</formula>
    </cfRule>
    <cfRule type="cellIs" dxfId="197" priority="190" operator="equal">
      <formula>"RC"</formula>
    </cfRule>
    <cfRule type="cellIs" dxfId="196" priority="191" operator="equal">
      <formula>"CP"</formula>
    </cfRule>
    <cfRule type="expression" dxfId="195" priority="192">
      <formula>OR(F$10=1,F$10=7)</formula>
    </cfRule>
    <cfRule type="cellIs" dxfId="194" priority="193" operator="equal">
      <formula>"R"</formula>
    </cfRule>
  </conditionalFormatting>
  <conditionalFormatting sqref="R11:V11">
    <cfRule type="cellIs" dxfId="193" priority="147" operator="equal">
      <formula>"A"</formula>
    </cfRule>
    <cfRule type="cellIs" dxfId="192" priority="148" operator="equal">
      <formula>"D"</formula>
    </cfRule>
    <cfRule type="cellIs" dxfId="191" priority="149" operator="equal">
      <formula>"P"</formula>
    </cfRule>
    <cfRule type="cellIs" dxfId="190" priority="150" operator="equal">
      <formula>"G"</formula>
    </cfRule>
    <cfRule type="cellIs" dxfId="189" priority="151" operator="equal">
      <formula>"Q"</formula>
    </cfRule>
    <cfRule type="cellIs" dxfId="188" priority="152" operator="equal">
      <formula>"N"</formula>
    </cfRule>
    <cfRule type="cellIs" dxfId="187" priority="153" operator="equal">
      <formula>"PN"</formula>
    </cfRule>
    <cfRule type="cellIs" dxfId="186" priority="154" operator="equal">
      <formula>"PJ"</formula>
    </cfRule>
    <cfRule type="cellIs" dxfId="185" priority="155" operator="equal">
      <formula>"J"</formula>
    </cfRule>
    <cfRule type="cellIs" dxfId="184" priority="156" operator="equal">
      <formula>"F"</formula>
    </cfRule>
    <cfRule type="cellIs" dxfId="183" priority="157" operator="equal">
      <formula>"GP"</formula>
    </cfRule>
    <cfRule type="cellIs" dxfId="182" priority="158" operator="equal">
      <formula>"PM"</formula>
    </cfRule>
    <cfRule type="cellIs" dxfId="181" priority="159" operator="equal">
      <formula>"GA"</formula>
    </cfRule>
    <cfRule type="cellIs" dxfId="180" priority="160" operator="equal">
      <formula>"AM"</formula>
    </cfRule>
    <cfRule type="cellIs" dxfId="179" priority="161" operator="equal">
      <formula>"CV"</formula>
    </cfRule>
    <cfRule type="cellIs" dxfId="178" priority="162" operator="equal">
      <formula>"ND"</formula>
    </cfRule>
    <cfRule type="cellIs" dxfId="177" priority="163" operator="equal">
      <formula>"CPA"</formula>
    </cfRule>
    <cfRule type="cellIs" dxfId="176" priority="164" operator="equal">
      <formula>"MA"</formula>
    </cfRule>
    <cfRule type="cellIs" dxfId="175" priority="165" operator="equal">
      <formula>"DR"</formula>
    </cfRule>
    <cfRule type="cellIs" dxfId="174" priority="166" operator="equal">
      <formula>"RC"</formula>
    </cfRule>
    <cfRule type="cellIs" dxfId="173" priority="167" operator="equal">
      <formula>"CP"</formula>
    </cfRule>
    <cfRule type="expression" dxfId="172" priority="168">
      <formula>OR(R$10=1,R$10=7)</formula>
    </cfRule>
    <cfRule type="cellIs" dxfId="171" priority="169" operator="equal">
      <formula>"R"</formula>
    </cfRule>
  </conditionalFormatting>
  <conditionalFormatting sqref="W11:Z11">
    <cfRule type="cellIs" dxfId="170" priority="123" operator="equal">
      <formula>"A"</formula>
    </cfRule>
    <cfRule type="cellIs" dxfId="169" priority="124" operator="equal">
      <formula>"D"</formula>
    </cfRule>
    <cfRule type="cellIs" dxfId="168" priority="125" operator="equal">
      <formula>"P"</formula>
    </cfRule>
    <cfRule type="cellIs" dxfId="167" priority="126" operator="equal">
      <formula>"G"</formula>
    </cfRule>
    <cfRule type="cellIs" dxfId="166" priority="127" operator="equal">
      <formula>"Q"</formula>
    </cfRule>
    <cfRule type="cellIs" dxfId="165" priority="128" operator="equal">
      <formula>"N"</formula>
    </cfRule>
    <cfRule type="cellIs" dxfId="164" priority="129" operator="equal">
      <formula>"PN"</formula>
    </cfRule>
    <cfRule type="cellIs" dxfId="163" priority="130" operator="equal">
      <formula>"PJ"</formula>
    </cfRule>
    <cfRule type="cellIs" dxfId="162" priority="131" operator="equal">
      <formula>"J"</formula>
    </cfRule>
    <cfRule type="cellIs" dxfId="161" priority="132" operator="equal">
      <formula>"F"</formula>
    </cfRule>
    <cfRule type="cellIs" dxfId="160" priority="133" operator="equal">
      <formula>"GP"</formula>
    </cfRule>
    <cfRule type="cellIs" dxfId="159" priority="134" operator="equal">
      <formula>"PM"</formula>
    </cfRule>
    <cfRule type="cellIs" dxfId="158" priority="135" operator="equal">
      <formula>"GA"</formula>
    </cfRule>
    <cfRule type="cellIs" dxfId="157" priority="136" operator="equal">
      <formula>"AM"</formula>
    </cfRule>
    <cfRule type="cellIs" dxfId="156" priority="137" operator="equal">
      <formula>"CV"</formula>
    </cfRule>
    <cfRule type="cellIs" dxfId="155" priority="138" operator="equal">
      <formula>"ND"</formula>
    </cfRule>
    <cfRule type="cellIs" dxfId="154" priority="139" operator="equal">
      <formula>"CPA"</formula>
    </cfRule>
    <cfRule type="cellIs" dxfId="153" priority="140" operator="equal">
      <formula>"MA"</formula>
    </cfRule>
    <cfRule type="cellIs" dxfId="152" priority="141" operator="equal">
      <formula>"DR"</formula>
    </cfRule>
    <cfRule type="cellIs" dxfId="151" priority="142" operator="equal">
      <formula>"RC"</formula>
    </cfRule>
    <cfRule type="cellIs" dxfId="150" priority="143" operator="equal">
      <formula>"CP"</formula>
    </cfRule>
    <cfRule type="expression" dxfId="149" priority="144">
      <formula>OR(W$10=1,W$10=7)</formula>
    </cfRule>
    <cfRule type="cellIs" dxfId="148" priority="145" operator="equal">
      <formula>"R"</formula>
    </cfRule>
  </conditionalFormatting>
  <conditionalFormatting sqref="AA11">
    <cfRule type="cellIs" dxfId="147" priority="99" operator="equal">
      <formula>"A"</formula>
    </cfRule>
    <cfRule type="cellIs" dxfId="146" priority="100" operator="equal">
      <formula>"D"</formula>
    </cfRule>
    <cfRule type="cellIs" dxfId="145" priority="101" operator="equal">
      <formula>"P"</formula>
    </cfRule>
    <cfRule type="cellIs" dxfId="144" priority="102" operator="equal">
      <formula>"G"</formula>
    </cfRule>
    <cfRule type="cellIs" dxfId="143" priority="103" operator="equal">
      <formula>"Q"</formula>
    </cfRule>
    <cfRule type="cellIs" dxfId="142" priority="104" operator="equal">
      <formula>"N"</formula>
    </cfRule>
    <cfRule type="cellIs" dxfId="141" priority="105" operator="equal">
      <formula>"PN"</formula>
    </cfRule>
    <cfRule type="cellIs" dxfId="140" priority="106" operator="equal">
      <formula>"PJ"</formula>
    </cfRule>
    <cfRule type="cellIs" dxfId="139" priority="107" operator="equal">
      <formula>"J"</formula>
    </cfRule>
    <cfRule type="cellIs" dxfId="138" priority="108" operator="equal">
      <formula>"F"</formula>
    </cfRule>
    <cfRule type="cellIs" dxfId="137" priority="109" operator="equal">
      <formula>"GP"</formula>
    </cfRule>
    <cfRule type="cellIs" dxfId="136" priority="110" operator="equal">
      <formula>"PM"</formula>
    </cfRule>
    <cfRule type="cellIs" dxfId="135" priority="111" operator="equal">
      <formula>"GA"</formula>
    </cfRule>
    <cfRule type="cellIs" dxfId="134" priority="112" operator="equal">
      <formula>"AM"</formula>
    </cfRule>
    <cfRule type="cellIs" dxfId="133" priority="113" operator="equal">
      <formula>"CV"</formula>
    </cfRule>
    <cfRule type="cellIs" dxfId="132" priority="114" operator="equal">
      <formula>"ND"</formula>
    </cfRule>
    <cfRule type="cellIs" dxfId="131" priority="115" operator="equal">
      <formula>"CPA"</formula>
    </cfRule>
    <cfRule type="cellIs" dxfId="130" priority="116" operator="equal">
      <formula>"MA"</formula>
    </cfRule>
    <cfRule type="cellIs" dxfId="129" priority="117" operator="equal">
      <formula>"DR"</formula>
    </cfRule>
    <cfRule type="cellIs" dxfId="128" priority="118" operator="equal">
      <formula>"RC"</formula>
    </cfRule>
    <cfRule type="cellIs" dxfId="127" priority="119" operator="equal">
      <formula>"CP"</formula>
    </cfRule>
    <cfRule type="expression" dxfId="126" priority="120">
      <formula>OR(AA$10=1,AA$10=7)</formula>
    </cfRule>
    <cfRule type="cellIs" dxfId="125" priority="121" operator="equal">
      <formula>"R"</formula>
    </cfRule>
  </conditionalFormatting>
  <conditionalFormatting sqref="AB11">
    <cfRule type="cellIs" dxfId="124" priority="75" operator="equal">
      <formula>"A"</formula>
    </cfRule>
    <cfRule type="cellIs" dxfId="123" priority="76" operator="equal">
      <formula>"D"</formula>
    </cfRule>
    <cfRule type="cellIs" dxfId="122" priority="77" operator="equal">
      <formula>"P"</formula>
    </cfRule>
    <cfRule type="cellIs" dxfId="121" priority="78" operator="equal">
      <formula>"G"</formula>
    </cfRule>
    <cfRule type="cellIs" dxfId="120" priority="79" operator="equal">
      <formula>"Q"</formula>
    </cfRule>
    <cfRule type="cellIs" dxfId="119" priority="80" operator="equal">
      <formula>"N"</formula>
    </cfRule>
    <cfRule type="cellIs" dxfId="118" priority="81" operator="equal">
      <formula>"PN"</formula>
    </cfRule>
    <cfRule type="cellIs" dxfId="117" priority="82" operator="equal">
      <formula>"PJ"</formula>
    </cfRule>
    <cfRule type="cellIs" dxfId="116" priority="83" operator="equal">
      <formula>"J"</formula>
    </cfRule>
    <cfRule type="cellIs" dxfId="115" priority="84" operator="equal">
      <formula>"F"</formula>
    </cfRule>
    <cfRule type="cellIs" dxfId="114" priority="85" operator="equal">
      <formula>"GP"</formula>
    </cfRule>
    <cfRule type="cellIs" dxfId="113" priority="86" operator="equal">
      <formula>"PM"</formula>
    </cfRule>
    <cfRule type="cellIs" dxfId="112" priority="87" operator="equal">
      <formula>"GA"</formula>
    </cfRule>
    <cfRule type="cellIs" dxfId="111" priority="88" operator="equal">
      <formula>"AM"</formula>
    </cfRule>
    <cfRule type="cellIs" dxfId="110" priority="89" operator="equal">
      <formula>"CV"</formula>
    </cfRule>
    <cfRule type="cellIs" dxfId="109" priority="90" operator="equal">
      <formula>"ND"</formula>
    </cfRule>
    <cfRule type="cellIs" dxfId="108" priority="91" operator="equal">
      <formula>"CPA"</formula>
    </cfRule>
    <cfRule type="cellIs" dxfId="107" priority="92" operator="equal">
      <formula>"MA"</formula>
    </cfRule>
    <cfRule type="cellIs" dxfId="106" priority="93" operator="equal">
      <formula>"DR"</formula>
    </cfRule>
    <cfRule type="cellIs" dxfId="105" priority="94" operator="equal">
      <formula>"RC"</formula>
    </cfRule>
    <cfRule type="cellIs" dxfId="104" priority="95" operator="equal">
      <formula>"CP"</formula>
    </cfRule>
    <cfRule type="expression" dxfId="103" priority="96">
      <formula>OR(AB$10=1,AB$10=7)</formula>
    </cfRule>
    <cfRule type="cellIs" dxfId="102" priority="97" operator="equal">
      <formula>"R"</formula>
    </cfRule>
  </conditionalFormatting>
  <conditionalFormatting sqref="AC11:AE11">
    <cfRule type="cellIs" dxfId="101" priority="51" operator="equal">
      <formula>"A"</formula>
    </cfRule>
    <cfRule type="cellIs" dxfId="100" priority="52" operator="equal">
      <formula>"D"</formula>
    </cfRule>
    <cfRule type="cellIs" dxfId="99" priority="53" operator="equal">
      <formula>"P"</formula>
    </cfRule>
    <cfRule type="cellIs" dxfId="98" priority="54" operator="equal">
      <formula>"G"</formula>
    </cfRule>
    <cfRule type="cellIs" dxfId="97" priority="55" operator="equal">
      <formula>"Q"</formula>
    </cfRule>
    <cfRule type="cellIs" dxfId="96" priority="56" operator="equal">
      <formula>"N"</formula>
    </cfRule>
    <cfRule type="cellIs" dxfId="95" priority="57" operator="equal">
      <formula>"PN"</formula>
    </cfRule>
    <cfRule type="cellIs" dxfId="94" priority="58" operator="equal">
      <formula>"PJ"</formula>
    </cfRule>
    <cfRule type="cellIs" dxfId="93" priority="59" operator="equal">
      <formula>"J"</formula>
    </cfRule>
    <cfRule type="cellIs" dxfId="92" priority="60" operator="equal">
      <formula>"F"</formula>
    </cfRule>
    <cfRule type="cellIs" dxfId="91" priority="61" operator="equal">
      <formula>"GP"</formula>
    </cfRule>
    <cfRule type="cellIs" dxfId="90" priority="62" operator="equal">
      <formula>"PM"</formula>
    </cfRule>
    <cfRule type="cellIs" dxfId="89" priority="63" operator="equal">
      <formula>"GA"</formula>
    </cfRule>
    <cfRule type="cellIs" dxfId="88" priority="64" operator="equal">
      <formula>"AM"</formula>
    </cfRule>
    <cfRule type="cellIs" dxfId="87" priority="65" operator="equal">
      <formula>"CV"</formula>
    </cfRule>
    <cfRule type="cellIs" dxfId="86" priority="66" operator="equal">
      <formula>"ND"</formula>
    </cfRule>
    <cfRule type="cellIs" dxfId="85" priority="67" operator="equal">
      <formula>"CPA"</formula>
    </cfRule>
    <cfRule type="cellIs" dxfId="84" priority="68" operator="equal">
      <formula>"MA"</formula>
    </cfRule>
    <cfRule type="cellIs" dxfId="83" priority="69" operator="equal">
      <formula>"DR"</formula>
    </cfRule>
    <cfRule type="cellIs" dxfId="82" priority="70" operator="equal">
      <formula>"RC"</formula>
    </cfRule>
    <cfRule type="cellIs" dxfId="81" priority="71" operator="equal">
      <formula>"CP"</formula>
    </cfRule>
    <cfRule type="expression" dxfId="80" priority="72">
      <formula>OR(AC$10=1,AC$10=7)</formula>
    </cfRule>
    <cfRule type="cellIs" dxfId="79" priority="73" operator="equal">
      <formula>"R"</formula>
    </cfRule>
  </conditionalFormatting>
  <conditionalFormatting sqref="AF11:AJ11">
    <cfRule type="cellIs" dxfId="78" priority="27" operator="equal">
      <formula>"A"</formula>
    </cfRule>
    <cfRule type="cellIs" dxfId="77" priority="28" operator="equal">
      <formula>"D"</formula>
    </cfRule>
    <cfRule type="cellIs" dxfId="76" priority="29" operator="equal">
      <formula>"P"</formula>
    </cfRule>
    <cfRule type="cellIs" dxfId="75" priority="30" operator="equal">
      <formula>"G"</formula>
    </cfRule>
    <cfRule type="cellIs" dxfId="74" priority="31" operator="equal">
      <formula>"Q"</formula>
    </cfRule>
    <cfRule type="cellIs" dxfId="73" priority="32" operator="equal">
      <formula>"N"</formula>
    </cfRule>
    <cfRule type="cellIs" dxfId="72" priority="33" operator="equal">
      <formula>"PN"</formula>
    </cfRule>
    <cfRule type="cellIs" dxfId="71" priority="34" operator="equal">
      <formula>"PJ"</formula>
    </cfRule>
    <cfRule type="cellIs" dxfId="70" priority="35" operator="equal">
      <formula>"J"</formula>
    </cfRule>
    <cfRule type="cellIs" dxfId="69" priority="36" operator="equal">
      <formula>"F"</formula>
    </cfRule>
    <cfRule type="cellIs" dxfId="68" priority="37" operator="equal">
      <formula>"GP"</formula>
    </cfRule>
    <cfRule type="cellIs" dxfId="67" priority="38" operator="equal">
      <formula>"PM"</formula>
    </cfRule>
    <cfRule type="cellIs" dxfId="66" priority="39" operator="equal">
      <formula>"GA"</formula>
    </cfRule>
    <cfRule type="cellIs" dxfId="65" priority="40" operator="equal">
      <formula>"AM"</formula>
    </cfRule>
    <cfRule type="cellIs" dxfId="64" priority="41" operator="equal">
      <formula>"CV"</formula>
    </cfRule>
    <cfRule type="cellIs" dxfId="63" priority="42" operator="equal">
      <formula>"ND"</formula>
    </cfRule>
    <cfRule type="cellIs" dxfId="62" priority="43" operator="equal">
      <formula>"CPA"</formula>
    </cfRule>
    <cfRule type="cellIs" dxfId="61" priority="44" operator="equal">
      <formula>"MA"</formula>
    </cfRule>
    <cfRule type="cellIs" dxfId="60" priority="45" operator="equal">
      <formula>"DR"</formula>
    </cfRule>
    <cfRule type="cellIs" dxfId="59" priority="46" operator="equal">
      <formula>"RC"</formula>
    </cfRule>
    <cfRule type="cellIs" dxfId="58" priority="47" operator="equal">
      <formula>"CP"</formula>
    </cfRule>
    <cfRule type="expression" dxfId="57" priority="48">
      <formula>OR(AF$10=1,AF$10=7)</formula>
    </cfRule>
    <cfRule type="cellIs" dxfId="56" priority="49" operator="equal">
      <formula>"R"</formula>
    </cfRule>
  </conditionalFormatting>
  <conditionalFormatting sqref="F28:AJ28">
    <cfRule type="expression" dxfId="55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54" priority="1" operator="equal">
      <formula>"D"</formula>
    </cfRule>
    <cfRule type="cellIs" dxfId="53" priority="3" operator="equal">
      <formula>"P"</formula>
    </cfRule>
    <cfRule type="cellIs" dxfId="52" priority="4" operator="equal">
      <formula>"G"</formula>
    </cfRule>
    <cfRule type="cellIs" dxfId="51" priority="5" operator="equal">
      <formula>"Q"</formula>
    </cfRule>
    <cfRule type="cellIs" dxfId="50" priority="6" operator="equal">
      <formula>"N"</formula>
    </cfRule>
    <cfRule type="cellIs" dxfId="49" priority="7" operator="equal">
      <formula>"PN"</formula>
    </cfRule>
    <cfRule type="cellIs" dxfId="48" priority="8" operator="equal">
      <formula>"PJ"</formula>
    </cfRule>
    <cfRule type="cellIs" dxfId="47" priority="9" operator="equal">
      <formula>"J"</formula>
    </cfRule>
    <cfRule type="cellIs" dxfId="46" priority="10" operator="equal">
      <formula>"F"</formula>
    </cfRule>
    <cfRule type="cellIs" dxfId="45" priority="11" operator="equal">
      <formula>"GP"</formula>
    </cfRule>
    <cfRule type="cellIs" dxfId="44" priority="12" operator="equal">
      <formula>"PM"</formula>
    </cfRule>
    <cfRule type="cellIs" dxfId="43" priority="13" operator="equal">
      <formula>"GA"</formula>
    </cfRule>
    <cfRule type="cellIs" dxfId="42" priority="14" operator="equal">
      <formula>"AM"</formula>
    </cfRule>
    <cfRule type="cellIs" dxfId="41" priority="15" operator="equal">
      <formula>"CV"</formula>
    </cfRule>
    <cfRule type="cellIs" dxfId="40" priority="16" operator="equal">
      <formula>"ND"</formula>
    </cfRule>
    <cfRule type="cellIs" dxfId="39" priority="17" operator="equal">
      <formula>"CPA"</formula>
    </cfRule>
    <cfRule type="cellIs" dxfId="38" priority="18" operator="equal">
      <formula>"MA"</formula>
    </cfRule>
    <cfRule type="cellIs" dxfId="37" priority="19" operator="equal">
      <formula>"DR"</formula>
    </cfRule>
    <cfRule type="cellIs" dxfId="36" priority="20" operator="equal">
      <formula>"RC"</formula>
    </cfRule>
    <cfRule type="cellIs" dxfId="35" priority="21" operator="equal">
      <formula>"CP"</formula>
    </cfRule>
    <cfRule type="expression" dxfId="34" priority="22">
      <formula>OR(N$10=1,N$10=7)</formula>
    </cfRule>
    <cfRule type="cellIs" dxfId="33" priority="23" operator="equal">
      <formula>"R"</formula>
    </cfRule>
  </conditionalFormatting>
  <conditionalFormatting sqref="N36">
    <cfRule type="cellIs" dxfId="32" priority="2" operator="equal">
      <formula>"A"</formula>
    </cfRule>
  </conditionalFormatting>
  <dataValidations count="5">
    <dataValidation type="list" allowBlank="1" showInputMessage="1" showErrorMessage="1" sqref="F12:AJ27">
      <formula1>"CP,ND,MA,RC,F,CPA,DR,AM,GA,Q,PM,GP,G,PJ,PN,J,N,D,A,P,R,"</formula1>
    </dataValidation>
    <dataValidation type="list" allowBlank="1" showInputMessage="1" showErrorMessage="1" sqref="R11:Z11">
      <formula1>"CP,ND,MA,RC,F,CPA,DR,AM,GA,Q,PM,GP,G,PJ,PN,J,N,P,A,D,R,"</formula1>
    </dataValidation>
    <dataValidation type="list" allowBlank="1" showInputMessage="1" showErrorMessage="1" sqref="F11:Q11">
      <formula1>"CP,ND,MA,RC,F,CPA,DR,AM,GA,Q,PM,GP,G,PJ,PN,J,N,D,P,A,R,"</formula1>
    </dataValidation>
    <dataValidation type="list" allowBlank="1" showInputMessage="1" showErrorMessage="1" sqref="AA11:AJ11">
      <formula1>"CP,ND,MA,RC,F,CPA,DR,AM,GA,Q,PM,GP,G,PJ,PN,J,N,R,D,A,P,"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20" id="{A7C2DAE2-70DD-4F0F-A7B5-1EB658F661D8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</xm:sqref>
        </x14:conditionalFormatting>
        <x14:conditionalFormatting xmlns:xm="http://schemas.microsoft.com/office/excel/2006/main">
          <x14:cfRule type="expression" priority="194" id="{F663703D-B968-4581-8296-7B50C09D7CE7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F11:Q11</xm:sqref>
        </x14:conditionalFormatting>
        <x14:conditionalFormatting xmlns:xm="http://schemas.microsoft.com/office/excel/2006/main">
          <x14:cfRule type="expression" priority="170" id="{EC1B401F-9453-401A-968F-5A1F3F13F717}">
            <xm:f>R$3=VLOOKUP(R$3,Config!$D$23:$E$35,1,0)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R11:V11</xm:sqref>
        </x14:conditionalFormatting>
        <x14:conditionalFormatting xmlns:xm="http://schemas.microsoft.com/office/excel/2006/main">
          <x14:cfRule type="expression" priority="146" id="{86442060-C5F3-42C3-81AC-FADC1A7BAC51}">
            <xm:f>W$3=VLOOKUP(W$3,Config!$D$23:$E$35,1,0)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W11:Z11</xm:sqref>
        </x14:conditionalFormatting>
        <x14:conditionalFormatting xmlns:xm="http://schemas.microsoft.com/office/excel/2006/main">
          <x14:cfRule type="expression" priority="122" id="{33C3D59C-1744-4360-80D1-A8969385D4A4}">
            <xm:f>AA$3=VLOOKUP(AA$3,Config!$D$23:$E$35,1,0)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AA11</xm:sqref>
        </x14:conditionalFormatting>
        <x14:conditionalFormatting xmlns:xm="http://schemas.microsoft.com/office/excel/2006/main">
          <x14:cfRule type="expression" priority="98" id="{2A1E2EE9-76F5-4427-BC73-0CA8B0CB5501}">
            <xm:f>AB$3=VLOOKUP(AB$3,Config!$D$23:$E$35,1,0)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AB11</xm:sqref>
        </x14:conditionalFormatting>
        <x14:conditionalFormatting xmlns:xm="http://schemas.microsoft.com/office/excel/2006/main">
          <x14:cfRule type="expression" priority="74" id="{09D3CEF8-F631-4EF4-9FC3-611B5970A646}">
            <xm:f>AC$3=VLOOKUP(AC$3,Config!$D$23:$E$35,1,0)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AC11:AE11</xm:sqref>
        </x14:conditionalFormatting>
        <x14:conditionalFormatting xmlns:xm="http://schemas.microsoft.com/office/excel/2006/main">
          <x14:cfRule type="expression" priority="50" id="{AC7D5601-0FE3-4143-8A33-A4A3CCE4D26B}">
            <xm:f>AF$3=VLOOKUP(AF$3,Config!$D$23:$E$35,1,0)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AF11:AJ11</xm:sqref>
        </x14:conditionalFormatting>
        <x14:conditionalFormatting xmlns:xm="http://schemas.microsoft.com/office/excel/2006/main">
          <x14:cfRule type="expression" priority="24" id="{7AE92B44-82A6-4B8F-BC72-10A9C6530ED9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MENU</vt:lpstr>
      <vt:lpstr>Config</vt:lpstr>
      <vt:lpstr>Juin</vt:lpstr>
      <vt:lpstr>Juillet </vt:lpstr>
      <vt:lpstr>Août </vt:lpstr>
      <vt:lpstr>Septembre</vt:lpstr>
      <vt:lpstr>Octobre </vt:lpstr>
      <vt:lpstr>Novembre </vt:lpstr>
      <vt:lpstr>Décembre </vt:lpstr>
      <vt:lpstr>Janvier </vt:lpstr>
      <vt:lpstr>Février</vt:lpstr>
      <vt:lpstr>Mars </vt:lpstr>
      <vt:lpstr>Avril </vt:lpstr>
      <vt:lpstr>Mai </vt:lpstr>
    </vt:vector>
  </TitlesOfParts>
  <Company>Huntsman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Despres</dc:creator>
  <cp:lastModifiedBy>Guy Blancher</cp:lastModifiedBy>
  <cp:lastPrinted>2018-10-01T02:28:38Z</cp:lastPrinted>
  <dcterms:created xsi:type="dcterms:W3CDTF">2018-09-02T04:43:50Z</dcterms:created>
  <dcterms:modified xsi:type="dcterms:W3CDTF">2019-06-13T19:04:37Z</dcterms:modified>
</cp:coreProperties>
</file>