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/>
  <workbookPr showInkAnnotation="0" autoCompressPictures="0"/>
  <bookViews>
    <workbookView xWindow="0" yWindow="0" windowWidth="25600" windowHeight="15500" tabRatio="500" activeTab="1"/>
  </bookViews>
  <sheets>
    <sheet name="Valeurs" sheetId="2" r:id="rId1"/>
    <sheet name="Tri" sheetId="1" r:id="rId2"/>
  </sheets>
  <externalReferences>
    <externalReference r:id="rId3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3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H20" i="2"/>
  <c r="H21" i="2"/>
  <c r="H22" i="2"/>
  <c r="H23" i="2"/>
  <c r="H24" i="2"/>
  <c r="H25" i="2"/>
  <c r="H19" i="2"/>
  <c r="H14" i="2"/>
  <c r="H15" i="2"/>
  <c r="H16" i="2"/>
  <c r="H17" i="2"/>
  <c r="H18" i="2"/>
  <c r="H13" i="2"/>
  <c r="H7" i="2"/>
  <c r="H8" i="2"/>
  <c r="H9" i="2"/>
  <c r="H10" i="2"/>
  <c r="H11" i="2"/>
  <c r="H12" i="2"/>
  <c r="H6" i="2"/>
  <c r="H5" i="2"/>
  <c r="H3" i="2"/>
  <c r="H4" i="2"/>
  <c r="H2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</calcChain>
</file>

<file path=xl/sharedStrings.xml><?xml version="1.0" encoding="utf-8"?>
<sst xmlns="http://schemas.openxmlformats.org/spreadsheetml/2006/main" count="57" uniqueCount="37">
  <si>
    <t>Total</t>
  </si>
  <si>
    <t>General Eval</t>
  </si>
  <si>
    <t>Name</t>
  </si>
  <si>
    <t>Birthdate</t>
  </si>
  <si>
    <t>Age</t>
  </si>
  <si>
    <t>Class</t>
  </si>
  <si>
    <t>Location</t>
  </si>
  <si>
    <t>Defense</t>
  </si>
  <si>
    <t>Rank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</si>
  <si>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</si>
  <si>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</si>
  <si>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</si>
  <si>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</si>
  <si>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</si>
  <si>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</si>
  <si>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</si>
  <si>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</si>
  <si>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</si>
  <si>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</si>
  <si>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</si>
  <si>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</si>
  <si>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</si>
  <si>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</si>
  <si>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</si>
  <si>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</si>
  <si>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</si>
  <si>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</si>
  <si>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</si>
  <si>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</si>
  <si>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</si>
  <si>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</si>
  <si>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</si>
  <si>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</si>
  <si>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North</t>
  </si>
  <si>
    <t>South</t>
  </si>
  <si>
    <t>East</t>
  </si>
  <si>
    <t>West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</si>
</sst>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"/>
  </numFmts>
  <fonts count="1" x14ac:knownFonts="1"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</cellXfs>
  <cellStyles count="1">
    <cellStyle name="Normal" xfId="0" builtinId="0"/>
  </cellStyles>
  <dxfs count="16">
    <dxf>
      <font>
        <color theme="3" tint="0.39997558519241921"/>
      </font>
      <fill>
        <patternFill patternType="solid">
          <fgColor indexed="64"/>
          <bgColor theme="4" tint="0.599993896298104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0.39997558519241921"/>
      </font>
      <fill>
        <patternFill patternType="solid">
          <fgColor indexed="64"/>
          <bgColor theme="4" tint="0.599993896298104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0.39997558519241921"/>
      </font>
      <fill>
        <patternFill patternType="solid">
          <fgColor indexed="64"/>
          <bgColor theme="4" tint="0.599993896298104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0.39997558519241921"/>
      </font>
      <fill>
        <patternFill patternType="solid">
          <fgColor indexed="64"/>
          <bgColor theme="4" tint="0.599993896298104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valuation%20Player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v Xolani"/>
      <sheetName val="Xolani"/>
      <sheetName val="Ev Shaun"/>
      <sheetName val="Shaun"/>
      <sheetName val="Ev Lucas"/>
      <sheetName val="Lucas"/>
      <sheetName val="Ev Kyle"/>
      <sheetName val="Kyle"/>
      <sheetName val="Ev Ralph"/>
      <sheetName val="Ralph"/>
      <sheetName val="Ev Cecil"/>
      <sheetName val="Cecil"/>
      <sheetName val="Ev Jerry"/>
      <sheetName val="Jerry"/>
      <sheetName val="Ev Marvin"/>
      <sheetName val="Marvin"/>
      <sheetName val="Ev MagD"/>
      <sheetName val="MagD"/>
      <sheetName val="Ev Gift"/>
      <sheetName val="Gift"/>
      <sheetName val="Ev Jaco"/>
      <sheetName val="Jaco"/>
      <sheetName val="Ev Rak"/>
      <sheetName val="Rak"/>
      <sheetName val="Ev Steven"/>
      <sheetName val="Steven"/>
      <sheetName val="Ev KB"/>
      <sheetName val="KB"/>
      <sheetName val="Ev Herman"/>
      <sheetName val="Herman"/>
      <sheetName val="Ev Ike"/>
      <sheetName val="Ike"/>
      <sheetName val="Ev Luvuyo"/>
      <sheetName val="Luvuyo"/>
      <sheetName val="Ev Velaphi"/>
      <sheetName val="Velaphi"/>
      <sheetName val="Ev Thabani"/>
      <sheetName val="Thabani"/>
      <sheetName val="Ev Clive"/>
      <sheetName val="Clive"/>
      <sheetName val="Ev Shane"/>
      <sheetName val="Shane"/>
      <sheetName val="Ev John"/>
      <sheetName val="John"/>
      <sheetName val="Ev Zenande"/>
      <sheetName val="Zenande"/>
      <sheetName val="Ev Jaco V"/>
      <sheetName val="Jaco V"/>
      <sheetName val="Test Results"/>
      <sheetName val="Ranking"/>
    </sheetNames>
    <sheetDataSet>
      <sheetData sheetId="0" refreshError="1"/>
      <sheetData sheetId="1"/>
      <sheetData sheetId="2" refreshError="1"/>
      <sheetData sheetId="3"/>
      <sheetData sheetId="4" refreshError="1"/>
      <sheetData sheetId="5"/>
      <sheetData sheetId="6" refreshError="1"/>
      <sheetData sheetId="7"/>
      <sheetData sheetId="8" refreshError="1"/>
      <sheetData sheetId="9"/>
      <sheetData sheetId="10" refreshError="1"/>
      <sheetData sheetId="11"/>
      <sheetData sheetId="12" refreshError="1"/>
      <sheetData sheetId="13"/>
      <sheetData sheetId="14" refreshError="1"/>
      <sheetData sheetId="15"/>
      <sheetData sheetId="16" refreshError="1"/>
      <sheetData sheetId="17"/>
      <sheetData sheetId="18" refreshError="1"/>
      <sheetData sheetId="19"/>
      <sheetData sheetId="20" refreshError="1"/>
      <sheetData sheetId="21"/>
      <sheetData sheetId="22" refreshError="1"/>
      <sheetData sheetId="23"/>
      <sheetData sheetId="24" refreshError="1"/>
      <sheetData sheetId="25"/>
      <sheetData sheetId="26" refreshError="1"/>
      <sheetData sheetId="27"/>
      <sheetData sheetId="28" refreshError="1"/>
      <sheetData sheetId="29"/>
      <sheetData sheetId="30" refreshError="1"/>
      <sheetData sheetId="31"/>
      <sheetData sheetId="32" refreshError="1"/>
      <sheetData sheetId="33"/>
      <sheetData sheetId="34" refreshError="1"/>
      <sheetData sheetId="35"/>
      <sheetData sheetId="36" refreshError="1"/>
      <sheetData sheetId="37"/>
      <sheetData sheetId="38" refreshError="1"/>
      <sheetData sheetId="39"/>
      <sheetData sheetId="40" refreshError="1"/>
      <sheetData sheetId="41"/>
      <sheetData sheetId="42" refreshError="1"/>
      <sheetData sheetId="43"/>
      <sheetData sheetId="44" refreshError="1"/>
      <sheetData sheetId="45"/>
      <sheetData sheetId="46" refreshError="1"/>
      <sheetData sheetId="47"/>
      <sheetData sheetId="48"/>
      <sheetData sheetId="49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5"/>
  <sheetViews>
    <sheetView workbookViewId="0">
      <selection activeCell="B1" sqref="B1:H25"/>
    </sheetView>
  </sheetViews>
  <sheetFormatPr baseColWidth="10" defaultRowHeight="15" x14ac:dyDescent="0"/>
  <sheetData>
    <row r="1" spans="2:8">
      <c r="B1" s="18" t="s">
        <v>2</v>
      </c>
      <c r="C1" s="18" t="s">
        <v>3</v>
      </c>
      <c r="D1" s="18" t="s">
        <v>4</v>
      </c>
      <c r="E1" s="18" t="s">
        <v>5</v>
      </c>
      <c r="F1" s="18" t="s">
        <v>6</v>
      </c>
      <c r="G1" s="19" t="s">
        <v>7</v>
      </c>
      <c r="H1" s="19" t="s">
        <v>8</v>
      </c>
    </row>
    <row r="2" spans="2:8">
      <c r="B2" s="6" t="s">
        <v>9</v>
      </c>
      <c r="C2" s="17">
        <v>32874</v>
      </c>
      <c r="D2" s="7">
        <f ca="1">TODAY()-C2</f>
        <v>8537</v>
      </c>
      <c r="E2" s="6">
        <v>1</v>
      </c>
      <c r="F2" s="6" t="s">
        <v>33</v>
      </c>
      <c r="G2" s="6">
        <v>23</v>
      </c>
      <c r="H2" s="6">
        <f>RANK(G2,$G$2:$G$5)</f>
        <v>3</v>
      </c>
    </row>
    <row r="3" spans="2:8">
      <c r="B3" s="6" t="s">
        <v>10</v>
      </c>
      <c r="C3" s="17">
        <v>32875</v>
      </c>
      <c r="D3" s="7">
        <f t="shared" ref="D3:D25" ca="1" si="0">TODAY()-C3</f>
        <v>8536</v>
      </c>
      <c r="E3" s="6">
        <v>1</v>
      </c>
      <c r="F3" s="6" t="s">
        <v>33</v>
      </c>
      <c r="G3" s="6">
        <v>24</v>
      </c>
      <c r="H3" s="6">
        <f>RANK(G3,$G$2:$G$5)</f>
        <v>2</v>
      </c>
    </row>
    <row r="4" spans="2:8">
      <c r="B4" s="6" t="s">
        <v>11</v>
      </c>
      <c r="C4" s="17">
        <v>32876</v>
      </c>
      <c r="D4" s="7">
        <f t="shared" ca="1" si="0"/>
        <v>8535</v>
      </c>
      <c r="E4" s="6">
        <v>1</v>
      </c>
      <c r="F4" s="6" t="s">
        <v>33</v>
      </c>
      <c r="G4" s="6">
        <v>25</v>
      </c>
      <c r="H4" s="6">
        <f>RANK(G4,$G$2:$G$5)</f>
        <v>1</v>
      </c>
    </row>
    <row r="5" spans="2:8">
      <c r="B5" s="6" t="s">
        <v>12</v>
      </c>
      <c r="C5" s="17">
        <v>32877</v>
      </c>
      <c r="D5" s="7">
        <f t="shared" ca="1" si="0"/>
        <v>8534</v>
      </c>
      <c r="E5" s="6">
        <v>1</v>
      </c>
      <c r="F5" s="6" t="s">
        <v>33</v>
      </c>
      <c r="G5" s="6">
        <v>12</v>
      </c>
      <c r="H5" s="6">
        <f>RANK(G5,$G$2:$G$5)</f>
        <v>4</v>
      </c>
    </row>
    <row r="6" spans="2:8">
      <c r="B6" s="8" t="s">
        <v>13</v>
      </c>
      <c r="C6" s="9">
        <v>32509</v>
      </c>
      <c r="D6" s="10">
        <f t="shared" ca="1" si="0"/>
        <v>8902</v>
      </c>
      <c r="E6" s="8">
        <v>2</v>
      </c>
      <c r="F6" s="8" t="s">
        <v>34</v>
      </c>
      <c r="G6" s="8">
        <v>17</v>
      </c>
      <c r="H6" s="8">
        <f>RANK(G6,$G$6:$G$12)</f>
        <v>6</v>
      </c>
    </row>
    <row r="7" spans="2:8">
      <c r="B7" s="8" t="s">
        <v>14</v>
      </c>
      <c r="C7" s="9">
        <v>32510</v>
      </c>
      <c r="D7" s="10">
        <f t="shared" ca="1" si="0"/>
        <v>8901</v>
      </c>
      <c r="E7" s="8">
        <v>2</v>
      </c>
      <c r="F7" s="8" t="s">
        <v>34</v>
      </c>
      <c r="G7" s="8">
        <v>18</v>
      </c>
      <c r="H7" s="8">
        <f>RANK(G7,$G$6:$G$12)</f>
        <v>4</v>
      </c>
    </row>
    <row r="8" spans="2:8">
      <c r="B8" s="8" t="s">
        <v>15</v>
      </c>
      <c r="C8" s="9">
        <v>32511</v>
      </c>
      <c r="D8" s="10">
        <f t="shared" ca="1" si="0"/>
        <v>8900</v>
      </c>
      <c r="E8" s="8">
        <v>2</v>
      </c>
      <c r="F8" s="8" t="s">
        <v>34</v>
      </c>
      <c r="G8" s="8">
        <v>19</v>
      </c>
      <c r="H8" s="8">
        <f>RANK(G8,$G$6:$G$12)</f>
        <v>3</v>
      </c>
    </row>
    <row r="9" spans="2:8">
      <c r="B9" s="8" t="s">
        <v>16</v>
      </c>
      <c r="C9" s="9">
        <v>32512</v>
      </c>
      <c r="D9" s="10">
        <f t="shared" ca="1" si="0"/>
        <v>8899</v>
      </c>
      <c r="E9" s="8">
        <v>2</v>
      </c>
      <c r="F9" s="8" t="s">
        <v>34</v>
      </c>
      <c r="G9" s="8">
        <v>13</v>
      </c>
      <c r="H9" s="8">
        <f>RANK(G9,$G$6:$G$12)</f>
        <v>7</v>
      </c>
    </row>
    <row r="10" spans="2:8">
      <c r="B10" s="8" t="s">
        <v>17</v>
      </c>
      <c r="C10" s="9">
        <v>32513</v>
      </c>
      <c r="D10" s="10">
        <f t="shared" ca="1" si="0"/>
        <v>8898</v>
      </c>
      <c r="E10" s="8">
        <v>2</v>
      </c>
      <c r="F10" s="8" t="s">
        <v>34</v>
      </c>
      <c r="G10" s="8">
        <v>18</v>
      </c>
      <c r="H10" s="8">
        <f>RANK(G10,$G$6:$G$12)</f>
        <v>4</v>
      </c>
    </row>
    <row r="11" spans="2:8">
      <c r="B11" s="8" t="s">
        <v>18</v>
      </c>
      <c r="C11" s="9">
        <v>32514</v>
      </c>
      <c r="D11" s="10">
        <f t="shared" ca="1" si="0"/>
        <v>8897</v>
      </c>
      <c r="E11" s="8">
        <v>2</v>
      </c>
      <c r="F11" s="8" t="s">
        <v>34</v>
      </c>
      <c r="G11" s="8">
        <v>20</v>
      </c>
      <c r="H11" s="8">
        <f>RANK(G11,$G$6:$G$12)</f>
        <v>2</v>
      </c>
    </row>
    <row r="12" spans="2:8">
      <c r="B12" s="8" t="s">
        <v>19</v>
      </c>
      <c r="C12" s="9">
        <v>32515</v>
      </c>
      <c r="D12" s="10">
        <f t="shared" ca="1" si="0"/>
        <v>8896</v>
      </c>
      <c r="E12" s="8">
        <v>2</v>
      </c>
      <c r="F12" s="8" t="s">
        <v>34</v>
      </c>
      <c r="G12" s="8">
        <v>21</v>
      </c>
      <c r="H12" s="8">
        <f>RANK(G12,$G$6:$G$12)</f>
        <v>1</v>
      </c>
    </row>
    <row r="13" spans="2:8">
      <c r="B13" s="11" t="s">
        <v>20</v>
      </c>
      <c r="C13" s="12">
        <v>32143</v>
      </c>
      <c r="D13" s="13">
        <f t="shared" ca="1" si="0"/>
        <v>9268</v>
      </c>
      <c r="E13" s="11">
        <v>3</v>
      </c>
      <c r="F13" s="11" t="s">
        <v>35</v>
      </c>
      <c r="G13" s="11">
        <v>29</v>
      </c>
      <c r="H13" s="11">
        <f>RANK(G13,$G$13:$G$18)</f>
        <v>2</v>
      </c>
    </row>
    <row r="14" spans="2:8">
      <c r="B14" s="11" t="s">
        <v>21</v>
      </c>
      <c r="C14" s="12">
        <v>32144</v>
      </c>
      <c r="D14" s="13">
        <f t="shared" ca="1" si="0"/>
        <v>9267</v>
      </c>
      <c r="E14" s="11">
        <v>3</v>
      </c>
      <c r="F14" s="11" t="s">
        <v>35</v>
      </c>
      <c r="G14" s="11">
        <v>28</v>
      </c>
      <c r="H14" s="11">
        <f>RANK(G14,$G$13:$G$18)</f>
        <v>3</v>
      </c>
    </row>
    <row r="15" spans="2:8">
      <c r="B15" s="11" t="s">
        <v>22</v>
      </c>
      <c r="C15" s="12">
        <v>32145</v>
      </c>
      <c r="D15" s="13">
        <f t="shared" ca="1" si="0"/>
        <v>9266</v>
      </c>
      <c r="E15" s="11">
        <v>3</v>
      </c>
      <c r="F15" s="11" t="s">
        <v>35</v>
      </c>
      <c r="G15" s="11">
        <v>31</v>
      </c>
      <c r="H15" s="11">
        <f>RANK(G15,$G$13:$G$18)</f>
        <v>1</v>
      </c>
    </row>
    <row r="16" spans="2:8">
      <c r="B16" s="11" t="s">
        <v>23</v>
      </c>
      <c r="C16" s="12">
        <v>32146</v>
      </c>
      <c r="D16" s="13">
        <f t="shared" ca="1" si="0"/>
        <v>9265</v>
      </c>
      <c r="E16" s="11">
        <v>3</v>
      </c>
      <c r="F16" s="11" t="s">
        <v>35</v>
      </c>
      <c r="G16" s="11">
        <v>15</v>
      </c>
      <c r="H16" s="11">
        <f>RANK(G16,$G$13:$G$18)</f>
        <v>6</v>
      </c>
    </row>
    <row r="17" spans="2:8">
      <c r="B17" s="11" t="s">
        <v>24</v>
      </c>
      <c r="C17" s="12">
        <v>32147</v>
      </c>
      <c r="D17" s="13">
        <f t="shared" ca="1" si="0"/>
        <v>9264</v>
      </c>
      <c r="E17" s="11">
        <v>3</v>
      </c>
      <c r="F17" s="11" t="s">
        <v>35</v>
      </c>
      <c r="G17" s="11">
        <v>17</v>
      </c>
      <c r="H17" s="11">
        <f>RANK(G17,$G$13:$G$18)</f>
        <v>5</v>
      </c>
    </row>
    <row r="18" spans="2:8">
      <c r="B18" s="11" t="s">
        <v>25</v>
      </c>
      <c r="C18" s="12">
        <v>32148</v>
      </c>
      <c r="D18" s="13">
        <f t="shared" ca="1" si="0"/>
        <v>9263</v>
      </c>
      <c r="E18" s="11">
        <v>3</v>
      </c>
      <c r="F18" s="11" t="s">
        <v>35</v>
      </c>
      <c r="G18" s="11">
        <v>18</v>
      </c>
      <c r="H18" s="11">
        <f>RANK(G18,$G$13:$G$18)</f>
        <v>4</v>
      </c>
    </row>
    <row r="19" spans="2:8">
      <c r="B19" s="14" t="s">
        <v>26</v>
      </c>
      <c r="C19" s="15">
        <v>31778</v>
      </c>
      <c r="D19" s="16">
        <f t="shared" ca="1" si="0"/>
        <v>9633</v>
      </c>
      <c r="E19" s="14">
        <v>4</v>
      </c>
      <c r="F19" s="14" t="s">
        <v>36</v>
      </c>
      <c r="G19" s="14">
        <v>26</v>
      </c>
      <c r="H19" s="14">
        <f>RANK(G19,$G$19:$G$25)</f>
        <v>2</v>
      </c>
    </row>
    <row r="20" spans="2:8">
      <c r="B20" s="14" t="s">
        <v>27</v>
      </c>
      <c r="C20" s="15">
        <v>31779</v>
      </c>
      <c r="D20" s="16">
        <f t="shared" ca="1" si="0"/>
        <v>9632</v>
      </c>
      <c r="E20" s="14">
        <v>4</v>
      </c>
      <c r="F20" s="14" t="s">
        <v>36</v>
      </c>
      <c r="G20" s="14">
        <v>31</v>
      </c>
      <c r="H20" s="14">
        <f>RANK(G20,$G$19:$G$25)</f>
        <v>1</v>
      </c>
    </row>
    <row r="21" spans="2:8">
      <c r="B21" s="14" t="s">
        <v>28</v>
      </c>
      <c r="C21" s="15">
        <v>31780</v>
      </c>
      <c r="D21" s="16">
        <f t="shared" ca="1" si="0"/>
        <v>9631</v>
      </c>
      <c r="E21" s="14">
        <v>4</v>
      </c>
      <c r="F21" s="14" t="s">
        <v>36</v>
      </c>
      <c r="G21" s="14">
        <v>18</v>
      </c>
      <c r="H21" s="14">
        <f>RANK(G21,$G$19:$G$25)</f>
        <v>5</v>
      </c>
    </row>
    <row r="22" spans="2:8">
      <c r="B22" s="14" t="s">
        <v>29</v>
      </c>
      <c r="C22" s="15">
        <v>31781</v>
      </c>
      <c r="D22" s="16">
        <f t="shared" ca="1" si="0"/>
        <v>9630</v>
      </c>
      <c r="E22" s="14">
        <v>4</v>
      </c>
      <c r="F22" s="14" t="s">
        <v>36</v>
      </c>
      <c r="G22" s="14">
        <v>19</v>
      </c>
      <c r="H22" s="14">
        <f>RANK(G22,$G$19:$G$25)</f>
        <v>4</v>
      </c>
    </row>
    <row r="23" spans="2:8">
      <c r="B23" s="14" t="s">
        <v>30</v>
      </c>
      <c r="C23" s="15">
        <v>31782</v>
      </c>
      <c r="D23" s="16">
        <f t="shared" ca="1" si="0"/>
        <v>9629</v>
      </c>
      <c r="E23" s="14">
        <v>4</v>
      </c>
      <c r="F23" s="14" t="s">
        <v>36</v>
      </c>
      <c r="G23" s="14">
        <v>21</v>
      </c>
      <c r="H23" s="14">
        <f>RANK(G23,$G$19:$G$25)</f>
        <v>3</v>
      </c>
    </row>
    <row r="24" spans="2:8">
      <c r="B24" s="14" t="s">
        <v>31</v>
      </c>
      <c r="C24" s="15">
        <v>31783</v>
      </c>
      <c r="D24" s="16">
        <f t="shared" ca="1" si="0"/>
        <v>9628</v>
      </c>
      <c r="E24" s="14">
        <v>4</v>
      </c>
      <c r="F24" s="14" t="s">
        <v>36</v>
      </c>
      <c r="G24" s="14">
        <v>12</v>
      </c>
      <c r="H24" s="14">
        <f>RANK(G24,$G$19:$G$25)</f>
        <v>7</v>
      </c>
    </row>
    <row r="25" spans="2:8">
      <c r="B25" s="14" t="s">
        <v>32</v>
      </c>
      <c r="C25" s="15">
        <v>31784</v>
      </c>
      <c r="D25" s="16">
        <f t="shared" ca="1" si="0"/>
        <v>9627</v>
      </c>
      <c r="E25" s="14">
        <v>4</v>
      </c>
      <c r="F25" s="14" t="s">
        <v>36</v>
      </c>
      <c r="G25" s="14">
        <v>17</v>
      </c>
      <c r="H25" s="14">
        <f>RANK(G25,$G$19:$G$25)</f>
        <v>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5" tint="-0.499984740745262"/>
  </sheetPr>
  <dimension ref="A1:D26"/>
  <sheetViews>
    <sheetView tabSelected="1" workbookViewId="0">
      <selection activeCell="F22" sqref="F22"/>
    </sheetView>
  </sheetViews>
  <sheetFormatPr baseColWidth="10" defaultRowHeight="15" x14ac:dyDescent="0"/>
  <sheetData>
    <row r="1" spans="1:4">
      <c r="A1">
        <v>1</v>
      </c>
    </row>
    <row r="2" spans="1:4" ht="30">
      <c r="C2" s="1" t="s">
        <v>0</v>
      </c>
      <c r="D2" s="2" t="s">
        <v>1</v>
      </c>
    </row>
    <row r="3" spans="1:4">
      <c r="A3" s="3">
        <v>1</v>
      </c>
      <c r="B3" s="20" t="str">
        <f>INDEX(Valeurs!$B$2:$B$25,MATCH(Tri!C3,Valeurs!$G$2:$G$25,0),Tri!$A$1)</f>
        <v>N</v>
      </c>
      <c r="C3" s="4">
        <f>SMALL(Valeurs!$G$2:$G$25,24)</f>
        <v>31</v>
      </c>
      <c r="D3" s="4" t="str">
        <f>IF(C3&gt;24,"3",IF(AND(C3&lt;=24,C3&gt;17),"2","1"))</f>
        <v>3</v>
      </c>
    </row>
    <row r="4" spans="1:4">
      <c r="A4" s="5">
        <v>2</v>
      </c>
      <c r="B4" s="20" t="str">
        <f>INDEX(Valeurs!$B$2:$B$25,MATCH(Tri!C4,Valeurs!$G$2:$G$25,0),Tri!$A$1)</f>
        <v>N</v>
      </c>
      <c r="C4" s="4">
        <f>SMALL(Valeurs!$G$2:$G$25,23)</f>
        <v>31</v>
      </c>
      <c r="D4" s="4" t="str">
        <f t="shared" ref="D4:D26" si="0">IF(C4&gt;24,"3",IF(AND(C4&lt;=24,C4&gt;17),"2","1"))</f>
        <v>3</v>
      </c>
    </row>
    <row r="5" spans="1:4">
      <c r="A5" s="3">
        <v>3</v>
      </c>
      <c r="B5" s="20" t="str">
        <f>INDEX(Valeurs!$B$2:$B$25,MATCH(Tri!C5,Valeurs!$G$2:$G$25,0),Tri!$A$1)</f>
        <v>L</v>
      </c>
      <c r="C5" s="4">
        <f>SMALL(Valeurs!$G$2:$G$25,22)</f>
        <v>29</v>
      </c>
      <c r="D5" s="4" t="str">
        <f t="shared" si="0"/>
        <v>3</v>
      </c>
    </row>
    <row r="6" spans="1:4">
      <c r="A6" s="5">
        <v>4</v>
      </c>
      <c r="B6" s="20" t="str">
        <f>INDEX(Valeurs!$B$2:$B$25,MATCH(Tri!C6,Valeurs!$G$2:$G$25,0),Tri!$A$1)</f>
        <v>M</v>
      </c>
      <c r="C6" s="4">
        <f>SMALL(Valeurs!$G$2:$G$25,21)</f>
        <v>28</v>
      </c>
      <c r="D6" s="4" t="str">
        <f t="shared" si="0"/>
        <v>3</v>
      </c>
    </row>
    <row r="7" spans="1:4">
      <c r="A7" s="3">
        <v>5</v>
      </c>
      <c r="B7" s="20" t="str">
        <f>INDEX(Valeurs!$B$2:$B$25,MATCH(Tri!C7,Valeurs!$G$2:$G$25,0),Tri!$A$1)</f>
        <v>R</v>
      </c>
      <c r="C7" s="4">
        <f>SMALL(Valeurs!$G$2:$G$25,20)</f>
        <v>26</v>
      </c>
      <c r="D7" s="4" t="str">
        <f t="shared" si="0"/>
        <v>3</v>
      </c>
    </row>
    <row r="8" spans="1:4">
      <c r="A8" s="5">
        <v>6</v>
      </c>
      <c r="B8" s="20" t="str">
        <f>INDEX(Valeurs!$B$2:$B$25,MATCH(Tri!C8,Valeurs!$G$2:$G$25,0),Tri!$A$1)</f>
        <v>C</v>
      </c>
      <c r="C8" s="4">
        <f>SMALL(Valeurs!$G$2:$G$25,19)</f>
        <v>25</v>
      </c>
      <c r="D8" s="4" t="str">
        <f t="shared" si="0"/>
        <v>3</v>
      </c>
    </row>
    <row r="9" spans="1:4">
      <c r="A9" s="3">
        <v>7</v>
      </c>
      <c r="B9" s="20" t="str">
        <f>INDEX(Valeurs!$B$2:$B$25,MATCH(Tri!C9,Valeurs!$G$2:$G$25,0),Tri!$A$1)</f>
        <v>B</v>
      </c>
      <c r="C9" s="4">
        <f>SMALL(Valeurs!$G$2:$G$25,18)</f>
        <v>24</v>
      </c>
      <c r="D9" s="4" t="str">
        <f t="shared" si="0"/>
        <v>2</v>
      </c>
    </row>
    <row r="10" spans="1:4">
      <c r="A10" s="5">
        <v>8</v>
      </c>
      <c r="B10" s="20" t="str">
        <f>INDEX(Valeurs!$B$2:$B$25,MATCH(Tri!C10,Valeurs!$G$2:$G$25,0),Tri!$A$1)</f>
        <v>A</v>
      </c>
      <c r="C10" s="4">
        <f>SMALL(Valeurs!$G$2:$G$25,17)</f>
        <v>23</v>
      </c>
      <c r="D10" s="4" t="str">
        <f t="shared" si="0"/>
        <v>2</v>
      </c>
    </row>
    <row r="11" spans="1:4">
      <c r="A11" s="3">
        <v>9</v>
      </c>
      <c r="B11" s="20" t="str">
        <f>INDEX(Valeurs!$B$2:$B$25,MATCH(Tri!C11,Valeurs!$G$2:$G$25,0),Tri!$A$1)</f>
        <v>K</v>
      </c>
      <c r="C11" s="4">
        <f>SMALL(Valeurs!$G$2:$G$25,16)</f>
        <v>21</v>
      </c>
      <c r="D11" s="4" t="str">
        <f t="shared" si="0"/>
        <v>2</v>
      </c>
    </row>
    <row r="12" spans="1:4">
      <c r="A12" s="5">
        <v>10</v>
      </c>
      <c r="B12" s="20" t="str">
        <f>INDEX(Valeurs!$B$2:$B$25,MATCH(Tri!C12,Valeurs!$G$2:$G$25,0),Tri!$A$1)</f>
        <v>K</v>
      </c>
      <c r="C12" s="4">
        <f>SMALL(Valeurs!$G$2:$G$25,15)</f>
        <v>21</v>
      </c>
      <c r="D12" s="4" t="str">
        <f t="shared" si="0"/>
        <v>2</v>
      </c>
    </row>
    <row r="13" spans="1:4">
      <c r="A13" s="3">
        <v>11</v>
      </c>
      <c r="B13" s="20" t="str">
        <f>INDEX(Valeurs!$B$2:$B$25,MATCH(Tri!C13,Valeurs!$G$2:$G$25,0),Tri!$A$1)</f>
        <v>J</v>
      </c>
      <c r="C13" s="4">
        <f>SMALL(Valeurs!$G$2:$G$25,14)</f>
        <v>20</v>
      </c>
      <c r="D13" s="4" t="str">
        <f t="shared" si="0"/>
        <v>2</v>
      </c>
    </row>
    <row r="14" spans="1:4">
      <c r="A14" s="5">
        <v>12</v>
      </c>
      <c r="B14" s="20" t="str">
        <f>INDEX(Valeurs!$B$2:$B$25,MATCH(Tri!C14,Valeurs!$G$2:$G$25,0),Tri!$A$1)</f>
        <v>G</v>
      </c>
      <c r="C14" s="4">
        <f>SMALL(Valeurs!$G$2:$G$25,13)</f>
        <v>19</v>
      </c>
      <c r="D14" s="4" t="str">
        <f t="shared" si="0"/>
        <v>2</v>
      </c>
    </row>
    <row r="15" spans="1:4">
      <c r="A15" s="3">
        <v>13</v>
      </c>
      <c r="B15" s="20" t="str">
        <f>INDEX(Valeurs!$B$2:$B$25,MATCH(Tri!C15,Valeurs!$G$2:$G$25,0),Tri!$A$1)</f>
        <v>G</v>
      </c>
      <c r="C15" s="4">
        <f>SMALL(Valeurs!$G$2:$G$25,12)</f>
        <v>19</v>
      </c>
      <c r="D15" s="4" t="str">
        <f t="shared" si="0"/>
        <v>2</v>
      </c>
    </row>
    <row r="16" spans="1:4">
      <c r="A16" s="5">
        <v>14</v>
      </c>
      <c r="B16" s="20" t="str">
        <f>INDEX(Valeurs!$B$2:$B$25,MATCH(Tri!C16,Valeurs!$G$2:$G$25,0),Tri!$A$1)</f>
        <v>F</v>
      </c>
      <c r="C16" s="4">
        <f>SMALL(Valeurs!$G$2:$G$25,11)</f>
        <v>18</v>
      </c>
      <c r="D16" s="4" t="str">
        <f t="shared" si="0"/>
        <v>2</v>
      </c>
    </row>
    <row r="17" spans="1:4">
      <c r="A17" s="3">
        <v>15</v>
      </c>
      <c r="B17" s="20" t="str">
        <f>INDEX(Valeurs!$B$2:$B$25,MATCH(Tri!C17,Valeurs!$G$2:$G$25,0),Tri!$A$1)</f>
        <v>F</v>
      </c>
      <c r="C17" s="4">
        <f>SMALL(Valeurs!$G$2:$G$25,10)</f>
        <v>18</v>
      </c>
      <c r="D17" s="4" t="str">
        <f t="shared" si="0"/>
        <v>2</v>
      </c>
    </row>
    <row r="18" spans="1:4">
      <c r="A18" s="5">
        <v>16</v>
      </c>
      <c r="B18" s="20" t="str">
        <f>INDEX(Valeurs!$B$2:$B$25,MATCH(Tri!C18,Valeurs!$G$2:$G$25,0),Tri!$A$1)</f>
        <v>F</v>
      </c>
      <c r="C18" s="4">
        <f>SMALL(Valeurs!$G$2:$G$25,9)</f>
        <v>18</v>
      </c>
      <c r="D18" s="4" t="str">
        <f t="shared" si="0"/>
        <v>2</v>
      </c>
    </row>
    <row r="19" spans="1:4">
      <c r="A19" s="3">
        <v>17</v>
      </c>
      <c r="B19" s="20" t="str">
        <f>INDEX(Valeurs!$B$2:$B$25,MATCH(Tri!C19,Valeurs!$G$2:$G$25,0),Tri!$A$1)</f>
        <v>F</v>
      </c>
      <c r="C19" s="4">
        <f>SMALL(Valeurs!$G$2:$G$25,8)</f>
        <v>18</v>
      </c>
      <c r="D19" s="4" t="str">
        <f t="shared" si="0"/>
        <v>2</v>
      </c>
    </row>
    <row r="20" spans="1:4">
      <c r="A20" s="3">
        <v>18</v>
      </c>
      <c r="B20" s="20" t="str">
        <f>INDEX(Valeurs!$B$2:$B$25,MATCH(Tri!C20,Valeurs!$G$2:$G$25,0),Tri!$A$1)</f>
        <v>E</v>
      </c>
      <c r="C20" s="4">
        <f>SMALL(Valeurs!$G$2:$G$25,7)</f>
        <v>17</v>
      </c>
      <c r="D20" s="4" t="str">
        <f t="shared" si="0"/>
        <v>1</v>
      </c>
    </row>
    <row r="21" spans="1:4">
      <c r="A21" s="5">
        <v>19</v>
      </c>
      <c r="B21" s="20" t="str">
        <f>INDEX(Valeurs!$B$2:$B$25,MATCH(Tri!C21,Valeurs!$G$2:$G$25,0),Tri!$A$1)</f>
        <v>E</v>
      </c>
      <c r="C21" s="4">
        <f>SMALL(Valeurs!$G$2:$G$25,6)</f>
        <v>17</v>
      </c>
      <c r="D21" s="4" t="str">
        <f t="shared" si="0"/>
        <v>1</v>
      </c>
    </row>
    <row r="22" spans="1:4">
      <c r="A22" s="3">
        <v>20</v>
      </c>
      <c r="B22" s="20" t="str">
        <f>INDEX(Valeurs!$B$2:$B$25,MATCH(Tri!C22,Valeurs!$G$2:$G$25,0),Tri!$A$1)</f>
        <v>E</v>
      </c>
      <c r="C22" s="4">
        <f>SMALL(Valeurs!$G$2:$G$25,5)</f>
        <v>17</v>
      </c>
      <c r="D22" s="4" t="str">
        <f t="shared" si="0"/>
        <v>1</v>
      </c>
    </row>
    <row r="23" spans="1:4">
      <c r="A23" s="5">
        <v>21</v>
      </c>
      <c r="B23" s="20" t="str">
        <f>INDEX(Valeurs!$B$2:$B$25,MATCH(Tri!C23,Valeurs!$G$2:$G$25,0),Tri!$A$1)</f>
        <v>O</v>
      </c>
      <c r="C23" s="4">
        <f>SMALL(Valeurs!$G$2:$G$25,4)</f>
        <v>15</v>
      </c>
      <c r="D23" s="4" t="str">
        <f t="shared" si="0"/>
        <v>1</v>
      </c>
    </row>
    <row r="24" spans="1:4">
      <c r="A24" s="3">
        <v>22</v>
      </c>
      <c r="B24" s="20" t="str">
        <f>INDEX(Valeurs!$B$2:$B$25,MATCH(Tri!C24,Valeurs!$G$2:$G$25,0),Tri!$A$1)</f>
        <v>H</v>
      </c>
      <c r="C24" s="4">
        <f>SMALL(Valeurs!$G$2:$G$25,3)</f>
        <v>13</v>
      </c>
      <c r="D24" s="4" t="str">
        <f t="shared" si="0"/>
        <v>1</v>
      </c>
    </row>
    <row r="25" spans="1:4">
      <c r="A25" s="5">
        <v>23</v>
      </c>
      <c r="B25" s="20" t="str">
        <f>INDEX(Valeurs!$B$2:$B$25,MATCH(Tri!C25,Valeurs!$G$2:$G$25,0),Tri!$A$1)</f>
        <v>D</v>
      </c>
      <c r="C25" s="4">
        <f>SMALL(Valeurs!$G$2:$G$25,2)</f>
        <v>12</v>
      </c>
      <c r="D25" s="4" t="str">
        <f t="shared" si="0"/>
        <v>1</v>
      </c>
    </row>
    <row r="26" spans="1:4">
      <c r="A26" s="3">
        <v>24</v>
      </c>
      <c r="B26" s="20" t="str">
        <f>INDEX(Valeurs!$B$2:$B$25,MATCH(Tri!C26,Valeurs!$G$2:$G$25,0),Tri!$A$1)</f>
        <v>D</v>
      </c>
      <c r="C26" s="4">
        <f>SMALL(Valeurs!$G$2:$G$25,1)</f>
        <v>12</v>
      </c>
      <c r="D26" s="4" t="str">
        <f t="shared" si="0"/>
        <v>1</v>
      </c>
    </row>
  </sheetData>
  <pageMargins left="0.75" right="0.75" top="1" bottom="1" header="0.5" footer="0.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30233CD-48F5-D04C-AE8A-954BF0A2DBD9}">
            <xm:f>VLOOKUP(B3,'Macintosh HD:Users:franckbelen:Desktop:[Evaluation Players.xlsx]Test Results'!#REF!,4,0)&lt;2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expression" priority="2" id="{72EE2E5E-1E96-7243-884B-F5DA6DA3AF9A}">
            <xm:f>VLOOKUP(B3,'Macintosh HD:Users:franckbelen:Desktop:[Evaluation Players.xlsx]Test Results'!#REF!,4,0)&lt;3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expression" priority="3" id="{DA629D9C-C406-2441-9BFB-5B9DFEC0EBCC}">
            <xm:f>VLOOKUP(B3,'Macintosh HD:Users:franckbelen:Desktop:[Evaluation Players.xlsx]Test Results'!#REF!,4,0)&lt;4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expression" priority="4" id="{7D65B326-FD05-BB4A-9152-DD18251AA3FD}">
            <xm:f>VLOOKUP(B3,'Macintosh HD:Users:franckbelen:Desktop:[Evaluation Players.xlsx]Test Results'!#REF!,4,0)&lt;5</xm:f>
            <x14:dxf>
              <font>
                <color theme="3" tint="0.39997558519241921"/>
              </font>
              <fill>
                <patternFill patternType="solid">
                  <fgColor indexed="64"/>
                  <bgColor theme="4" tint="0.59999389629810485"/>
                </patternFill>
              </fill>
            </x14:dxf>
          </x14:cfRule>
          <xm:sqref>B3:B26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Valeurs</vt:lpstr>
      <vt:lpstr>Tri</vt:lpstr>
    </vt:vector>
  </TitlesOfParts>
  <Company>ING Direct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Belen</dc:creator>
  <cp:lastModifiedBy>Franck Belen</cp:lastModifiedBy>
  <dcterms:created xsi:type="dcterms:W3CDTF">2013-05-17T16:48:43Z</dcterms:created>
  <dcterms:modified xsi:type="dcterms:W3CDTF">2013-05-17T17:20:14Z</dcterms:modified>
</cp:coreProperties>
</file>