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fritschy\Documents\DU RESPONSABLE FORMATION\TRAINING CNIM\"/>
    </mc:Choice>
  </mc:AlternateContent>
  <xr:revisionPtr revIDLastSave="0" documentId="13_ncr:1_{5DD95189-95E8-4229-AB2B-919D2AC7E097}" xr6:coauthVersionLast="36" xr6:coauthVersionMax="36" xr10:uidLastSave="{00000000-0000-0000-0000-000000000000}"/>
  <bookViews>
    <workbookView xWindow="120" yWindow="48" windowWidth="18792" windowHeight="12276" tabRatio="691" xr2:uid="{00000000-000D-0000-FFFF-FFFF00000000}"/>
  </bookViews>
  <sheets>
    <sheet name="Janvier" sheetId="15" r:id="rId1"/>
    <sheet name="Feuil1" sheetId="14" state="hidden" r:id="rId2"/>
  </sheets>
  <definedNames>
    <definedName name="_xlnm.Print_Area" localSheetId="0">Janvier!$A$1:$AM$57</definedName>
  </definedNames>
  <calcPr calcId="191029"/>
</workbook>
</file>

<file path=xl/calcChain.xml><?xml version="1.0" encoding="utf-8"?>
<calcChain xmlns="http://schemas.openxmlformats.org/spreadsheetml/2006/main">
  <c r="AE31" i="15" l="1"/>
  <c r="AH19" i="15" l="1"/>
  <c r="C19" i="15"/>
  <c r="AI28" i="15" l="1"/>
  <c r="AP28" i="15" s="1"/>
  <c r="AI27" i="15"/>
  <c r="AP27" i="15" s="1"/>
  <c r="AI26" i="15"/>
  <c r="AP26" i="15" s="1"/>
  <c r="AI25" i="15"/>
  <c r="AP25" i="15" s="1"/>
  <c r="AI24" i="15"/>
  <c r="AP24" i="15" s="1"/>
  <c r="AI23" i="15"/>
  <c r="AP23" i="15" s="1"/>
  <c r="AI22" i="15"/>
  <c r="AP22" i="15" s="1"/>
  <c r="AI21" i="15"/>
  <c r="AI20" i="15"/>
  <c r="AP20" i="15" s="1"/>
  <c r="AH17" i="15"/>
  <c r="AH16" i="15" s="1"/>
  <c r="AG17" i="15"/>
  <c r="AG19" i="15" s="1"/>
  <c r="AF17" i="15"/>
  <c r="AF19" i="15" s="1"/>
  <c r="AE17" i="15"/>
  <c r="AE19" i="15" s="1"/>
  <c r="AD17" i="15"/>
  <c r="AD19" i="15" s="1"/>
  <c r="AC17" i="15"/>
  <c r="AC19" i="15" s="1"/>
  <c r="AB17" i="15"/>
  <c r="AB19" i="15" s="1"/>
  <c r="AA17" i="15"/>
  <c r="AA19" i="15" s="1"/>
  <c r="Z17" i="15"/>
  <c r="Z19" i="15" s="1"/>
  <c r="Y17" i="15"/>
  <c r="Y19" i="15" s="1"/>
  <c r="X17" i="15"/>
  <c r="X19" i="15" s="1"/>
  <c r="W17" i="15"/>
  <c r="W19" i="15" s="1"/>
  <c r="V17" i="15"/>
  <c r="V19" i="15" s="1"/>
  <c r="U17" i="15"/>
  <c r="U19" i="15" s="1"/>
  <c r="T17" i="15"/>
  <c r="T19" i="15" s="1"/>
  <c r="S17" i="15"/>
  <c r="S19" i="15" s="1"/>
  <c r="R17" i="15"/>
  <c r="R19" i="15" s="1"/>
  <c r="Q17" i="15"/>
  <c r="Q19" i="15" s="1"/>
  <c r="P17" i="15"/>
  <c r="O17" i="15"/>
  <c r="O16" i="15" s="1"/>
  <c r="N17" i="15"/>
  <c r="N19" i="15" s="1"/>
  <c r="M17" i="15"/>
  <c r="M19" i="15" s="1"/>
  <c r="L17" i="15"/>
  <c r="L19" i="15" s="1"/>
  <c r="K17" i="15"/>
  <c r="K19" i="15" s="1"/>
  <c r="J17" i="15"/>
  <c r="J19" i="15" s="1"/>
  <c r="I17" i="15"/>
  <c r="I19" i="15" s="1"/>
  <c r="H17" i="15"/>
  <c r="H19" i="15" s="1"/>
  <c r="G17" i="15"/>
  <c r="G19" i="15" s="1"/>
  <c r="F17" i="15"/>
  <c r="F19" i="15" s="1"/>
  <c r="E17" i="15"/>
  <c r="E19" i="15" s="1"/>
  <c r="D17" i="15"/>
  <c r="D19" i="15" s="1"/>
  <c r="AG16" i="15"/>
  <c r="T16" i="15"/>
  <c r="I16" i="15"/>
  <c r="D16" i="15"/>
  <c r="C16" i="15"/>
  <c r="Q16" i="15" l="1"/>
  <c r="Y16" i="15"/>
  <c r="R16" i="15"/>
  <c r="P16" i="15"/>
  <c r="C2" i="15"/>
  <c r="M16" i="15"/>
  <c r="U16" i="15"/>
  <c r="E16" i="15"/>
  <c r="AC16" i="15"/>
  <c r="J16" i="15"/>
  <c r="Z16" i="15"/>
  <c r="F16" i="15"/>
  <c r="N16" i="15"/>
  <c r="V16" i="15"/>
  <c r="AD16" i="15"/>
  <c r="AF16" i="15"/>
  <c r="L16" i="15"/>
  <c r="AB16" i="15"/>
  <c r="H16" i="15"/>
  <c r="X16" i="15"/>
  <c r="G16" i="15"/>
  <c r="K16" i="15"/>
  <c r="S16" i="15"/>
  <c r="W16" i="15"/>
  <c r="AA16" i="15"/>
  <c r="AE16" i="15"/>
  <c r="AB31" i="15"/>
  <c r="O19" i="15"/>
  <c r="B16" i="15"/>
  <c r="P19" i="15"/>
  <c r="AP21" i="15"/>
  <c r="AO21" i="15"/>
  <c r="AO22" i="15"/>
  <c r="AO23" i="15"/>
  <c r="AO24" i="15"/>
  <c r="AO25" i="15"/>
  <c r="AO26" i="15"/>
  <c r="AO27" i="15"/>
  <c r="AO28" i="15"/>
  <c r="AO20" i="15"/>
  <c r="G9" i="14" l="1"/>
  <c r="G3" i="14"/>
  <c r="G10" i="14"/>
  <c r="G8" i="14"/>
  <c r="G7" i="14"/>
  <c r="G6" i="14"/>
  <c r="G5" i="14"/>
  <c r="G4" i="14"/>
  <c r="C9" i="14"/>
  <c r="C3" i="14"/>
  <c r="C4" i="14" l="1"/>
  <c r="C6" i="14"/>
  <c r="C8" i="14"/>
  <c r="C12" i="14"/>
  <c r="C14" i="14"/>
  <c r="C5" i="14"/>
  <c r="C7" i="14"/>
  <c r="C11" i="14"/>
  <c r="C10" i="14"/>
  <c r="C13" i="14"/>
</calcChain>
</file>

<file path=xl/sharedStrings.xml><?xml version="1.0" encoding="utf-8"?>
<sst xmlns="http://schemas.openxmlformats.org/spreadsheetml/2006/main" count="39" uniqueCount="37">
  <si>
    <t>Date:</t>
  </si>
  <si>
    <t>Client</t>
  </si>
  <si>
    <t>Département</t>
  </si>
  <si>
    <t>N° d'order service/Commande</t>
  </si>
  <si>
    <t>Référence du service</t>
  </si>
  <si>
    <t>Nom du Projet</t>
  </si>
  <si>
    <t>Location</t>
  </si>
  <si>
    <t>BOSIET/HUET</t>
  </si>
  <si>
    <t>Dunkerque</t>
  </si>
  <si>
    <t>Animateur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</si>
  <si>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</si>
  <si>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</si>
  <si>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</si>
  <si>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</si>
  <si>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</si>
  <si>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</si>
  <si>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</si>
  <si>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</si>
  <si>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</si>
  <si>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</si>
  <si>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</si>
  <si>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</si>
  <si>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</si>
  <si>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 xml:space="preserve">REMARQUES : </t>
  </si>
  <si>
    <t>Comp Assess Train</t>
  </si>
  <si>
    <t>Ingén IMIST/MIST</t>
  </si>
  <si>
    <t>Ingén BOSIET/HUET</t>
  </si>
  <si>
    <t>Formations</t>
  </si>
  <si>
    <t>Abscences</t>
  </si>
  <si>
    <t>Workshop BOSIET</t>
  </si>
  <si>
    <t>Workshop IMIST</t>
  </si>
  <si>
    <t>Inlingua</t>
  </si>
  <si>
    <t>Meeting</t>
  </si>
  <si>
    <t>Digitalisation</t>
  </si>
  <si>
    <t>Simulateur</t>
  </si>
  <si>
    <t xml:space="preserve">Nom/Prénom: </t>
  </si>
  <si>
    <t>Digitalisation Presta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</si>
</sst>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20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Bell MT"/>
      <family val="1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10"/>
      <name val="Bell MT"/>
      <family val="1"/>
    </font>
    <font>
      <b/>
      <i/>
      <sz val="10"/>
      <name val="Arial"/>
      <family val="2"/>
    </font>
    <font>
      <sz val="11"/>
      <name val="Calibri"/>
      <family val="2"/>
      <scheme val="minor"/>
    </font>
    <font>
      <sz val="6"/>
      <name val="Arial"/>
      <family val="2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4"/>
      <name val="Arial"/>
      <family val="2"/>
    </font>
    <font>
      <i/>
      <sz val="10"/>
      <name val="Arial"/>
      <family val="2"/>
    </font>
    <font>
      <sz val="10"/>
      <color indexed="48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/>
      <top style="double">
        <color auto="1"/>
      </top>
      <bottom style="hair">
        <color theme="2" tint="-0.499984740745262"/>
      </bottom>
      <diagonal/>
    </border>
    <border>
      <left/>
      <right style="thin">
        <color theme="2" tint="-0.499984740745262"/>
      </right>
      <top style="double">
        <color auto="1"/>
      </top>
      <bottom style="hair">
        <color theme="2" tint="-0.499984740745262"/>
      </bottom>
      <diagonal/>
    </border>
    <border>
      <left style="thin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/>
      <top style="hair">
        <color theme="2" tint="-0.499984740745262"/>
      </top>
      <bottom style="double">
        <color auto="1"/>
      </bottom>
      <diagonal/>
    </border>
    <border>
      <left/>
      <right style="thin">
        <color theme="2" tint="-0.499984740745262"/>
      </right>
      <top style="hair">
        <color theme="2" tint="-0.499984740745262"/>
      </top>
      <bottom style="double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1"/>
      </top>
      <bottom style="hair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hair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double">
        <color theme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indexed="64"/>
      </right>
      <top style="thin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thin">
        <color indexed="64"/>
      </right>
      <top/>
      <bottom style="hair">
        <color theme="2" tint="-0.499984740745262"/>
      </bottom>
      <diagonal/>
    </border>
    <border>
      <left style="thin">
        <color theme="2" tint="-0.499984740745262"/>
      </left>
      <right style="thin">
        <color indexed="64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thin">
        <color indexed="64"/>
      </right>
      <top/>
      <bottom style="thin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thin">
        <color indexed="64"/>
      </top>
      <bottom style="hair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/>
      <bottom style="hair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indexed="64"/>
      </left>
      <right style="thin">
        <color theme="2" tint="-0.499984740745262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2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0" fillId="0" borderId="8" xfId="0" applyBorder="1" applyAlignment="1">
      <alignment vertical="top"/>
    </xf>
    <xf numFmtId="0" fontId="3" fillId="0" borderId="0" xfId="0" applyFont="1" applyBorder="1"/>
    <xf numFmtId="0" fontId="8" fillId="0" borderId="10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/>
    </xf>
    <xf numFmtId="0" fontId="13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3" xfId="0" applyBorder="1"/>
    <xf numFmtId="0" fontId="0" fillId="0" borderId="27" xfId="0" applyBorder="1"/>
    <xf numFmtId="0" fontId="0" fillId="0" borderId="28" xfId="0" applyBorder="1"/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/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8" fillId="0" borderId="10" xfId="0" applyFont="1" applyBorder="1" applyAlignment="1">
      <alignment horizontal="left" vertical="center"/>
    </xf>
    <xf numFmtId="0" fontId="4" fillId="0" borderId="33" xfId="0" applyFont="1" applyBorder="1" applyAlignment="1">
      <alignment vertical="center"/>
    </xf>
    <xf numFmtId="0" fontId="0" fillId="0" borderId="0" xfId="0" applyBorder="1" applyAlignment="1"/>
    <xf numFmtId="0" fontId="9" fillId="0" borderId="0" xfId="0" applyFont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vertical="center"/>
    </xf>
    <xf numFmtId="0" fontId="4" fillId="0" borderId="0" xfId="0" applyFont="1" applyBorder="1"/>
    <xf numFmtId="0" fontId="16" fillId="0" borderId="0" xfId="0" applyFont="1" applyBorder="1" applyAlignment="1">
      <alignment vertical="center"/>
    </xf>
    <xf numFmtId="0" fontId="0" fillId="0" borderId="0" xfId="0" applyFill="1"/>
    <xf numFmtId="0" fontId="3" fillId="0" borderId="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7" xfId="0" applyFont="1" applyBorder="1" applyAlignment="1">
      <alignment vertical="top"/>
    </xf>
    <xf numFmtId="0" fontId="4" fillId="0" borderId="35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4" fillId="0" borderId="37" xfId="0" applyFont="1" applyBorder="1"/>
    <xf numFmtId="0" fontId="4" fillId="0" borderId="37" xfId="0" applyFont="1" applyBorder="1" applyAlignment="1">
      <alignment vertical="center"/>
    </xf>
    <xf numFmtId="0" fontId="4" fillId="0" borderId="38" xfId="0" applyFont="1" applyBorder="1" applyAlignment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165" fontId="17" fillId="7" borderId="19" xfId="0" applyNumberFormat="1" applyFont="1" applyFill="1" applyBorder="1" applyAlignment="1">
      <alignment horizontal="center" vertical="center"/>
    </xf>
    <xf numFmtId="165" fontId="17" fillId="0" borderId="19" xfId="0" applyNumberFormat="1" applyFont="1" applyFill="1" applyBorder="1" applyAlignment="1">
      <alignment horizontal="center" vertical="center"/>
    </xf>
    <xf numFmtId="0" fontId="19" fillId="6" borderId="0" xfId="0" applyFont="1" applyFill="1" applyBorder="1" applyAlignment="1"/>
    <xf numFmtId="0" fontId="19" fillId="0" borderId="0" xfId="0" applyFont="1" applyBorder="1" applyAlignment="1"/>
    <xf numFmtId="0" fontId="3" fillId="0" borderId="8" xfId="0" applyFont="1" applyFill="1" applyBorder="1" applyAlignment="1"/>
    <xf numFmtId="0" fontId="15" fillId="0" borderId="8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3" fillId="6" borderId="43" xfId="0" applyFont="1" applyFill="1" applyBorder="1" applyAlignment="1">
      <alignment vertical="center" textRotation="90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vertical="center" textRotation="90"/>
    </xf>
    <xf numFmtId="0" fontId="3" fillId="0" borderId="47" xfId="0" applyFont="1" applyFill="1" applyBorder="1" applyAlignment="1">
      <alignment horizontal="center" vertical="center"/>
    </xf>
    <xf numFmtId="0" fontId="0" fillId="0" borderId="47" xfId="0" applyFill="1" applyBorder="1"/>
    <xf numFmtId="0" fontId="3" fillId="0" borderId="48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vertical="center" textRotation="90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164" fontId="10" fillId="7" borderId="21" xfId="0" applyNumberFormat="1" applyFont="1" applyFill="1" applyBorder="1" applyAlignment="1">
      <alignment horizontal="center" vertical="center"/>
    </xf>
    <xf numFmtId="164" fontId="10" fillId="7" borderId="22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/>
    </xf>
    <xf numFmtId="0" fontId="4" fillId="3" borderId="16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164" fontId="10" fillId="0" borderId="21" xfId="0" applyNumberFormat="1" applyFont="1" applyFill="1" applyBorder="1" applyAlignment="1">
      <alignment horizontal="center" vertical="center"/>
    </xf>
    <xf numFmtId="164" fontId="10" fillId="0" borderId="2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top" wrapText="1"/>
    </xf>
    <xf numFmtId="0" fontId="4" fillId="7" borderId="20" xfId="0" applyFont="1" applyFill="1" applyBorder="1" applyAlignment="1">
      <alignment horizontal="center" vertical="top" wrapText="1"/>
    </xf>
    <xf numFmtId="0" fontId="4" fillId="7" borderId="5" xfId="0" applyFont="1" applyFill="1" applyBorder="1" applyAlignment="1">
      <alignment horizontal="center" vertical="top" wrapText="1"/>
    </xf>
    <xf numFmtId="164" fontId="10" fillId="7" borderId="8" xfId="0" applyNumberFormat="1" applyFont="1" applyFill="1" applyBorder="1" applyAlignment="1">
      <alignment horizontal="center" vertical="center"/>
    </xf>
    <xf numFmtId="164" fontId="10" fillId="7" borderId="13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7" fontId="9" fillId="0" borderId="4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17" fontId="9" fillId="0" borderId="2" xfId="0" applyNumberFormat="1" applyFont="1" applyBorder="1" applyAlignment="1">
      <alignment horizontal="center"/>
    </xf>
    <xf numFmtId="17" fontId="9" fillId="0" borderId="34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 vertical="top"/>
    </xf>
    <xf numFmtId="0" fontId="8" fillId="0" borderId="9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</cellXfs>
  <cellStyles count="2">
    <cellStyle name="Normal" xfId="0" builtinId="0"/>
    <cellStyle name="Normal 14" xfId="1" xr:uid="{239E89B2-252C-41B3-AC86-B869C3537A21}"/>
  </cellStyles>
  <dxfs count="8"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ill>
        <patternFill patternType="lightGray"/>
      </fill>
    </dxf>
    <dxf>
      <fill>
        <patternFill patternType="lightGray"/>
      </fill>
    </dxf>
    <dxf>
      <fill>
        <patternFill patternType="darkGrid"/>
      </fill>
    </dxf>
  </dxfs>
  <tableStyles count="0" defaultTableStyle="TableStyleMedium2" defaultPivotStyle="PivotStyleLight16"/>
  <colors>
    <mruColors>
      <color rgb="FF00FF00"/>
      <color rgb="FFFF6600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Janvier!$C$2</c:f>
          <c:strCache>
            <c:ptCount val="1"/>
            <c:pt idx="0">
              <c:v>Tableau de charge David  - Janvier 2018</c:v>
            </c:pt>
          </c:strCache>
        </c:strRef>
      </c:tx>
      <c:overlay val="0"/>
      <c:txPr>
        <a:bodyPr/>
        <a:lstStyle/>
        <a:p>
          <a:pPr>
            <a:defRPr sz="1100"/>
          </a:pPr>
          <a:endParaRPr lang="fr-FR"/>
        </a:p>
      </c:txPr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003235124405868"/>
          <c:y val="0.24125608025455492"/>
          <c:w val="0.47178601566791845"/>
          <c:h val="0.65994049828226664"/>
        </c:manualLayout>
      </c:layout>
      <c:pie3DChart>
        <c:varyColors val="1"/>
        <c:ser>
          <c:idx val="0"/>
          <c:order val="0"/>
          <c:explosion val="25"/>
          <c:dLbls>
            <c:delete val="1"/>
          </c:dLbls>
          <c:cat>
            <c:strRef>
              <c:f>Janvier!$AO$20:$AO$28</c:f>
              <c:strCache>
                <c:ptCount val="9"/>
                <c:pt idx="0">
                  <c:v>Digitalisation</c:v>
                </c:pt>
                <c:pt idx="1">
                  <c:v>Digitalisation Presta</c:v>
                </c:pt>
                <c:pt idx="2">
                  <c:v>Simulateur</c:v>
                </c:pt>
                <c:pt idx="6">
                  <c:v>Formations</c:v>
                </c:pt>
                <c:pt idx="7">
                  <c:v>Meeting</c:v>
                </c:pt>
                <c:pt idx="8">
                  <c:v>Abscences</c:v>
                </c:pt>
              </c:strCache>
            </c:strRef>
          </c:cat>
          <c:val>
            <c:numRef>
              <c:f>Janvier!$AP$20:$AP$28</c:f>
              <c:numCache>
                <c:formatCode>General</c:formatCode>
                <c:ptCount val="9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CB-4CAB-ACC6-3E29F90ADEA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087835273772614"/>
          <c:y val="0.16246870347853029"/>
          <c:w val="0.28261679457567007"/>
          <c:h val="0.80265950071093617"/>
        </c:manualLayout>
      </c:layout>
      <c:overlay val="0"/>
    </c:legend>
    <c:plotVisOnly val="1"/>
    <c:dispBlanksAs val="gap"/>
    <c:showDLblsOverMax val="0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fr-FR" sz="1100"/>
              <a:t>Synthèse</a:t>
            </a:r>
            <a:r>
              <a:rPr lang="fr-FR" sz="1100" baseline="0"/>
              <a:t> heures</a:t>
            </a:r>
            <a:endParaRPr lang="fr-FR" sz="11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Année 2017</c:v>
          </c:tx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accent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D87B-427B-BE7D-BEC30D03FBA2}"/>
              </c:ext>
            </c:extLst>
          </c:dPt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87B-427B-BE7D-BEC30D03FBA2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Feuil1!$B$3:$B$14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7B-427B-BE7D-BEC30D03FB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480928"/>
        <c:axId val="230458616"/>
      </c:barChart>
      <c:catAx>
        <c:axId val="2314809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30458616"/>
        <c:crosses val="autoZero"/>
        <c:auto val="1"/>
        <c:lblAlgn val="ctr"/>
        <c:lblOffset val="100"/>
        <c:noMultiLvlLbl val="0"/>
      </c:catAx>
      <c:valAx>
        <c:axId val="230458616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31480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051708406254296"/>
          <c:y val="0.14030556135971217"/>
          <c:w val="0.17177646544181976"/>
          <c:h val="0.73286237703158064"/>
        </c:manualLayout>
      </c:layout>
      <c:overlay val="0"/>
    </c:legend>
    <c:plotVisOnly val="1"/>
    <c:dispBlanksAs val="gap"/>
    <c:showDLblsOverMax val="0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42</xdr:row>
      <xdr:rowOff>0</xdr:rowOff>
    </xdr:from>
    <xdr:to>
      <xdr:col>16</xdr:col>
      <xdr:colOff>0</xdr:colOff>
      <xdr:row>55</xdr:row>
      <xdr:rowOff>145676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AAB65CE-1DBF-45DA-99A3-625B35075A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72838</xdr:colOff>
      <xdr:row>42</xdr:row>
      <xdr:rowOff>2803</xdr:rowOff>
    </xdr:from>
    <xdr:to>
      <xdr:col>38</xdr:col>
      <xdr:colOff>0</xdr:colOff>
      <xdr:row>56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5D32AE5B-1DC6-4B0D-A89B-C834C1E4D3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8D922-A332-4461-AA8F-922855A375F0}">
  <sheetPr codeName="Feuil1">
    <pageSetUpPr fitToPage="1"/>
  </sheetPr>
  <dimension ref="A1:AU45"/>
  <sheetViews>
    <sheetView tabSelected="1" zoomScaleNormal="100" workbookViewId="0">
      <selection activeCell="C20" sqref="C20"/>
    </sheetView>
  </sheetViews>
  <sheetFormatPr baseColWidth="10" defaultRowHeight="13.2" x14ac:dyDescent="0.25"/>
  <cols>
    <col min="1" max="1" width="2.109375" customWidth="1"/>
    <col min="2" max="2" width="17.6640625" customWidth="1"/>
    <col min="3" max="23" width="3.6640625" customWidth="1"/>
    <col min="24" max="24" width="3.5546875" customWidth="1"/>
    <col min="25" max="37" width="3.6640625" customWidth="1"/>
    <col min="38" max="38" width="4" bestFit="1" customWidth="1"/>
    <col min="39" max="39" width="40" customWidth="1"/>
    <col min="40" max="40" width="41.77734375" customWidth="1"/>
    <col min="41" max="41" width="18.5546875" customWidth="1"/>
    <col min="42" max="44" width="8.6640625" customWidth="1"/>
    <col min="45" max="45" width="45.5546875" customWidth="1"/>
    <col min="46" max="46" width="18.6640625" customWidth="1"/>
  </cols>
  <sheetData>
    <row r="1" spans="2:40" ht="37.5" customHeight="1" x14ac:dyDescent="0.25"/>
    <row r="2" spans="2:40" ht="13.2" customHeight="1" x14ac:dyDescent="0.25">
      <c r="C2" s="78" t="str">
        <f>"Tableau de charge David  - Janvier " &amp; YEAR(P17)</f>
        <v>Tableau de charge David  - Janvier 2018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80"/>
    </row>
    <row r="3" spans="2:40" ht="13.2" customHeight="1" x14ac:dyDescent="0.25">
      <c r="C3" s="81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3"/>
    </row>
    <row r="4" spans="2:40" ht="13.2" hidden="1" customHeight="1" x14ac:dyDescent="0.25"/>
    <row r="5" spans="2:40" ht="13.8" hidden="1" customHeight="1" x14ac:dyDescent="0.25"/>
    <row r="6" spans="2:40" ht="13.2" hidden="1" customHeight="1" x14ac:dyDescent="0.25">
      <c r="B6" s="33"/>
    </row>
    <row r="7" spans="2:40" ht="14.4" hidden="1" customHeight="1" x14ac:dyDescent="0.25">
      <c r="B7" s="34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</row>
    <row r="8" spans="2:40" ht="13.2" hidden="1" customHeight="1" x14ac:dyDescent="0.25">
      <c r="B8" s="33"/>
    </row>
    <row r="9" spans="2:40" ht="12.75" hidden="1" customHeight="1" x14ac:dyDescent="0.25">
      <c r="B9" s="90" t="s">
        <v>4</v>
      </c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2"/>
    </row>
    <row r="10" spans="2:40" ht="12.75" hidden="1" customHeight="1" x14ac:dyDescent="0.3">
      <c r="B10" s="84" t="s">
        <v>1</v>
      </c>
      <c r="C10" s="85"/>
      <c r="D10" s="85"/>
      <c r="E10" s="86"/>
      <c r="F10" s="87"/>
      <c r="G10" s="88"/>
      <c r="H10" s="88"/>
      <c r="I10" s="88"/>
      <c r="J10" s="88"/>
      <c r="K10" s="88"/>
      <c r="L10" s="88"/>
      <c r="M10" s="88"/>
      <c r="N10" s="88"/>
      <c r="O10" s="89"/>
      <c r="P10" s="36"/>
      <c r="Q10" s="84" t="s">
        <v>5</v>
      </c>
      <c r="R10" s="85"/>
      <c r="S10" s="85"/>
      <c r="T10" s="85"/>
      <c r="U10" s="85"/>
      <c r="V10" s="85"/>
      <c r="W10" s="86"/>
      <c r="X10" s="72" t="s">
        <v>7</v>
      </c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4"/>
    </row>
    <row r="11" spans="2:40" ht="12.75" hidden="1" customHeight="1" x14ac:dyDescent="0.3">
      <c r="B11" s="84" t="s">
        <v>2</v>
      </c>
      <c r="C11" s="85"/>
      <c r="D11" s="85"/>
      <c r="E11" s="86"/>
      <c r="F11" s="87"/>
      <c r="G11" s="88"/>
      <c r="H11" s="88"/>
      <c r="I11" s="88"/>
      <c r="J11" s="88"/>
      <c r="K11" s="88"/>
      <c r="L11" s="88"/>
      <c r="M11" s="88"/>
      <c r="N11" s="88"/>
      <c r="O11" s="89"/>
      <c r="P11" s="36"/>
      <c r="Q11" s="93" t="s">
        <v>6</v>
      </c>
      <c r="R11" s="94"/>
      <c r="S11" s="94"/>
      <c r="T11" s="94"/>
      <c r="U11" s="94"/>
      <c r="V11" s="94"/>
      <c r="W11" s="95"/>
      <c r="X11" s="72" t="s">
        <v>8</v>
      </c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4"/>
    </row>
    <row r="12" spans="2:40" ht="12.75" hidden="1" customHeight="1" x14ac:dyDescent="0.3">
      <c r="B12" s="93" t="s">
        <v>3</v>
      </c>
      <c r="C12" s="94"/>
      <c r="D12" s="94"/>
      <c r="E12" s="95"/>
      <c r="F12" s="72"/>
      <c r="G12" s="73"/>
      <c r="H12" s="73"/>
      <c r="I12" s="73"/>
      <c r="J12" s="73"/>
      <c r="K12" s="73"/>
      <c r="L12" s="73"/>
      <c r="M12" s="73"/>
      <c r="N12" s="73"/>
      <c r="O12" s="74"/>
      <c r="P12" s="35"/>
      <c r="Q12" s="96"/>
      <c r="R12" s="97"/>
      <c r="S12" s="97"/>
      <c r="T12" s="97"/>
      <c r="U12" s="97"/>
      <c r="V12" s="97"/>
      <c r="W12" s="98"/>
      <c r="X12" s="72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4"/>
    </row>
    <row r="13" spans="2:40" s="37" customFormat="1" ht="12.75" hidden="1" customHeight="1" x14ac:dyDescent="0.3">
      <c r="B13" s="40"/>
      <c r="C13" s="40"/>
      <c r="D13" s="40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2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</row>
    <row r="14" spans="2:40" s="37" customFormat="1" ht="12.75" customHeight="1" x14ac:dyDescent="0.3">
      <c r="B14" s="40"/>
      <c r="C14" s="40"/>
      <c r="D14" s="40"/>
      <c r="E14" s="40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2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</row>
    <row r="15" spans="2:40" ht="10.199999999999999" customHeight="1" x14ac:dyDescent="0.25">
      <c r="B15" s="10"/>
      <c r="C15" s="1"/>
      <c r="D15" s="1"/>
      <c r="E15" s="1"/>
      <c r="F15" s="1"/>
      <c r="G15" s="1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1"/>
      <c r="AM15" s="1"/>
      <c r="AN15" s="1"/>
    </row>
    <row r="16" spans="2:40" ht="11.4" customHeight="1" x14ac:dyDescent="0.25">
      <c r="B16" s="103" t="str">
        <f>"MOIS: " &amp; CHAR(10) &amp;
"Janvier " &amp; YEAR(P17)</f>
        <v>MOIS: 
Janvier 2018</v>
      </c>
      <c r="C16" s="53">
        <f>C17</f>
        <v>43103</v>
      </c>
      <c r="D16" s="53">
        <f t="shared" ref="D16:AH16" si="0">D17</f>
        <v>43104</v>
      </c>
      <c r="E16" s="53">
        <f t="shared" si="0"/>
        <v>43105</v>
      </c>
      <c r="F16" s="53">
        <f t="shared" si="0"/>
        <v>43106</v>
      </c>
      <c r="G16" s="53">
        <f t="shared" si="0"/>
        <v>43107</v>
      </c>
      <c r="H16" s="53">
        <f t="shared" si="0"/>
        <v>43108</v>
      </c>
      <c r="I16" s="53">
        <f t="shared" si="0"/>
        <v>43109</v>
      </c>
      <c r="J16" s="53">
        <f t="shared" si="0"/>
        <v>43110</v>
      </c>
      <c r="K16" s="53">
        <f t="shared" si="0"/>
        <v>43111</v>
      </c>
      <c r="L16" s="53">
        <f t="shared" si="0"/>
        <v>43112</v>
      </c>
      <c r="M16" s="53">
        <f t="shared" si="0"/>
        <v>43113</v>
      </c>
      <c r="N16" s="53">
        <f t="shared" si="0"/>
        <v>43114</v>
      </c>
      <c r="O16" s="53">
        <f t="shared" si="0"/>
        <v>43115</v>
      </c>
      <c r="P16" s="53">
        <f t="shared" si="0"/>
        <v>43116</v>
      </c>
      <c r="Q16" s="53">
        <f t="shared" si="0"/>
        <v>43117</v>
      </c>
      <c r="R16" s="53">
        <f t="shared" si="0"/>
        <v>43118</v>
      </c>
      <c r="S16" s="53">
        <f t="shared" si="0"/>
        <v>43119</v>
      </c>
      <c r="T16" s="53">
        <f t="shared" si="0"/>
        <v>43120</v>
      </c>
      <c r="U16" s="53">
        <f t="shared" si="0"/>
        <v>43121</v>
      </c>
      <c r="V16" s="53">
        <f t="shared" si="0"/>
        <v>43122</v>
      </c>
      <c r="W16" s="53">
        <f t="shared" si="0"/>
        <v>43123</v>
      </c>
      <c r="X16" s="53">
        <f t="shared" si="0"/>
        <v>43124</v>
      </c>
      <c r="Y16" s="53">
        <f t="shared" si="0"/>
        <v>43125</v>
      </c>
      <c r="Z16" s="53">
        <f t="shared" si="0"/>
        <v>43126</v>
      </c>
      <c r="AA16" s="53">
        <f t="shared" si="0"/>
        <v>43127</v>
      </c>
      <c r="AB16" s="53">
        <f t="shared" si="0"/>
        <v>43128</v>
      </c>
      <c r="AC16" s="53">
        <f t="shared" si="0"/>
        <v>43129</v>
      </c>
      <c r="AD16" s="53">
        <f t="shared" si="0"/>
        <v>43130</v>
      </c>
      <c r="AE16" s="53">
        <f t="shared" si="0"/>
        <v>43131</v>
      </c>
      <c r="AF16" s="53" t="str">
        <f t="shared" si="0"/>
        <v/>
      </c>
      <c r="AG16" s="53" t="str">
        <f t="shared" si="0"/>
        <v/>
      </c>
      <c r="AH16" s="54" t="str">
        <f t="shared" si="0"/>
        <v/>
      </c>
      <c r="AI16" s="2"/>
    </row>
    <row r="17" spans="2:47" ht="8.4" customHeight="1" thickBot="1" x14ac:dyDescent="0.3">
      <c r="B17" s="104"/>
      <c r="C17" s="106">
        <v>43103</v>
      </c>
      <c r="D17" s="75">
        <f>$C17+1</f>
        <v>43104</v>
      </c>
      <c r="E17" s="75">
        <f>$C17+2</f>
        <v>43105</v>
      </c>
      <c r="F17" s="75">
        <f>$C17+3</f>
        <v>43106</v>
      </c>
      <c r="G17" s="75">
        <f>$C17+4</f>
        <v>43107</v>
      </c>
      <c r="H17" s="75">
        <f>$C17+5</f>
        <v>43108</v>
      </c>
      <c r="I17" s="75">
        <f>$C17+6</f>
        <v>43109</v>
      </c>
      <c r="J17" s="75">
        <f>$C17+7</f>
        <v>43110</v>
      </c>
      <c r="K17" s="75">
        <f>$C17+8</f>
        <v>43111</v>
      </c>
      <c r="L17" s="75">
        <f>$C17+9</f>
        <v>43112</v>
      </c>
      <c r="M17" s="75">
        <f>$C17+10</f>
        <v>43113</v>
      </c>
      <c r="N17" s="75">
        <f>$C17+11</f>
        <v>43114</v>
      </c>
      <c r="O17" s="75">
        <f>$C17+12</f>
        <v>43115</v>
      </c>
      <c r="P17" s="75">
        <f>$C17+13</f>
        <v>43116</v>
      </c>
      <c r="Q17" s="75">
        <f>$C17+14</f>
        <v>43117</v>
      </c>
      <c r="R17" s="75">
        <f>$C17+15</f>
        <v>43118</v>
      </c>
      <c r="S17" s="75">
        <f>$C17+16</f>
        <v>43119</v>
      </c>
      <c r="T17" s="75">
        <f>$C17+17</f>
        <v>43120</v>
      </c>
      <c r="U17" s="75">
        <f>$C17+18</f>
        <v>43121</v>
      </c>
      <c r="V17" s="75">
        <f>$C17+19</f>
        <v>43122</v>
      </c>
      <c r="W17" s="75">
        <f>$C17+20</f>
        <v>43123</v>
      </c>
      <c r="X17" s="75">
        <f>$C17+21</f>
        <v>43124</v>
      </c>
      <c r="Y17" s="75">
        <f>$C17+22</f>
        <v>43125</v>
      </c>
      <c r="Z17" s="75">
        <f>IF(MONTH($C17+23)&gt;1,"",$C17+23)</f>
        <v>43126</v>
      </c>
      <c r="AA17" s="75">
        <f>IF(MONTH($C17+24)&gt;1,"",$C17+24)</f>
        <v>43127</v>
      </c>
      <c r="AB17" s="75">
        <f>IF(MONTH($C17+25)&gt;1,"",$C17+25)</f>
        <v>43128</v>
      </c>
      <c r="AC17" s="75">
        <f>IF(MONTH($C17+26)&gt;1,"",$C17+26)</f>
        <v>43129</v>
      </c>
      <c r="AD17" s="75">
        <f>IF(MONTH($C17+27)&gt;1,"",$C17+27)</f>
        <v>43130</v>
      </c>
      <c r="AE17" s="75">
        <f>IF(MONTH($C17+28)&gt;1,"",$C17+28)</f>
        <v>43131</v>
      </c>
      <c r="AF17" s="75" t="str">
        <f>IF(MONTH($C17+29)&gt;1,"",$C17+29)</f>
        <v/>
      </c>
      <c r="AG17" s="75" t="str">
        <f>IF(MONTH($C17+30)&gt;1,"",$C17+30)</f>
        <v/>
      </c>
      <c r="AH17" s="99" t="str">
        <f>IF(MONTH($C17+36)&gt;1,"",$C17+36)</f>
        <v/>
      </c>
      <c r="AI17" s="101"/>
    </row>
    <row r="18" spans="2:47" ht="6.6" customHeight="1" thickBot="1" x14ac:dyDescent="0.3">
      <c r="B18" s="105"/>
      <c r="C18" s="107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100"/>
      <c r="AI18" s="102"/>
    </row>
    <row r="19" spans="2:47" ht="13.8" hidden="1" customHeight="1" thickBot="1" x14ac:dyDescent="0.3">
      <c r="B19" s="31"/>
      <c r="C19" s="55">
        <f>WEEKDAY(C17,2)</f>
        <v>3</v>
      </c>
      <c r="D19" s="56">
        <f t="shared" ref="D19:Y19" si="1">WEEKDAY(D17,2)</f>
        <v>4</v>
      </c>
      <c r="E19" s="56">
        <f t="shared" si="1"/>
        <v>5</v>
      </c>
      <c r="F19" s="56">
        <f t="shared" si="1"/>
        <v>6</v>
      </c>
      <c r="G19" s="56">
        <f t="shared" si="1"/>
        <v>7</v>
      </c>
      <c r="H19" s="59">
        <f t="shared" si="1"/>
        <v>1</v>
      </c>
      <c r="I19" s="59">
        <f t="shared" si="1"/>
        <v>2</v>
      </c>
      <c r="J19" s="59">
        <f t="shared" si="1"/>
        <v>3</v>
      </c>
      <c r="K19" s="59">
        <f t="shared" si="1"/>
        <v>4</v>
      </c>
      <c r="L19" s="59">
        <f t="shared" si="1"/>
        <v>5</v>
      </c>
      <c r="M19" s="59">
        <f t="shared" si="1"/>
        <v>6</v>
      </c>
      <c r="N19" s="59">
        <f t="shared" si="1"/>
        <v>7</v>
      </c>
      <c r="O19" s="59">
        <f t="shared" si="1"/>
        <v>1</v>
      </c>
      <c r="P19" s="59">
        <f t="shared" si="1"/>
        <v>2</v>
      </c>
      <c r="Q19" s="59">
        <f t="shared" si="1"/>
        <v>3</v>
      </c>
      <c r="R19" s="59">
        <f t="shared" si="1"/>
        <v>4</v>
      </c>
      <c r="S19" s="59">
        <f t="shared" si="1"/>
        <v>5</v>
      </c>
      <c r="T19" s="59">
        <f t="shared" si="1"/>
        <v>6</v>
      </c>
      <c r="U19" s="59">
        <f t="shared" si="1"/>
        <v>7</v>
      </c>
      <c r="V19" s="59">
        <f t="shared" si="1"/>
        <v>1</v>
      </c>
      <c r="W19" s="59">
        <f t="shared" si="1"/>
        <v>2</v>
      </c>
      <c r="X19" s="59">
        <f t="shared" si="1"/>
        <v>3</v>
      </c>
      <c r="Y19" s="59">
        <f t="shared" si="1"/>
        <v>4</v>
      </c>
      <c r="Z19" s="59">
        <f>IF(MONTH($C17+23)&gt;1,"",WEEKDAY(Z17,2))</f>
        <v>5</v>
      </c>
      <c r="AA19" s="59">
        <f>IF(MONTH($C17+24)&gt;1,"",WEEKDAY(AA17,2))</f>
        <v>6</v>
      </c>
      <c r="AB19" s="59">
        <f>IF(MONTH($C17+25)&gt;1,"",WEEKDAY(AB17,2))</f>
        <v>7</v>
      </c>
      <c r="AC19" s="59">
        <f>IF(MONTH($C17+26)&gt;1,"",WEEKDAY(AC17,2))</f>
        <v>1</v>
      </c>
      <c r="AD19" s="59">
        <f>IF(MONTH($C17+27)&gt;1,"",WEEKDAY(AD17,2))</f>
        <v>2</v>
      </c>
      <c r="AE19" s="59">
        <f>IF(MONTH($C17+28)&gt;1,"",WEEKDAY(AE17,2))</f>
        <v>3</v>
      </c>
      <c r="AF19" s="59" t="str">
        <f>IF(MONTH($C17+29)&gt;1,"",WEEKDAY(AF17,2))</f>
        <v/>
      </c>
      <c r="AG19" s="59" t="str">
        <f>IF(MONTH($C17+30)&gt;1,"",WEEKDAY(AG17,2))</f>
        <v/>
      </c>
      <c r="AH19" s="31" t="str">
        <f>IF(MONTH($C17+36)&gt;1,"",WEEKDAY(AH17,2))</f>
        <v/>
      </c>
      <c r="AI19" s="31"/>
    </row>
    <row r="20" spans="2:47" ht="14.4" customHeight="1" thickTop="1" x14ac:dyDescent="0.25">
      <c r="B20" s="44" t="s">
        <v>33</v>
      </c>
      <c r="C20" s="60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  <c r="AH20" s="38"/>
      <c r="AI20" s="49">
        <f t="shared" ref="AI20:AI28" si="2">SUM(C20:AH20)</f>
        <v>0</v>
      </c>
      <c r="AO20" s="24" t="str">
        <f t="shared" ref="AO20:AO28" si="3">IF(B20&lt;&gt;"",B20,"")</f>
        <v>Digitalisation</v>
      </c>
      <c r="AP20" s="13">
        <f>AI20</f>
        <v>0</v>
      </c>
    </row>
    <row r="21" spans="2:47" ht="13.8" x14ac:dyDescent="0.25">
      <c r="B21" s="45" t="s">
        <v>36</v>
      </c>
      <c r="C21" s="63"/>
      <c r="D21" s="64"/>
      <c r="E21" s="64"/>
      <c r="F21" s="64">
        <v>6</v>
      </c>
      <c r="G21" s="64"/>
      <c r="H21" s="64"/>
      <c r="I21" s="64"/>
      <c r="J21" s="65"/>
      <c r="K21" s="64"/>
      <c r="L21" s="64"/>
      <c r="M21" s="64"/>
      <c r="N21" s="64"/>
      <c r="O21" s="64"/>
      <c r="P21" s="64"/>
      <c r="Q21" s="65"/>
      <c r="R21" s="64"/>
      <c r="S21" s="64"/>
      <c r="T21" s="64"/>
      <c r="U21" s="64"/>
      <c r="V21" s="64"/>
      <c r="W21" s="64"/>
      <c r="X21" s="65"/>
      <c r="Y21" s="64"/>
      <c r="Z21" s="64"/>
      <c r="AA21" s="64"/>
      <c r="AB21" s="64"/>
      <c r="AC21" s="64"/>
      <c r="AD21" s="64"/>
      <c r="AE21" s="65"/>
      <c r="AF21" s="64"/>
      <c r="AG21" s="66"/>
      <c r="AH21" s="17"/>
      <c r="AI21" s="50">
        <f t="shared" si="2"/>
        <v>6</v>
      </c>
      <c r="AO21" s="25" t="str">
        <f t="shared" si="3"/>
        <v>Digitalisation Presta</v>
      </c>
      <c r="AP21" s="13">
        <f t="shared" ref="AP21:AP28" si="4">AI21</f>
        <v>6</v>
      </c>
    </row>
    <row r="22" spans="2:47" ht="13.8" x14ac:dyDescent="0.3">
      <c r="B22" s="46" t="s">
        <v>34</v>
      </c>
      <c r="C22" s="63"/>
      <c r="D22" s="64"/>
      <c r="E22" s="64"/>
      <c r="F22" s="64"/>
      <c r="G22" s="64"/>
      <c r="H22" s="64"/>
      <c r="I22" s="64"/>
      <c r="J22" s="65"/>
      <c r="K22" s="64"/>
      <c r="L22" s="64"/>
      <c r="M22" s="64"/>
      <c r="N22" s="64"/>
      <c r="O22" s="64"/>
      <c r="P22" s="64"/>
      <c r="Q22" s="65"/>
      <c r="R22" s="64"/>
      <c r="S22" s="64"/>
      <c r="T22" s="64"/>
      <c r="U22" s="64"/>
      <c r="V22" s="64"/>
      <c r="W22" s="64"/>
      <c r="X22" s="65"/>
      <c r="Y22" s="64"/>
      <c r="Z22" s="64"/>
      <c r="AA22" s="64"/>
      <c r="AB22" s="64"/>
      <c r="AC22" s="64"/>
      <c r="AD22" s="64"/>
      <c r="AE22" s="65"/>
      <c r="AF22" s="64"/>
      <c r="AG22" s="66"/>
      <c r="AH22" s="17"/>
      <c r="AI22" s="51">
        <f t="shared" si="2"/>
        <v>0</v>
      </c>
      <c r="AO22" s="26" t="str">
        <f t="shared" si="3"/>
        <v>Simulateur</v>
      </c>
      <c r="AP22" s="13">
        <f t="shared" si="4"/>
        <v>0</v>
      </c>
    </row>
    <row r="23" spans="2:47" ht="13.8" x14ac:dyDescent="0.25">
      <c r="B23" s="47"/>
      <c r="C23" s="63"/>
      <c r="D23" s="64"/>
      <c r="E23" s="64"/>
      <c r="F23" s="64"/>
      <c r="G23" s="64"/>
      <c r="H23" s="64"/>
      <c r="I23" s="64"/>
      <c r="J23" s="65"/>
      <c r="K23" s="64"/>
      <c r="L23" s="64"/>
      <c r="M23" s="64"/>
      <c r="N23" s="64"/>
      <c r="O23" s="64"/>
      <c r="P23" s="64"/>
      <c r="Q23" s="65"/>
      <c r="R23" s="64"/>
      <c r="S23" s="64"/>
      <c r="T23" s="64"/>
      <c r="U23" s="64"/>
      <c r="V23" s="64"/>
      <c r="W23" s="64"/>
      <c r="X23" s="65"/>
      <c r="Y23" s="64"/>
      <c r="Z23" s="64"/>
      <c r="AA23" s="64"/>
      <c r="AB23" s="64"/>
      <c r="AC23" s="64"/>
      <c r="AD23" s="64"/>
      <c r="AE23" s="65"/>
      <c r="AF23" s="64"/>
      <c r="AG23" s="66"/>
      <c r="AH23" s="17"/>
      <c r="AI23" s="51">
        <f t="shared" si="2"/>
        <v>0</v>
      </c>
      <c r="AO23" s="27" t="str">
        <f t="shared" si="3"/>
        <v/>
      </c>
      <c r="AP23" s="13">
        <f t="shared" si="4"/>
        <v>0</v>
      </c>
    </row>
    <row r="24" spans="2:47" ht="13.8" x14ac:dyDescent="0.25">
      <c r="B24" s="47"/>
      <c r="C24" s="63"/>
      <c r="D24" s="64"/>
      <c r="E24" s="64"/>
      <c r="F24" s="64"/>
      <c r="G24" s="64"/>
      <c r="H24" s="64"/>
      <c r="I24" s="64"/>
      <c r="J24" s="65"/>
      <c r="K24" s="64"/>
      <c r="L24" s="64"/>
      <c r="M24" s="64"/>
      <c r="N24" s="64"/>
      <c r="O24" s="64"/>
      <c r="P24" s="64"/>
      <c r="Q24" s="67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6"/>
      <c r="AH24" s="17"/>
      <c r="AI24" s="51">
        <f t="shared" si="2"/>
        <v>0</v>
      </c>
      <c r="AO24" s="27" t="str">
        <f t="shared" si="3"/>
        <v/>
      </c>
      <c r="AP24" s="13">
        <f t="shared" si="4"/>
        <v>0</v>
      </c>
    </row>
    <row r="25" spans="2:47" ht="13.8" x14ac:dyDescent="0.25">
      <c r="B25" s="47"/>
      <c r="C25" s="63"/>
      <c r="D25" s="64"/>
      <c r="E25" s="64"/>
      <c r="F25" s="64"/>
      <c r="G25" s="64"/>
      <c r="H25" s="64"/>
      <c r="I25" s="64"/>
      <c r="J25" s="65"/>
      <c r="K25" s="68"/>
      <c r="L25" s="64"/>
      <c r="M25" s="64"/>
      <c r="N25" s="64"/>
      <c r="O25" s="64"/>
      <c r="P25" s="64"/>
      <c r="Q25" s="65"/>
      <c r="R25" s="64"/>
      <c r="S25" s="64"/>
      <c r="T25" s="64"/>
      <c r="U25" s="64"/>
      <c r="V25" s="64"/>
      <c r="W25" s="64"/>
      <c r="X25" s="65"/>
      <c r="Y25" s="64"/>
      <c r="Z25" s="64"/>
      <c r="AA25" s="64"/>
      <c r="AB25" s="64"/>
      <c r="AC25" s="64"/>
      <c r="AD25" s="64"/>
      <c r="AE25" s="65"/>
      <c r="AF25" s="64"/>
      <c r="AG25" s="66"/>
      <c r="AH25" s="17"/>
      <c r="AI25" s="51">
        <f t="shared" si="2"/>
        <v>0</v>
      </c>
      <c r="AO25" s="27" t="str">
        <f t="shared" si="3"/>
        <v/>
      </c>
      <c r="AP25" s="13">
        <f t="shared" si="4"/>
        <v>0</v>
      </c>
    </row>
    <row r="26" spans="2:47" ht="13.8" x14ac:dyDescent="0.25">
      <c r="B26" s="47" t="s">
        <v>27</v>
      </c>
      <c r="C26" s="63"/>
      <c r="D26" s="64"/>
      <c r="E26" s="64"/>
      <c r="F26" s="64"/>
      <c r="G26" s="64"/>
      <c r="H26" s="64"/>
      <c r="I26" s="64"/>
      <c r="J26" s="65"/>
      <c r="K26" s="64"/>
      <c r="L26" s="64"/>
      <c r="M26" s="64"/>
      <c r="N26" s="64"/>
      <c r="O26" s="64"/>
      <c r="P26" s="64"/>
      <c r="Q26" s="65"/>
      <c r="R26" s="64"/>
      <c r="S26" s="64"/>
      <c r="T26" s="64"/>
      <c r="U26" s="64"/>
      <c r="V26" s="64"/>
      <c r="W26" s="64"/>
      <c r="X26" s="65"/>
      <c r="Y26" s="64"/>
      <c r="Z26" s="64"/>
      <c r="AA26" s="64"/>
      <c r="AB26" s="64"/>
      <c r="AC26" s="64"/>
      <c r="AD26" s="64"/>
      <c r="AE26" s="65"/>
      <c r="AF26" s="64"/>
      <c r="AG26" s="66"/>
      <c r="AH26" s="17"/>
      <c r="AI26" s="50">
        <f t="shared" si="2"/>
        <v>0</v>
      </c>
      <c r="AO26" s="27" t="str">
        <f t="shared" si="3"/>
        <v>Formations</v>
      </c>
      <c r="AP26" s="13">
        <f t="shared" si="4"/>
        <v>0</v>
      </c>
    </row>
    <row r="27" spans="2:47" ht="13.8" x14ac:dyDescent="0.25">
      <c r="B27" s="47" t="s">
        <v>32</v>
      </c>
      <c r="C27" s="63"/>
      <c r="D27" s="64"/>
      <c r="E27" s="64"/>
      <c r="F27" s="64"/>
      <c r="G27" s="64"/>
      <c r="H27" s="64"/>
      <c r="I27" s="64"/>
      <c r="J27" s="65"/>
      <c r="K27" s="64"/>
      <c r="L27" s="64"/>
      <c r="M27" s="64"/>
      <c r="N27" s="64"/>
      <c r="O27" s="64"/>
      <c r="P27" s="64"/>
      <c r="Q27" s="65"/>
      <c r="R27" s="64"/>
      <c r="S27" s="64"/>
      <c r="T27" s="64"/>
      <c r="U27" s="64"/>
      <c r="V27" s="64"/>
      <c r="W27" s="64"/>
      <c r="X27" s="65"/>
      <c r="Y27" s="64"/>
      <c r="Z27" s="64"/>
      <c r="AA27" s="64"/>
      <c r="AB27" s="64"/>
      <c r="AC27" s="64"/>
      <c r="AD27" s="64"/>
      <c r="AE27" s="65"/>
      <c r="AF27" s="64"/>
      <c r="AG27" s="66"/>
      <c r="AH27" s="17"/>
      <c r="AI27" s="50">
        <f t="shared" si="2"/>
        <v>0</v>
      </c>
      <c r="AO27" s="30" t="str">
        <f t="shared" si="3"/>
        <v>Meeting</v>
      </c>
      <c r="AP27" s="13">
        <f t="shared" si="4"/>
        <v>0</v>
      </c>
    </row>
    <row r="28" spans="2:47" ht="14.4" thickBot="1" x14ac:dyDescent="0.3">
      <c r="B28" s="48" t="s">
        <v>28</v>
      </c>
      <c r="C28" s="69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1"/>
      <c r="AH28" s="39"/>
      <c r="AI28" s="52">
        <f t="shared" si="2"/>
        <v>0</v>
      </c>
      <c r="AO28" s="28" t="str">
        <f t="shared" si="3"/>
        <v>Abscences</v>
      </c>
      <c r="AP28" s="13">
        <f t="shared" si="4"/>
        <v>0</v>
      </c>
    </row>
    <row r="29" spans="2:47" ht="12" customHeight="1" thickTop="1" x14ac:dyDescent="0.25">
      <c r="B29" s="5"/>
      <c r="C29" s="77"/>
      <c r="D29" s="77"/>
      <c r="E29" s="77"/>
      <c r="F29" s="77"/>
      <c r="G29" s="57"/>
      <c r="H29" s="57"/>
      <c r="I29" s="38"/>
      <c r="J29" s="77"/>
      <c r="K29" s="77"/>
      <c r="L29" s="77"/>
      <c r="M29" s="77"/>
      <c r="N29" s="57"/>
      <c r="O29" s="57"/>
      <c r="P29" s="38"/>
      <c r="Q29" s="77"/>
      <c r="R29" s="77"/>
      <c r="S29" s="77"/>
      <c r="T29" s="77"/>
      <c r="U29" s="57"/>
      <c r="V29" s="57"/>
      <c r="W29" s="38"/>
      <c r="X29" s="77"/>
      <c r="Y29" s="77"/>
      <c r="Z29" s="77"/>
      <c r="AA29" s="77"/>
      <c r="AB29" s="57"/>
      <c r="AC29" s="57"/>
      <c r="AD29" s="38"/>
      <c r="AE29" s="77"/>
      <c r="AF29" s="77"/>
      <c r="AG29" s="77"/>
      <c r="AH29" s="77"/>
      <c r="AI29" s="57"/>
      <c r="AJ29" s="58"/>
      <c r="AK29" s="58"/>
      <c r="AL29" s="77"/>
      <c r="AM29" s="77"/>
      <c r="AN29" s="38"/>
      <c r="AT29" s="5"/>
      <c r="AU29" s="13"/>
    </row>
    <row r="30" spans="2:47" ht="9" customHeight="1" thickBot="1" x14ac:dyDescent="0.3">
      <c r="B30" s="5"/>
      <c r="C30" s="3"/>
      <c r="D30" s="3"/>
      <c r="E30" s="3"/>
      <c r="F30" s="3"/>
      <c r="G30" s="3"/>
      <c r="H30" s="3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7"/>
      <c r="AC30" s="7"/>
      <c r="AD30" s="7"/>
      <c r="AE30" s="7"/>
      <c r="AF30" s="7"/>
      <c r="AG30" s="14"/>
      <c r="AH30" s="14"/>
      <c r="AI30" s="14"/>
      <c r="AJ30" s="14"/>
      <c r="AK30" s="14"/>
      <c r="AL30" s="15"/>
    </row>
    <row r="31" spans="2:47" ht="14.4" thickBot="1" x14ac:dyDescent="0.35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18" t="s">
        <v>10</v>
      </c>
      <c r="Y31" s="120"/>
      <c r="Z31" s="120"/>
      <c r="AA31" s="121"/>
      <c r="AB31" s="118">
        <f>O17</f>
        <v>43115</v>
      </c>
      <c r="AC31" s="119"/>
      <c r="AD31" s="119"/>
      <c r="AE31" s="4">
        <f>SUM(AI20:AI30)</f>
        <v>6</v>
      </c>
      <c r="AN31" s="17"/>
    </row>
    <row r="32" spans="2:47" ht="4.5" customHeight="1" x14ac:dyDescent="0.25"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32"/>
      <c r="AF32" s="32"/>
      <c r="AG32" s="32"/>
      <c r="AH32" s="32"/>
      <c r="AI32" s="32"/>
      <c r="AJ32" s="32"/>
      <c r="AK32" s="32"/>
      <c r="AL32" s="6"/>
    </row>
    <row r="33" spans="1:38" ht="13.8" x14ac:dyDescent="0.25">
      <c r="B33" s="43" t="s">
        <v>23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22"/>
      <c r="AI33" s="122"/>
      <c r="AJ33" s="122"/>
      <c r="AK33" s="122"/>
      <c r="AL33" s="123"/>
    </row>
    <row r="34" spans="1:38" ht="13.8" x14ac:dyDescent="0.25">
      <c r="A34" s="29"/>
      <c r="B34" s="29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5"/>
    </row>
    <row r="35" spans="1:38" ht="13.8" x14ac:dyDescent="0.25">
      <c r="B35" s="11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4"/>
      <c r="AF35" s="124"/>
      <c r="AG35" s="124"/>
      <c r="AH35" s="124"/>
      <c r="AI35" s="124"/>
      <c r="AJ35" s="124"/>
      <c r="AK35" s="124"/>
      <c r="AL35" s="125"/>
    </row>
    <row r="36" spans="1:38" ht="13.8" x14ac:dyDescent="0.25">
      <c r="B36" s="29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5"/>
    </row>
    <row r="37" spans="1:38" ht="14.25" customHeight="1" x14ac:dyDescent="0.25">
      <c r="B37" s="12"/>
      <c r="C37" s="126"/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7"/>
    </row>
    <row r="38" spans="1:38" ht="12.75" customHeight="1" x14ac:dyDescent="0.25"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</row>
    <row r="39" spans="1:38" ht="15" hidden="1" customHeight="1" x14ac:dyDescent="0.25">
      <c r="B39" s="109" t="s">
        <v>9</v>
      </c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1"/>
    </row>
    <row r="40" spans="1:38" ht="20.100000000000001" hidden="1" customHeight="1" x14ac:dyDescent="0.25">
      <c r="B40" s="112" t="s">
        <v>35</v>
      </c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3"/>
      <c r="T40" s="113"/>
      <c r="U40" s="113"/>
      <c r="V40" s="113"/>
      <c r="W40" s="113"/>
      <c r="X40" s="113"/>
      <c r="Y40" s="113"/>
      <c r="Z40" s="113"/>
      <c r="AA40" s="113"/>
      <c r="AB40" s="113"/>
      <c r="AC40" s="113"/>
      <c r="AD40" s="113"/>
      <c r="AE40" s="113"/>
      <c r="AF40" s="113"/>
      <c r="AG40" s="113"/>
      <c r="AH40" s="113"/>
      <c r="AI40" s="113"/>
      <c r="AJ40" s="113"/>
      <c r="AK40" s="113"/>
      <c r="AL40" s="114"/>
    </row>
    <row r="41" spans="1:38" ht="20.100000000000001" hidden="1" customHeight="1" x14ac:dyDescent="0.25">
      <c r="B41" s="115" t="s">
        <v>0</v>
      </c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116"/>
      <c r="AJ41" s="116"/>
      <c r="AK41" s="116"/>
      <c r="AL41" s="117"/>
    </row>
    <row r="42" spans="1:38" x14ac:dyDescent="0.25"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/>
    </row>
    <row r="43" spans="1:38" x14ac:dyDescent="0.25">
      <c r="B43" s="108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/>
    </row>
    <row r="44" spans="1:38" x14ac:dyDescent="0.25">
      <c r="B44" s="108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/>
    </row>
    <row r="45" spans="1:38" x14ac:dyDescent="0.25">
      <c r="B45" s="108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</row>
  </sheetData>
  <mergeCells count="62">
    <mergeCell ref="AF17:AF18"/>
    <mergeCell ref="AG17:AG18"/>
    <mergeCell ref="AE17:AE18"/>
    <mergeCell ref="AB31:AD31"/>
    <mergeCell ref="X31:AA31"/>
    <mergeCell ref="C33:AL37"/>
    <mergeCell ref="C29:F29"/>
    <mergeCell ref="J29:M29"/>
    <mergeCell ref="Q29:T29"/>
    <mergeCell ref="X29:AA29"/>
    <mergeCell ref="AE29:AH29"/>
    <mergeCell ref="B42:P45"/>
    <mergeCell ref="R42:AL45"/>
    <mergeCell ref="B39:AL39"/>
    <mergeCell ref="B40:AL40"/>
    <mergeCell ref="B41:AL41"/>
    <mergeCell ref="AC17:AC18"/>
    <mergeCell ref="T17:T18"/>
    <mergeCell ref="U17:U18"/>
    <mergeCell ref="V17:V18"/>
    <mergeCell ref="W17:W18"/>
    <mergeCell ref="X17:X18"/>
    <mergeCell ref="Z17:Z18"/>
    <mergeCell ref="AA17:AA18"/>
    <mergeCell ref="AB17:AB18"/>
    <mergeCell ref="N17:N18"/>
    <mergeCell ref="Y17:Y18"/>
    <mergeCell ref="P17:P18"/>
    <mergeCell ref="Q17:Q18"/>
    <mergeCell ref="R17:R18"/>
    <mergeCell ref="X11:AN11"/>
    <mergeCell ref="AD17:AD18"/>
    <mergeCell ref="AH17:AH18"/>
    <mergeCell ref="AI17:AI18"/>
    <mergeCell ref="B16:B18"/>
    <mergeCell ref="C17:C18"/>
    <mergeCell ref="D17:D18"/>
    <mergeCell ref="E17:E18"/>
    <mergeCell ref="F17:F18"/>
    <mergeCell ref="S17:S18"/>
    <mergeCell ref="H17:H18"/>
    <mergeCell ref="I17:I18"/>
    <mergeCell ref="J17:J18"/>
    <mergeCell ref="K17:K18"/>
    <mergeCell ref="L17:L18"/>
    <mergeCell ref="M17:M18"/>
    <mergeCell ref="X12:AN12"/>
    <mergeCell ref="O17:O18"/>
    <mergeCell ref="AL29:AM29"/>
    <mergeCell ref="C2:AF3"/>
    <mergeCell ref="B10:E10"/>
    <mergeCell ref="F10:O10"/>
    <mergeCell ref="Q10:W10"/>
    <mergeCell ref="B9:AN9"/>
    <mergeCell ref="X10:AN10"/>
    <mergeCell ref="G17:G18"/>
    <mergeCell ref="B11:E11"/>
    <mergeCell ref="F11:O11"/>
    <mergeCell ref="Q11:W11"/>
    <mergeCell ref="B12:E12"/>
    <mergeCell ref="F12:O12"/>
    <mergeCell ref="Q12:W12"/>
  </mergeCells>
  <conditionalFormatting sqref="D15">
    <cfRule type="expression" dxfId="7" priority="17">
      <formula>#REF!=7</formula>
    </cfRule>
  </conditionalFormatting>
  <conditionalFormatting sqref="H15">
    <cfRule type="expression" dxfId="6" priority="15">
      <formula>#REF!=1</formula>
    </cfRule>
    <cfRule type="expression" dxfId="5" priority="16">
      <formula>#REF!=7</formula>
    </cfRule>
  </conditionalFormatting>
  <conditionalFormatting sqref="C16:C28">
    <cfRule type="expression" priority="10" stopIfTrue="1">
      <formula>$C$19&lt;6</formula>
    </cfRule>
    <cfRule type="expression" dxfId="4" priority="11">
      <formula>OR($C$19 = 6,$C$19=7)</formula>
    </cfRule>
  </conditionalFormatting>
  <conditionalFormatting sqref="D16:D28">
    <cfRule type="expression" dxfId="3" priority="8">
      <formula>OR($D$19 = 6,$D$19=7)</formula>
    </cfRule>
    <cfRule type="expression" priority="7">
      <formula>$C$19&lt;6</formula>
    </cfRule>
  </conditionalFormatting>
  <conditionalFormatting sqref="E16:E28">
    <cfRule type="expression" dxfId="2" priority="6">
      <formula>OR($E$19 = 6,$E$19=7)</formula>
    </cfRule>
    <cfRule type="expression" priority="5">
      <formula>$E$19 &lt; 6</formula>
    </cfRule>
  </conditionalFormatting>
  <conditionalFormatting sqref="F16:F28">
    <cfRule type="expression" dxfId="1" priority="4">
      <formula>OR($F$19 = 6,$F$19=7)</formula>
    </cfRule>
    <cfRule type="expression" priority="3">
      <formula>$F$19&lt; 6</formula>
    </cfRule>
  </conditionalFormatting>
  <conditionalFormatting sqref="G16:G28">
    <cfRule type="expression" dxfId="0" priority="2">
      <formula>OR($G$19 = 6,$G$19=7)</formula>
    </cfRule>
    <cfRule type="expression" priority="1">
      <formula>$C$19 &lt;6</formula>
    </cfRule>
  </conditionalFormatting>
  <printOptions horizontalCentered="1"/>
  <pageMargins left="0" right="0" top="0" bottom="0" header="0" footer="0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2:G15"/>
  <sheetViews>
    <sheetView workbookViewId="0">
      <selection activeCell="J25" sqref="J25"/>
    </sheetView>
  </sheetViews>
  <sheetFormatPr baseColWidth="10" defaultRowHeight="13.2" x14ac:dyDescent="0.25"/>
  <cols>
    <col min="6" max="6" width="21.33203125" customWidth="1"/>
  </cols>
  <sheetData>
    <row r="2" spans="2:7" ht="13.8" thickBot="1" x14ac:dyDescent="0.3"/>
    <row r="3" spans="2:7" ht="14.4" thickTop="1" x14ac:dyDescent="0.25">
      <c r="B3" s="18" t="s">
        <v>11</v>
      </c>
      <c r="C3" s="19" t="e">
        <f>#REF!</f>
        <v>#REF!</v>
      </c>
      <c r="F3" s="24" t="s">
        <v>24</v>
      </c>
      <c r="G3" t="e">
        <f>SUM(#REF!,#REF!,#REF!,#REF!,#REF!,#REF!,#REF!,#REF!,#REF!,#REF!,#REF!,#REF!)</f>
        <v>#REF!</v>
      </c>
    </row>
    <row r="4" spans="2:7" ht="13.8" x14ac:dyDescent="0.25">
      <c r="B4" s="20" t="s">
        <v>12</v>
      </c>
      <c r="C4" s="21" t="e">
        <f>#REF!</f>
        <v>#REF!</v>
      </c>
      <c r="F4" s="25" t="s">
        <v>26</v>
      </c>
      <c r="G4" t="e">
        <f>SUM(#REF!,#REF!,#REF!,#REF!,#REF!,#REF!,#REF!,#REF!,#REF!,#REF!,#REF!,#REF!)</f>
        <v>#REF!</v>
      </c>
    </row>
    <row r="5" spans="2:7" ht="13.8" x14ac:dyDescent="0.3">
      <c r="B5" s="20" t="s">
        <v>13</v>
      </c>
      <c r="C5" s="21" t="e">
        <f>#REF!</f>
        <v>#REF!</v>
      </c>
      <c r="F5" s="26" t="s">
        <v>29</v>
      </c>
      <c r="G5" t="e">
        <f>SUM(#REF!,#REF!,#REF!,#REF!,#REF!,#REF!,#REF!,#REF!,#REF!,#REF!,#REF!,#REF!)</f>
        <v>#REF!</v>
      </c>
    </row>
    <row r="6" spans="2:7" ht="13.8" x14ac:dyDescent="0.25">
      <c r="B6" s="20" t="s">
        <v>14</v>
      </c>
      <c r="C6" s="21" t="e">
        <f>#REF!</f>
        <v>#REF!</v>
      </c>
      <c r="F6" s="27" t="s">
        <v>25</v>
      </c>
      <c r="G6" t="e">
        <f>SUM(#REF!,#REF!,#REF!,#REF!,#REF!,#REF!,#REF!,#REF!,#REF!,#REF!,#REF!,#REF!)</f>
        <v>#REF!</v>
      </c>
    </row>
    <row r="7" spans="2:7" ht="13.8" x14ac:dyDescent="0.25">
      <c r="B7" s="20" t="s">
        <v>15</v>
      </c>
      <c r="C7" s="21" t="e">
        <f>#REF!</f>
        <v>#REF!</v>
      </c>
      <c r="F7" s="27" t="s">
        <v>30</v>
      </c>
      <c r="G7" t="e">
        <f>SUM(#REF!,#REF!,#REF!,#REF!,#REF!,#REF!,#REF!,#REF!,#REF!,#REF!,#REF!,#REF!)</f>
        <v>#REF!</v>
      </c>
    </row>
    <row r="8" spans="2:7" ht="13.8" x14ac:dyDescent="0.25">
      <c r="B8" s="20" t="s">
        <v>16</v>
      </c>
      <c r="C8" s="21" t="e">
        <f>#REF!</f>
        <v>#REF!</v>
      </c>
      <c r="F8" s="27" t="s">
        <v>31</v>
      </c>
      <c r="G8" t="e">
        <f>SUM(#REF!,#REF!,#REF!,#REF!,#REF!,#REF!,#REF!,#REF!,#REF!,#REF!,#REF!,#REF!)</f>
        <v>#REF!</v>
      </c>
    </row>
    <row r="9" spans="2:7" ht="13.8" x14ac:dyDescent="0.25">
      <c r="B9" s="20" t="s">
        <v>17</v>
      </c>
      <c r="C9" s="21" t="e">
        <f>#REF!</f>
        <v>#REF!</v>
      </c>
      <c r="F9" s="27" t="s">
        <v>27</v>
      </c>
      <c r="G9" t="e">
        <f>SUM(#REF!,#REF!,#REF!,#REF!,#REF!,#REF!,#REF!,#REF!,#REF!,#REF!,#REF!,#REF!)</f>
        <v>#REF!</v>
      </c>
    </row>
    <row r="10" spans="2:7" ht="14.4" thickBot="1" x14ac:dyDescent="0.3">
      <c r="B10" s="20" t="s">
        <v>18</v>
      </c>
      <c r="C10" s="21" t="e">
        <f>#REF!</f>
        <v>#REF!</v>
      </c>
      <c r="F10" s="28" t="s">
        <v>28</v>
      </c>
      <c r="G10" t="e">
        <f>SUM(#REF!,#REF!,#REF!,#REF!,#REF!,#REF!,#REF!,#REF!,#REF!,#REF!,#REF!,#REF!)</f>
        <v>#REF!</v>
      </c>
    </row>
    <row r="11" spans="2:7" ht="13.8" thickTop="1" x14ac:dyDescent="0.25">
      <c r="B11" s="20" t="s">
        <v>19</v>
      </c>
      <c r="C11" s="21" t="e">
        <f>#REF!</f>
        <v>#REF!</v>
      </c>
    </row>
    <row r="12" spans="2:7" x14ac:dyDescent="0.25">
      <c r="B12" s="20" t="s">
        <v>20</v>
      </c>
      <c r="C12" s="21" t="e">
        <f>#REF!</f>
        <v>#REF!</v>
      </c>
    </row>
    <row r="13" spans="2:7" x14ac:dyDescent="0.25">
      <c r="B13" s="20" t="s">
        <v>21</v>
      </c>
      <c r="C13" s="21" t="e">
        <f>#REF!</f>
        <v>#REF!</v>
      </c>
    </row>
    <row r="14" spans="2:7" ht="13.8" thickBot="1" x14ac:dyDescent="0.3">
      <c r="B14" s="22" t="s">
        <v>22</v>
      </c>
      <c r="C14" s="23" t="e">
        <f>#REF!</f>
        <v>#REF!</v>
      </c>
    </row>
    <row r="15" spans="2:7" ht="13.8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</vt:lpstr>
      <vt:lpstr>Feuil1</vt:lpstr>
      <vt:lpstr>Janvier!Zone_d_impression</vt:lpstr>
    </vt:vector>
  </TitlesOfParts>
  <Company>CORIALIS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barbrau</dc:creator>
  <cp:lastModifiedBy>D. FRITSCHY</cp:lastModifiedBy>
  <cp:lastPrinted>2017-12-22T13:16:21Z</cp:lastPrinted>
  <dcterms:created xsi:type="dcterms:W3CDTF">2010-12-21T15:01:03Z</dcterms:created>
  <dcterms:modified xsi:type="dcterms:W3CDTF">2019-06-12T19:13:14Z</dcterms:modified>
</cp:coreProperties>
</file>