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5" yWindow="1680" windowWidth="9615" windowHeight="2145" tabRatio="781"/>
  </bookViews>
  <sheets>
    <sheet name="BDD" sheetId="65" r:id="rId1"/>
    <sheet name="Modèle" sheetId="9" r:id="rId2"/>
  </sheets>
  <definedNames>
    <definedName name="_2012_001">BDD!$2:$2</definedName>
    <definedName name="_xlnm._FilterDatabase" localSheetId="0" hidden="1">BDD!$A$2:$AE$11</definedName>
    <definedName name="_xlnm.Print_Titles" localSheetId="0">BDD!$1:$1</definedName>
    <definedName name="localisation" localSheetId="0">BDD!$I$2:$U$2</definedName>
    <definedName name="Z_4012034B_1D85_4615_BC19_D287BFBB70A5_.wvu.FilterData" localSheetId="0" hidden="1">BDD!#REF!</definedName>
    <definedName name="Z_4012034B_1D85_4615_BC19_D287BFBB70A5_.wvu.PrintArea" localSheetId="0" hidden="1">BDD!#REF!</definedName>
    <definedName name="Z_4012034B_1D85_4615_BC19_D287BFBB70A5_.wvu.PrintArea" localSheetId="1" hidden="1">Modèle!$A$1:$C$39</definedName>
    <definedName name="Z_4012034B_1D85_4615_BC19_D287BFBB70A5_.wvu.PrintTitles" localSheetId="0" hidden="1">BDD!#REF!</definedName>
    <definedName name="Z_4012034B_1D85_4615_BC19_D287BFBB70A5_.wvu.Rows" localSheetId="1" hidden="1">Modèle!$41:$41</definedName>
    <definedName name="_xlnm.Print_Area" localSheetId="0">BDD!$A$1:$AE$11</definedName>
    <definedName name="_xlnm.Print_Area" localSheetId="1">Modèle!$A$1:$C$39</definedName>
  </definedNames>
  <calcPr calcId="145621"/>
  <customWorkbookViews>
    <customWorkbookView name="Crépuscule - Affichage personnalisé" guid="{4012034B-1D85-4615-BC19-D287BFBB70A5}" mergeInterval="0" personalView="1" maximized="1" windowWidth="1020" windowHeight="605" activeSheetId="1024"/>
  </customWorkbookViews>
</workbook>
</file>

<file path=xl/calcChain.xml><?xml version="1.0" encoding="utf-8"?>
<calcChain xmlns="http://schemas.openxmlformats.org/spreadsheetml/2006/main">
  <c r="AE3" i="65" l="1"/>
  <c r="AE4" i="65"/>
  <c r="AE5" i="65"/>
  <c r="AE6" i="65"/>
  <c r="AE7" i="65"/>
  <c r="AE8" i="65"/>
  <c r="AE9" i="65"/>
  <c r="AE10" i="65"/>
  <c r="AE2" i="65"/>
  <c r="G11" i="65" l="1"/>
  <c r="H11" i="65"/>
  <c r="AD3" i="65" l="1"/>
  <c r="AD4" i="65"/>
  <c r="AD5" i="65"/>
  <c r="AD6" i="65"/>
  <c r="AD7" i="65"/>
  <c r="AD8" i="65"/>
  <c r="AD9" i="65"/>
  <c r="AD10" i="65"/>
  <c r="U11" i="65"/>
  <c r="O11" i="65"/>
  <c r="P11" i="65"/>
  <c r="Q11" i="65"/>
  <c r="N11" i="65"/>
  <c r="B5" i="9"/>
  <c r="B4" i="9"/>
  <c r="AC3" i="65"/>
  <c r="AC4" i="65"/>
  <c r="AC5" i="65"/>
  <c r="AC6" i="65"/>
  <c r="AC7" i="65"/>
  <c r="AC8" i="65"/>
  <c r="AC9" i="65"/>
  <c r="AC10" i="65"/>
  <c r="AC2" i="65"/>
  <c r="AD2" i="65"/>
  <c r="Y3" i="65"/>
  <c r="Y4" i="65"/>
  <c r="Y5" i="65"/>
  <c r="Y6" i="65"/>
  <c r="Y7" i="65"/>
  <c r="Y8" i="65"/>
  <c r="Y9" i="65"/>
  <c r="Y10" i="65"/>
  <c r="B3" i="9"/>
  <c r="X3" i="65"/>
  <c r="X4" i="65"/>
  <c r="X5" i="65"/>
  <c r="X6" i="65"/>
  <c r="X7" i="65"/>
  <c r="X8" i="65"/>
  <c r="X9" i="65"/>
  <c r="X10" i="65"/>
  <c r="X2" i="65"/>
  <c r="Y2" i="65"/>
  <c r="R3" i="65"/>
  <c r="S3" i="65"/>
  <c r="R4" i="65"/>
  <c r="S4" i="65"/>
  <c r="R5" i="65"/>
  <c r="S5" i="65"/>
  <c r="R6" i="65"/>
  <c r="S6" i="65"/>
  <c r="R7" i="65"/>
  <c r="S7" i="65"/>
  <c r="R8" i="65"/>
  <c r="S8" i="65"/>
  <c r="R9" i="65"/>
  <c r="S9" i="65"/>
  <c r="R10" i="65"/>
  <c r="S10" i="65"/>
  <c r="S2" i="65"/>
  <c r="B32" i="9" s="1"/>
  <c r="R2" i="65"/>
  <c r="B31" i="9"/>
  <c r="C1" i="9"/>
  <c r="B17" i="9"/>
  <c r="B18" i="9"/>
  <c r="B20" i="9"/>
  <c r="B21" i="9"/>
  <c r="B25" i="9"/>
  <c r="B26" i="9"/>
  <c r="B27" i="9"/>
  <c r="B28" i="9"/>
  <c r="B29" i="9"/>
  <c r="B33" i="9"/>
  <c r="B34" i="9"/>
  <c r="B35" i="9"/>
  <c r="B36" i="9"/>
  <c r="B30" i="9"/>
  <c r="B22" i="9" l="1"/>
  <c r="B23" i="9"/>
  <c r="AD11" i="65"/>
  <c r="S11" i="65"/>
  <c r="R11" i="65"/>
  <c r="AE11" i="65" l="1"/>
</calcChain>
</file>

<file path=xl/sharedStrings.xml><?xml version="1.0" encoding="utf-8"?>
<sst xmlns="http://schemas.openxmlformats.org/spreadsheetml/2006/main" count="176" uniqueCount="120">
  <si>
    <t xml:space="preserve">Nom </t>
  </si>
  <si>
    <t>Adresse</t>
  </si>
  <si>
    <t>Code Postal</t>
  </si>
  <si>
    <t>Campagne</t>
  </si>
  <si>
    <t>Aspect physique des boues</t>
  </si>
  <si>
    <t>Provenance</t>
  </si>
  <si>
    <t>Date du début de la livraison</t>
  </si>
  <si>
    <t>Date de fin de la livraison</t>
  </si>
  <si>
    <t>Analyse de référence</t>
  </si>
  <si>
    <t>Laboratoire</t>
  </si>
  <si>
    <t>Organisme préleveur</t>
  </si>
  <si>
    <t>Volume en m3</t>
  </si>
  <si>
    <t>Commune(s)</t>
  </si>
  <si>
    <t>Lieu(x)-dit(s)</t>
  </si>
  <si>
    <t>Section(s) cadastrale(s)</t>
  </si>
  <si>
    <t>N° cadastraux de référence</t>
  </si>
  <si>
    <t>S.A.U. de la parcelle</t>
  </si>
  <si>
    <t>Surface épandable</t>
  </si>
  <si>
    <t>Surface inapte</t>
  </si>
  <si>
    <t>Nature des contraintes</t>
  </si>
  <si>
    <t>Surface épandue</t>
  </si>
  <si>
    <t>Précédent cultural</t>
  </si>
  <si>
    <t>Culture à implanter</t>
  </si>
  <si>
    <t>OUI</t>
  </si>
  <si>
    <t>Agriculteur</t>
  </si>
  <si>
    <t>Personne responsable de l’épandage</t>
  </si>
  <si>
    <t>Organisme de contrôle</t>
  </si>
  <si>
    <t>Section</t>
  </si>
  <si>
    <t>Commune</t>
  </si>
  <si>
    <t xml:space="preserve">BON DE LIVRAISON </t>
  </si>
  <si>
    <t>Nombre de rotations</t>
  </si>
  <si>
    <t>Ordre</t>
  </si>
  <si>
    <t>S rouge</t>
  </si>
  <si>
    <t>S orange</t>
  </si>
  <si>
    <t>S verte</t>
  </si>
  <si>
    <t>S inapte</t>
  </si>
  <si>
    <t>TOTAL</t>
  </si>
  <si>
    <t>Quantité de matière sèche de boues brutes en t</t>
  </si>
  <si>
    <t>RECYTEC Environnement &amp; Conseil</t>
  </si>
  <si>
    <t>OBSERVATIONS AU COURS DU SUIVI:</t>
  </si>
  <si>
    <t>boues brutes liquides</t>
  </si>
  <si>
    <t>Surface sous condition</t>
  </si>
  <si>
    <t>Rendement</t>
  </si>
  <si>
    <t>DESTINATAIRE:</t>
  </si>
  <si>
    <t>Date de début</t>
  </si>
  <si>
    <t>Date de fin</t>
  </si>
  <si>
    <t>Lieu dit</t>
  </si>
  <si>
    <t>Culture précédente</t>
  </si>
  <si>
    <t>Culture future</t>
  </si>
  <si>
    <t>Rendement unité</t>
  </si>
  <si>
    <t>Date analyse de sol</t>
  </si>
  <si>
    <t>Numéro de référence</t>
  </si>
  <si>
    <t>CARACTERISTIQUES DU PRODUIT LIVRÉ:</t>
  </si>
  <si>
    <t>CONDUITE DU CHANTIER D’ÉPANDAGE:</t>
  </si>
  <si>
    <t>LOCALISATION DE LA PARCELLE RÉCEPTRICE:</t>
  </si>
  <si>
    <t>Poids net en tonne</t>
  </si>
  <si>
    <t>Prairie permanente</t>
  </si>
  <si>
    <t>Eau</t>
  </si>
  <si>
    <t>Tiers</t>
  </si>
  <si>
    <t>Prairie temporaire</t>
  </si>
  <si>
    <t>A</t>
  </si>
  <si>
    <t>Aucune observation.</t>
  </si>
  <si>
    <t>2012/001</t>
  </si>
  <si>
    <t>2012/002</t>
  </si>
  <si>
    <t>2012/003</t>
  </si>
  <si>
    <t>2012/004</t>
  </si>
  <si>
    <t>2012/005</t>
  </si>
  <si>
    <t>2012/006</t>
  </si>
  <si>
    <t>2012/007</t>
  </si>
  <si>
    <t>2012/008</t>
  </si>
  <si>
    <t>2012/009</t>
  </si>
  <si>
    <t>Eau+Tiers</t>
  </si>
  <si>
    <t>Orge</t>
  </si>
  <si>
    <t>C</t>
  </si>
  <si>
    <t>B</t>
  </si>
  <si>
    <t>D</t>
  </si>
  <si>
    <t>Ville</t>
  </si>
  <si>
    <t>G</t>
  </si>
  <si>
    <t>Monsieur 1</t>
  </si>
  <si>
    <t>Monsieur 2</t>
  </si>
  <si>
    <t>Monsieur 3</t>
  </si>
  <si>
    <t>Monsieur 4</t>
  </si>
  <si>
    <t>Monsieur 5</t>
  </si>
  <si>
    <t>Monsieur 6</t>
  </si>
  <si>
    <t>Monsieur 7</t>
  </si>
  <si>
    <t>Monsieur 8</t>
  </si>
  <si>
    <t>Monsieur 9</t>
  </si>
  <si>
    <t>Bat1</t>
  </si>
  <si>
    <t>Bat2</t>
  </si>
  <si>
    <t>Bat3</t>
  </si>
  <si>
    <t>Bat4</t>
  </si>
  <si>
    <t>Bat5</t>
  </si>
  <si>
    <t>Bat6</t>
  </si>
  <si>
    <t>Bat7</t>
  </si>
  <si>
    <t>Bat8</t>
  </si>
  <si>
    <t>Bat9</t>
  </si>
  <si>
    <t>77 777 les Lacs</t>
  </si>
  <si>
    <t>En France</t>
  </si>
  <si>
    <t>lieu-dit</t>
  </si>
  <si>
    <t>E</t>
  </si>
  <si>
    <t>F</t>
  </si>
  <si>
    <t xml:space="preserve">Numero </t>
  </si>
  <si>
    <t>ville</t>
  </si>
  <si>
    <t>BE</t>
  </si>
  <si>
    <t>France</t>
  </si>
  <si>
    <t>Usine</t>
  </si>
  <si>
    <t xml:space="preserve"> Réf. n° :</t>
  </si>
  <si>
    <t>T</t>
  </si>
  <si>
    <t>FICHE D’INTERPRETATION 1 (RECYTEC n° BL 2012)</t>
  </si>
  <si>
    <t>S</t>
  </si>
  <si>
    <t xml:space="preserve"> contraintes</t>
  </si>
  <si>
    <t>S E</t>
  </si>
  <si>
    <t>SU</t>
  </si>
  <si>
    <t>ZH</t>
  </si>
  <si>
    <t>Rot</t>
  </si>
  <si>
    <t>IGP</t>
  </si>
  <si>
    <t>Q T</t>
  </si>
  <si>
    <t>V</t>
  </si>
  <si>
    <t xml:space="preserve">Conformité du produit </t>
  </si>
  <si>
    <t>QUANTITÉ TOTALE LIVRÉE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</si>
</sst>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\ mmmm\ yyyy"/>
    <numFmt numFmtId="165" formatCode="0.0"/>
    <numFmt numFmtId="166" formatCode="0.000"/>
    <numFmt numFmtId="167" formatCode="d/m/yy"/>
    <numFmt numFmtId="168" formatCode="dd/mm/yy"/>
    <numFmt numFmtId="169" formatCode="dd/mm/yy;@"/>
  </numFmts>
  <fonts count="11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i/>
      <sz val="10"/>
      <name val="Arial"/>
      <family val="2"/>
    </font>
    <font>
      <b/>
      <i/>
      <sz val="9"/>
      <name val="Arial"/>
      <family val="2"/>
    </font>
    <font>
      <sz val="10"/>
      <color indexed="15"/>
      <name val="Arial"/>
      <family val="2"/>
    </font>
    <font>
      <b/>
      <sz val="16"/>
      <color indexed="9"/>
      <name val="Arial"/>
      <family val="2"/>
    </font>
    <font>
      <b/>
      <sz val="14"/>
      <color indexed="9"/>
      <name val="Arial"/>
      <family val="2"/>
    </font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9" fillId="0" borderId="0"/>
  </cellStyleXfs>
  <cellXfs count="92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 wrapText="1" indent="1"/>
    </xf>
    <xf numFmtId="0" fontId="2" fillId="0" borderId="0" xfId="0" applyFont="1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wrapText="1"/>
    </xf>
    <xf numFmtId="0" fontId="2" fillId="0" borderId="0" xfId="0" applyFont="1" applyAlignment="1">
      <alignment vertical="center" wrapText="1"/>
    </xf>
    <xf numFmtId="1" fontId="2" fillId="0" borderId="1" xfId="0" applyNumberFormat="1" applyFon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165" fontId="10" fillId="2" borderId="8" xfId="0" applyNumberFormat="1" applyFont="1" applyFill="1" applyBorder="1" applyAlignment="1">
      <alignment horizontal="center" vertical="center"/>
    </xf>
    <xf numFmtId="2" fontId="10" fillId="2" borderId="8" xfId="0" applyNumberFormat="1" applyFont="1" applyFill="1" applyBorder="1" applyAlignment="1">
      <alignment horizontal="center" vertical="center"/>
    </xf>
    <xf numFmtId="165" fontId="10" fillId="2" borderId="8" xfId="0" applyNumberFormat="1" applyFont="1" applyFill="1" applyBorder="1" applyAlignment="1">
      <alignment horizontal="center" vertical="center" wrapText="1"/>
    </xf>
    <xf numFmtId="0" fontId="10" fillId="2" borderId="10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left" vertical="top" wrapText="1" indent="1"/>
    </xf>
    <xf numFmtId="0" fontId="2" fillId="0" borderId="5" xfId="0" applyFont="1" applyFill="1" applyBorder="1" applyAlignment="1">
      <alignment horizontal="left" vertical="top" wrapText="1" indent="1"/>
    </xf>
    <xf numFmtId="0" fontId="2" fillId="0" borderId="6" xfId="0" applyFont="1" applyFill="1" applyBorder="1" applyAlignment="1">
      <alignment horizontal="left" vertical="top" wrapText="1" indent="1"/>
    </xf>
    <xf numFmtId="0" fontId="7" fillId="3" borderId="11" xfId="0" applyFont="1" applyFill="1" applyBorder="1" applyAlignment="1">
      <alignment horizontal="center" vertical="center" wrapText="1"/>
    </xf>
    <xf numFmtId="0" fontId="8" fillId="3" borderId="12" xfId="0" applyFont="1" applyFill="1" applyBorder="1" applyAlignment="1">
      <alignment horizontal="center" vertical="center" wrapText="1"/>
    </xf>
    <xf numFmtId="0" fontId="8" fillId="3" borderId="13" xfId="0" applyNumberFormat="1" applyFont="1" applyFill="1" applyBorder="1" applyAlignment="1">
      <alignment horizontal="center" vertical="center" wrapText="1"/>
    </xf>
    <xf numFmtId="49" fontId="2" fillId="0" borderId="2" xfId="0" applyNumberFormat="1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66" fontId="2" fillId="0" borderId="1" xfId="0" applyNumberFormat="1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 wrapText="1"/>
    </xf>
    <xf numFmtId="2" fontId="2" fillId="0" borderId="1" xfId="0" applyNumberFormat="1" applyFont="1" applyFill="1" applyBorder="1" applyAlignment="1">
      <alignment horizontal="center" vertical="center" wrapText="1"/>
    </xf>
    <xf numFmtId="0" fontId="6" fillId="5" borderId="7" xfId="0" applyFont="1" applyFill="1" applyBorder="1" applyAlignment="1">
      <alignment horizontal="center" vertical="center" textRotation="90" wrapText="1"/>
    </xf>
    <xf numFmtId="0" fontId="6" fillId="5" borderId="9" xfId="0" applyNumberFormat="1" applyFont="1" applyFill="1" applyBorder="1" applyAlignment="1">
      <alignment horizontal="center" vertical="center" wrapText="1"/>
    </xf>
    <xf numFmtId="0" fontId="6" fillId="5" borderId="7" xfId="0" applyFont="1" applyFill="1" applyBorder="1" applyAlignment="1">
      <alignment horizontal="center" vertical="center" wrapText="1"/>
    </xf>
    <xf numFmtId="167" fontId="6" fillId="5" borderId="7" xfId="0" applyNumberFormat="1" applyFont="1" applyFill="1" applyBorder="1" applyAlignment="1">
      <alignment horizontal="center" vertical="center" wrapText="1"/>
    </xf>
    <xf numFmtId="1" fontId="6" fillId="5" borderId="7" xfId="0" applyNumberFormat="1" applyFont="1" applyFill="1" applyBorder="1" applyAlignment="1">
      <alignment horizontal="center" vertical="center" wrapText="1"/>
    </xf>
    <xf numFmtId="168" fontId="6" fillId="5" borderId="7" xfId="0" applyNumberFormat="1" applyFont="1" applyFill="1" applyBorder="1" applyAlignment="1">
      <alignment horizontal="center" vertical="center" textRotation="90" wrapText="1"/>
    </xf>
    <xf numFmtId="2" fontId="6" fillId="5" borderId="7" xfId="0" applyNumberFormat="1" applyFont="1" applyFill="1" applyBorder="1" applyAlignment="1">
      <alignment horizontal="center" vertical="center" wrapText="1"/>
    </xf>
    <xf numFmtId="169" fontId="2" fillId="6" borderId="1" xfId="0" applyNumberFormat="1" applyFont="1" applyFill="1" applyBorder="1" applyAlignment="1">
      <alignment horizontal="center" vertical="center"/>
    </xf>
    <xf numFmtId="1" fontId="2" fillId="6" borderId="1" xfId="0" applyNumberFormat="1" applyFont="1" applyFill="1" applyBorder="1" applyAlignment="1">
      <alignment horizontal="center" vertical="center"/>
    </xf>
    <xf numFmtId="1" fontId="2" fillId="7" borderId="1" xfId="0" applyNumberFormat="1" applyFont="1" applyFill="1" applyBorder="1" applyAlignment="1">
      <alignment horizontal="center" vertical="center"/>
    </xf>
    <xf numFmtId="0" fontId="2" fillId="6" borderId="1" xfId="0" applyNumberFormat="1" applyFont="1" applyFill="1" applyBorder="1" applyAlignment="1">
      <alignment horizontal="center" vertical="center"/>
    </xf>
    <xf numFmtId="1" fontId="1" fillId="0" borderId="1" xfId="0" applyNumberFormat="1" applyFont="1" applyFill="1" applyBorder="1" applyAlignment="1">
      <alignment horizontal="center" vertical="center"/>
    </xf>
    <xf numFmtId="0" fontId="2" fillId="0" borderId="0" xfId="0" applyFont="1" applyFill="1"/>
    <xf numFmtId="169" fontId="1" fillId="6" borderId="1" xfId="0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left" vertical="top" wrapText="1" indent="1"/>
    </xf>
    <xf numFmtId="1" fontId="2" fillId="0" borderId="16" xfId="0" applyNumberFormat="1" applyFont="1" applyFill="1" applyBorder="1" applyAlignment="1">
      <alignment horizontal="center" vertical="top" wrapText="1"/>
    </xf>
    <xf numFmtId="0" fontId="0" fillId="0" borderId="17" xfId="0" applyFill="1" applyBorder="1" applyAlignment="1">
      <alignment horizontal="center" vertical="top" wrapText="1"/>
    </xf>
    <xf numFmtId="0" fontId="4" fillId="4" borderId="4" xfId="0" applyFont="1" applyFill="1" applyBorder="1" applyAlignment="1">
      <alignment horizontal="left" wrapText="1"/>
    </xf>
    <xf numFmtId="0" fontId="0" fillId="4" borderId="0" xfId="0" applyFill="1" applyBorder="1" applyAlignment="1">
      <alignment horizontal="left" wrapText="1"/>
    </xf>
    <xf numFmtId="0" fontId="0" fillId="4" borderId="3" xfId="0" applyFill="1" applyBorder="1" applyAlignment="1">
      <alignment horizontal="left" wrapText="1"/>
    </xf>
    <xf numFmtId="0" fontId="2" fillId="0" borderId="6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1" fontId="2" fillId="0" borderId="0" xfId="0" applyNumberFormat="1" applyFont="1" applyFill="1" applyBorder="1" applyAlignment="1">
      <alignment horizontal="center" vertical="top" wrapText="1"/>
    </xf>
    <xf numFmtId="0" fontId="0" fillId="0" borderId="3" xfId="0" applyFill="1" applyBorder="1" applyAlignment="1">
      <alignment horizontal="center" vertical="top" wrapText="1"/>
    </xf>
    <xf numFmtId="1" fontId="2" fillId="0" borderId="14" xfId="0" applyNumberFormat="1" applyFont="1" applyFill="1" applyBorder="1" applyAlignment="1">
      <alignment horizontal="center" vertical="center" wrapText="1"/>
    </xf>
    <xf numFmtId="0" fontId="2" fillId="0" borderId="15" xfId="0" applyFont="1" applyFill="1" applyBorder="1" applyAlignment="1">
      <alignment horizontal="center" vertical="center" wrapText="1"/>
    </xf>
    <xf numFmtId="2" fontId="2" fillId="0" borderId="16" xfId="0" applyNumberFormat="1" applyFont="1" applyFill="1" applyBorder="1" applyAlignment="1" applyProtection="1">
      <alignment horizontal="center" vertical="center" wrapText="1"/>
    </xf>
    <xf numFmtId="0" fontId="0" fillId="0" borderId="17" xfId="0" applyFill="1" applyBorder="1" applyAlignment="1" applyProtection="1">
      <alignment horizontal="center" vertical="center" wrapText="1"/>
    </xf>
    <xf numFmtId="1" fontId="2" fillId="0" borderId="14" xfId="0" applyNumberFormat="1" applyFont="1" applyFill="1" applyBorder="1" applyAlignment="1">
      <alignment horizontal="center" vertical="top" wrapText="1"/>
    </xf>
    <xf numFmtId="0" fontId="0" fillId="0" borderId="15" xfId="0" applyFill="1" applyBorder="1" applyAlignment="1">
      <alignment horizontal="center" vertical="top" wrapText="1"/>
    </xf>
    <xf numFmtId="1" fontId="2" fillId="0" borderId="0" xfId="0" applyNumberFormat="1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1" fontId="0" fillId="0" borderId="3" xfId="0" applyNumberForma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left" wrapText="1"/>
    </xf>
    <xf numFmtId="0" fontId="4" fillId="4" borderId="3" xfId="0" applyFont="1" applyFill="1" applyBorder="1" applyAlignment="1">
      <alignment horizontal="left" wrapText="1"/>
    </xf>
    <xf numFmtId="1" fontId="2" fillId="0" borderId="14" xfId="0" applyNumberFormat="1" applyFont="1" applyFill="1" applyBorder="1" applyAlignment="1">
      <alignment horizontal="left" vertical="center" wrapText="1" indent="1"/>
    </xf>
    <xf numFmtId="0" fontId="0" fillId="0" borderId="15" xfId="0" applyFill="1" applyBorder="1" applyAlignment="1">
      <alignment horizontal="left" vertical="center" wrapText="1" indent="1"/>
    </xf>
    <xf numFmtId="0" fontId="1" fillId="0" borderId="0" xfId="0" applyFont="1" applyFill="1" applyBorder="1" applyAlignment="1">
      <alignment horizontal="left" vertical="top" wrapText="1" indent="1"/>
    </xf>
    <xf numFmtId="0" fontId="0" fillId="0" borderId="3" xfId="0" applyFill="1" applyBorder="1" applyAlignment="1">
      <alignment horizontal="left" vertical="top" wrapText="1" indent="1"/>
    </xf>
    <xf numFmtId="0" fontId="2" fillId="0" borderId="0" xfId="0" applyFont="1" applyFill="1" applyBorder="1" applyAlignment="1">
      <alignment horizontal="left" vertical="top" wrapText="1" indent="1"/>
    </xf>
    <xf numFmtId="0" fontId="1" fillId="0" borderId="14" xfId="0" applyFont="1" applyFill="1" applyBorder="1" applyAlignment="1">
      <alignment horizontal="left" vertical="top" wrapText="1" indent="1"/>
    </xf>
    <xf numFmtId="0" fontId="0" fillId="0" borderId="15" xfId="0" applyFill="1" applyBorder="1" applyAlignment="1">
      <alignment horizontal="left" vertical="top" wrapText="1" indent="1"/>
    </xf>
    <xf numFmtId="0" fontId="3" fillId="0" borderId="0" xfId="0" applyFont="1" applyFill="1" applyBorder="1" applyAlignment="1">
      <alignment horizontal="left" vertical="top" wrapText="1" indent="1"/>
    </xf>
    <xf numFmtId="0" fontId="3" fillId="0" borderId="3" xfId="0" applyFont="1" applyFill="1" applyBorder="1" applyAlignment="1">
      <alignment horizontal="left" vertical="top" wrapText="1" indent="1"/>
    </xf>
    <xf numFmtId="0" fontId="2" fillId="0" borderId="14" xfId="0" applyFont="1" applyFill="1" applyBorder="1" applyAlignment="1">
      <alignment horizontal="left" vertical="top" wrapText="1" indent="1"/>
    </xf>
    <xf numFmtId="1" fontId="2" fillId="0" borderId="0" xfId="0" applyNumberFormat="1" applyFont="1" applyFill="1" applyBorder="1" applyAlignment="1">
      <alignment horizontal="left" vertical="center" wrapText="1" indent="1"/>
    </xf>
    <xf numFmtId="0" fontId="0" fillId="0" borderId="3" xfId="0" applyFill="1" applyBorder="1" applyAlignment="1">
      <alignment horizontal="left" vertical="center" wrapText="1" indent="1"/>
    </xf>
    <xf numFmtId="1" fontId="2" fillId="0" borderId="0" xfId="0" applyNumberFormat="1" applyFont="1" applyFill="1" applyBorder="1" applyAlignment="1">
      <alignment horizontal="left" vertical="top" wrapText="1" indent="1"/>
    </xf>
    <xf numFmtId="0" fontId="2" fillId="0" borderId="16" xfId="0" applyFont="1" applyFill="1" applyBorder="1" applyAlignment="1">
      <alignment horizontal="left" vertical="top" wrapText="1" indent="1"/>
    </xf>
    <xf numFmtId="0" fontId="0" fillId="0" borderId="17" xfId="0" applyFill="1" applyBorder="1" applyAlignment="1">
      <alignment horizontal="left" vertical="top" wrapText="1" indent="1"/>
    </xf>
    <xf numFmtId="164" fontId="2" fillId="0" borderId="0" xfId="0" applyNumberFormat="1" applyFont="1" applyFill="1" applyBorder="1" applyAlignment="1">
      <alignment horizontal="left" vertical="top" wrapText="1" indent="1"/>
    </xf>
    <xf numFmtId="164" fontId="2" fillId="0" borderId="16" xfId="0" applyNumberFormat="1" applyFont="1" applyFill="1" applyBorder="1" applyAlignment="1">
      <alignment horizontal="left" vertical="top" wrapText="1" indent="1"/>
    </xf>
    <xf numFmtId="0" fontId="5" fillId="4" borderId="0" xfId="0" applyFont="1" applyFill="1" applyBorder="1" applyAlignment="1">
      <alignment horizontal="left" wrapText="1"/>
    </xf>
    <xf numFmtId="0" fontId="2" fillId="0" borderId="17" xfId="0" applyFont="1" applyFill="1" applyBorder="1" applyAlignment="1">
      <alignment horizontal="left" vertical="top" wrapText="1" indent="1"/>
    </xf>
    <xf numFmtId="2" fontId="2" fillId="0" borderId="0" xfId="0" applyNumberFormat="1" applyFont="1" applyFill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top" wrapText="1"/>
    </xf>
    <xf numFmtId="2" fontId="2" fillId="0" borderId="3" xfId="0" applyNumberFormat="1" applyFont="1" applyFill="1" applyBorder="1" applyAlignment="1">
      <alignment horizontal="center" vertical="top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EBEB3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E11"/>
  <sheetViews>
    <sheetView tabSelected="1" zoomScale="90" zoomScaleNormal="90" zoomScaleSheetLayoutView="80" workbookViewId="0">
      <pane ySplit="1275" activePane="bottomLeft"/>
      <selection activeCell="AF1" sqref="AF1:AF1048576"/>
      <selection pane="bottomLeft" activeCell="J23" sqref="J23"/>
    </sheetView>
  </sheetViews>
  <sheetFormatPr baseColWidth="10" defaultRowHeight="12.75" x14ac:dyDescent="0.2"/>
  <cols>
    <col min="1" max="1" width="10.5703125" style="5" bestFit="1" customWidth="1"/>
    <col min="2" max="2" width="21.7109375" style="5" bestFit="1" customWidth="1"/>
    <col min="3" max="3" width="25.85546875" style="5" bestFit="1" customWidth="1"/>
    <col min="4" max="4" width="25" style="5" bestFit="1" customWidth="1"/>
    <col min="5" max="6" width="12.28515625" style="5" bestFit="1" customWidth="1"/>
    <col min="7" max="7" width="10.85546875" style="5" bestFit="1" customWidth="1"/>
    <col min="8" max="8" width="9.28515625" style="5" bestFit="1" customWidth="1"/>
    <col min="9" max="9" width="22.42578125" style="5" bestFit="1" customWidth="1"/>
    <col min="10" max="10" width="25.7109375" style="5" bestFit="1" customWidth="1"/>
    <col min="11" max="11" width="7.28515625" style="5" bestFit="1" customWidth="1"/>
    <col min="12" max="12" width="32.42578125" style="5" bestFit="1" customWidth="1"/>
    <col min="13" max="13" width="12.85546875" style="5" customWidth="1"/>
    <col min="14" max="14" width="10.140625" style="7" bestFit="1" customWidth="1"/>
    <col min="15" max="15" width="7" style="7" bestFit="1" customWidth="1"/>
    <col min="16" max="17" width="8.5703125" style="7" bestFit="1" customWidth="1"/>
    <col min="18" max="18" width="6.140625" style="7" bestFit="1" customWidth="1"/>
    <col min="19" max="19" width="6.28515625" style="7" bestFit="1" customWidth="1"/>
    <col min="20" max="20" width="10.140625" style="5" bestFit="1" customWidth="1"/>
    <col min="21" max="21" width="10.140625" style="5" customWidth="1"/>
    <col min="22" max="22" width="15.5703125" style="4" bestFit="1" customWidth="1"/>
    <col min="23" max="23" width="12.85546875" style="4" customWidth="1"/>
    <col min="24" max="24" width="12.140625" style="12" customWidth="1"/>
    <col min="25" max="25" width="9.7109375" style="5" bestFit="1" customWidth="1"/>
    <col min="26" max="27" width="20" style="5" bestFit="1" customWidth="1"/>
    <col min="28" max="29" width="20" style="5" customWidth="1"/>
    <col min="30" max="30" width="8.28515625" style="5" bestFit="1" customWidth="1"/>
    <col min="31" max="31" width="11.28515625" style="5" bestFit="1" customWidth="1"/>
    <col min="32" max="16384" width="11.42578125" style="5"/>
  </cols>
  <sheetData>
    <row r="1" spans="1:31" ht="57.75" customHeight="1" x14ac:dyDescent="0.2">
      <c r="A1" s="32" t="s">
        <v>31</v>
      </c>
      <c r="B1" s="33" t="s">
        <v>24</v>
      </c>
      <c r="C1" s="33" t="s">
        <v>1</v>
      </c>
      <c r="D1" s="33" t="s">
        <v>76</v>
      </c>
      <c r="E1" s="34" t="s">
        <v>44</v>
      </c>
      <c r="F1" s="34" t="s">
        <v>45</v>
      </c>
      <c r="G1" s="33" t="s">
        <v>114</v>
      </c>
      <c r="H1" s="33" t="s">
        <v>107</v>
      </c>
      <c r="I1" s="33" t="s">
        <v>28</v>
      </c>
      <c r="J1" s="33" t="s">
        <v>46</v>
      </c>
      <c r="K1" s="31" t="s">
        <v>27</v>
      </c>
      <c r="L1" s="33" t="s">
        <v>101</v>
      </c>
      <c r="M1" s="33" t="s">
        <v>113</v>
      </c>
      <c r="N1" s="31" t="s">
        <v>112</v>
      </c>
      <c r="O1" s="31" t="s">
        <v>32</v>
      </c>
      <c r="P1" s="31" t="s">
        <v>33</v>
      </c>
      <c r="Q1" s="31" t="s">
        <v>34</v>
      </c>
      <c r="R1" s="31" t="s">
        <v>111</v>
      </c>
      <c r="S1" s="31" t="s">
        <v>35</v>
      </c>
      <c r="T1" s="33" t="s">
        <v>110</v>
      </c>
      <c r="U1" s="31" t="s">
        <v>109</v>
      </c>
      <c r="V1" s="33" t="s">
        <v>47</v>
      </c>
      <c r="W1" s="33" t="s">
        <v>48</v>
      </c>
      <c r="X1" s="35" t="s">
        <v>42</v>
      </c>
      <c r="Y1" s="33" t="s">
        <v>49</v>
      </c>
      <c r="Z1" s="36" t="s">
        <v>50</v>
      </c>
      <c r="AA1" s="31" t="s">
        <v>51</v>
      </c>
      <c r="AB1" s="36"/>
      <c r="AC1" s="31"/>
      <c r="AD1" s="37" t="s">
        <v>117</v>
      </c>
      <c r="AE1" s="37" t="s">
        <v>116</v>
      </c>
    </row>
    <row r="2" spans="1:31" s="8" customFormat="1" ht="24.95" customHeight="1" x14ac:dyDescent="0.2">
      <c r="A2" s="24" t="s">
        <v>62</v>
      </c>
      <c r="B2" s="42" t="s">
        <v>78</v>
      </c>
      <c r="C2" s="42" t="s">
        <v>87</v>
      </c>
      <c r="D2" s="42" t="s">
        <v>96</v>
      </c>
      <c r="E2" s="25">
        <v>40977</v>
      </c>
      <c r="F2" s="25">
        <v>40977</v>
      </c>
      <c r="G2" s="26">
        <v>5</v>
      </c>
      <c r="H2" s="27">
        <v>62</v>
      </c>
      <c r="I2" s="42" t="s">
        <v>97</v>
      </c>
      <c r="J2" s="42" t="s">
        <v>98</v>
      </c>
      <c r="K2" s="42" t="s">
        <v>60</v>
      </c>
      <c r="L2" s="11">
        <v>1</v>
      </c>
      <c r="M2" s="11">
        <v>67</v>
      </c>
      <c r="N2" s="28">
        <v>3.35</v>
      </c>
      <c r="O2" s="28">
        <v>0</v>
      </c>
      <c r="P2" s="28">
        <v>2.08</v>
      </c>
      <c r="Q2" s="28">
        <v>1.28</v>
      </c>
      <c r="R2" s="28">
        <f t="shared" ref="R2:R10" si="0">P2+Q2</f>
        <v>3.3600000000000003</v>
      </c>
      <c r="S2" s="28">
        <f t="shared" ref="S2:S10" si="1">O2+P2</f>
        <v>2.08</v>
      </c>
      <c r="T2" s="6" t="s">
        <v>71</v>
      </c>
      <c r="U2" s="28">
        <v>2</v>
      </c>
      <c r="V2" s="29" t="s">
        <v>56</v>
      </c>
      <c r="W2" s="29" t="s">
        <v>56</v>
      </c>
      <c r="X2" s="29">
        <f t="shared" ref="X2:X10" si="2">IF(W2="Prairie permanente",6,IF(W2="Prairie temporaire",9,IF(W2="Orge",45,IF(W2="Blé",60,IF(W2="Maïs",10,IF(W2="Sorgho",35,IF(W2="Triticale",65,IF(W2="Avoine",35,"Erreur"))))))))</f>
        <v>6</v>
      </c>
      <c r="Y2" s="6" t="str">
        <f t="shared" ref="Y2:Y10" si="3">IF(W2="Prairie permanente","tMS",IF(W2="Prairie temporaire","tMS","qt/ha"))</f>
        <v>tMS</v>
      </c>
      <c r="Z2" s="38">
        <v>1021900</v>
      </c>
      <c r="AA2" s="39">
        <v>1234</v>
      </c>
      <c r="AB2" s="44" t="s">
        <v>115</v>
      </c>
      <c r="AC2" s="39" t="str">
        <f t="shared" ref="AC2:AC10" si="4">CONCATENATE(AB2," ",AA2)</f>
        <v>IGP 1234</v>
      </c>
      <c r="AD2" s="28">
        <f t="shared" ref="AD2:AD10" si="5">H2</f>
        <v>62</v>
      </c>
      <c r="AE2" s="28">
        <f>H2*4/100</f>
        <v>2.48</v>
      </c>
    </row>
    <row r="3" spans="1:31" s="8" customFormat="1" ht="24.95" customHeight="1" x14ac:dyDescent="0.2">
      <c r="A3" s="24" t="s">
        <v>63</v>
      </c>
      <c r="B3" s="42" t="s">
        <v>79</v>
      </c>
      <c r="C3" s="42" t="s">
        <v>88</v>
      </c>
      <c r="D3" s="42" t="s">
        <v>96</v>
      </c>
      <c r="E3" s="25">
        <v>40614</v>
      </c>
      <c r="F3" s="25">
        <v>40614</v>
      </c>
      <c r="G3" s="26">
        <v>3</v>
      </c>
      <c r="H3" s="27">
        <v>36.799999999999997</v>
      </c>
      <c r="I3" s="42" t="s">
        <v>97</v>
      </c>
      <c r="J3" s="42" t="s">
        <v>98</v>
      </c>
      <c r="K3" s="42" t="s">
        <v>74</v>
      </c>
      <c r="L3" s="11">
        <v>2</v>
      </c>
      <c r="M3" s="11">
        <v>2</v>
      </c>
      <c r="N3" s="28">
        <v>1.39</v>
      </c>
      <c r="O3" s="28">
        <v>0</v>
      </c>
      <c r="P3" s="28">
        <v>0.5</v>
      </c>
      <c r="Q3" s="28">
        <v>0.89</v>
      </c>
      <c r="R3" s="28">
        <f t="shared" si="0"/>
        <v>1.3900000000000001</v>
      </c>
      <c r="S3" s="28">
        <f t="shared" si="1"/>
        <v>0.5</v>
      </c>
      <c r="T3" s="6" t="s">
        <v>58</v>
      </c>
      <c r="U3" s="28">
        <v>1.39</v>
      </c>
      <c r="V3" s="29" t="s">
        <v>56</v>
      </c>
      <c r="W3" s="29" t="s">
        <v>56</v>
      </c>
      <c r="X3" s="29">
        <f t="shared" si="2"/>
        <v>6</v>
      </c>
      <c r="Y3" s="6" t="str">
        <f t="shared" si="3"/>
        <v>tMS</v>
      </c>
      <c r="Z3" s="38">
        <v>1021901</v>
      </c>
      <c r="AA3" s="39">
        <v>1234</v>
      </c>
      <c r="AB3" s="44" t="s">
        <v>115</v>
      </c>
      <c r="AC3" s="40" t="str">
        <f t="shared" si="4"/>
        <v>IGP 1234</v>
      </c>
      <c r="AD3" s="28">
        <f t="shared" si="5"/>
        <v>36.799999999999997</v>
      </c>
      <c r="AE3" s="28">
        <f t="shared" ref="AE3:AE10" si="6">H3*4/100</f>
        <v>1.472</v>
      </c>
    </row>
    <row r="4" spans="1:31" s="8" customFormat="1" ht="24.95" customHeight="1" x14ac:dyDescent="0.2">
      <c r="A4" s="24" t="s">
        <v>64</v>
      </c>
      <c r="B4" s="42" t="s">
        <v>80</v>
      </c>
      <c r="C4" s="42" t="s">
        <v>89</v>
      </c>
      <c r="D4" s="42" t="s">
        <v>96</v>
      </c>
      <c r="E4" s="25">
        <v>40980</v>
      </c>
      <c r="F4" s="25">
        <v>40980</v>
      </c>
      <c r="G4" s="26">
        <v>3</v>
      </c>
      <c r="H4" s="27">
        <v>36.619999999999997</v>
      </c>
      <c r="I4" s="42" t="s">
        <v>97</v>
      </c>
      <c r="J4" s="42" t="s">
        <v>98</v>
      </c>
      <c r="K4" s="42" t="s">
        <v>73</v>
      </c>
      <c r="L4" s="11">
        <v>3</v>
      </c>
      <c r="M4" s="11">
        <v>14</v>
      </c>
      <c r="N4" s="28">
        <v>1.3</v>
      </c>
      <c r="O4" s="28">
        <v>0</v>
      </c>
      <c r="P4" s="28">
        <v>0.01</v>
      </c>
      <c r="Q4" s="28">
        <v>1.29</v>
      </c>
      <c r="R4" s="28">
        <f t="shared" si="0"/>
        <v>1.3</v>
      </c>
      <c r="S4" s="28">
        <f t="shared" si="1"/>
        <v>0.01</v>
      </c>
      <c r="T4" s="6" t="s">
        <v>57</v>
      </c>
      <c r="U4" s="28">
        <v>1.3</v>
      </c>
      <c r="V4" s="29" t="s">
        <v>59</v>
      </c>
      <c r="W4" s="29" t="s">
        <v>59</v>
      </c>
      <c r="X4" s="29">
        <f t="shared" si="2"/>
        <v>9</v>
      </c>
      <c r="Y4" s="6" t="str">
        <f t="shared" si="3"/>
        <v>tMS</v>
      </c>
      <c r="Z4" s="38">
        <v>1021902</v>
      </c>
      <c r="AA4" s="39">
        <v>1234</v>
      </c>
      <c r="AB4" s="44" t="s">
        <v>115</v>
      </c>
      <c r="AC4" s="41" t="str">
        <f t="shared" si="4"/>
        <v>IGP 1234</v>
      </c>
      <c r="AD4" s="28">
        <f t="shared" si="5"/>
        <v>36.619999999999997</v>
      </c>
      <c r="AE4" s="28">
        <f t="shared" si="6"/>
        <v>1.4647999999999999</v>
      </c>
    </row>
    <row r="5" spans="1:31" s="8" customFormat="1" ht="24.95" customHeight="1" x14ac:dyDescent="0.2">
      <c r="A5" s="24" t="s">
        <v>65</v>
      </c>
      <c r="B5" s="42" t="s">
        <v>81</v>
      </c>
      <c r="C5" s="42" t="s">
        <v>90</v>
      </c>
      <c r="D5" s="42" t="s">
        <v>96</v>
      </c>
      <c r="E5" s="25">
        <v>40983</v>
      </c>
      <c r="F5" s="25">
        <v>40983</v>
      </c>
      <c r="G5" s="26">
        <v>3</v>
      </c>
      <c r="H5" s="27">
        <v>36.520000000000003</v>
      </c>
      <c r="I5" s="42" t="s">
        <v>97</v>
      </c>
      <c r="J5" s="42" t="s">
        <v>98</v>
      </c>
      <c r="K5" s="42" t="s">
        <v>75</v>
      </c>
      <c r="L5" s="11">
        <v>4</v>
      </c>
      <c r="M5" s="11">
        <v>18</v>
      </c>
      <c r="N5" s="28">
        <v>1.2</v>
      </c>
      <c r="O5" s="28">
        <v>0</v>
      </c>
      <c r="P5" s="28">
        <v>0.93</v>
      </c>
      <c r="Q5" s="28">
        <v>0.27</v>
      </c>
      <c r="R5" s="28">
        <f t="shared" si="0"/>
        <v>1.2000000000000002</v>
      </c>
      <c r="S5" s="28">
        <f t="shared" si="1"/>
        <v>0.93</v>
      </c>
      <c r="T5" s="30" t="s">
        <v>58</v>
      </c>
      <c r="U5" s="28">
        <v>1.2</v>
      </c>
      <c r="V5" s="29" t="s">
        <v>59</v>
      </c>
      <c r="W5" s="29" t="s">
        <v>59</v>
      </c>
      <c r="X5" s="29">
        <f t="shared" si="2"/>
        <v>9</v>
      </c>
      <c r="Y5" s="6" t="str">
        <f t="shared" si="3"/>
        <v>tMS</v>
      </c>
      <c r="Z5" s="38">
        <v>1021903</v>
      </c>
      <c r="AA5" s="39">
        <v>1234</v>
      </c>
      <c r="AB5" s="44" t="s">
        <v>115</v>
      </c>
      <c r="AC5" s="41" t="str">
        <f t="shared" si="4"/>
        <v>IGP 1234</v>
      </c>
      <c r="AD5" s="28">
        <f t="shared" si="5"/>
        <v>36.520000000000003</v>
      </c>
      <c r="AE5" s="28">
        <f t="shared" si="6"/>
        <v>1.4608000000000001</v>
      </c>
    </row>
    <row r="6" spans="1:31" s="8" customFormat="1" ht="24.95" customHeight="1" x14ac:dyDescent="0.2">
      <c r="A6" s="24" t="s">
        <v>66</v>
      </c>
      <c r="B6" s="42" t="s">
        <v>82</v>
      </c>
      <c r="C6" s="42" t="s">
        <v>91</v>
      </c>
      <c r="D6" s="42" t="s">
        <v>96</v>
      </c>
      <c r="E6" s="25">
        <v>40983</v>
      </c>
      <c r="F6" s="25">
        <v>40983</v>
      </c>
      <c r="G6" s="26">
        <v>2</v>
      </c>
      <c r="H6" s="27">
        <v>24.46</v>
      </c>
      <c r="I6" s="42" t="s">
        <v>97</v>
      </c>
      <c r="J6" s="42" t="s">
        <v>98</v>
      </c>
      <c r="K6" s="42" t="s">
        <v>99</v>
      </c>
      <c r="L6" s="11">
        <v>5</v>
      </c>
      <c r="M6" s="11">
        <v>18</v>
      </c>
      <c r="N6" s="28">
        <v>0.97</v>
      </c>
      <c r="O6" s="28">
        <v>0</v>
      </c>
      <c r="P6" s="28">
        <v>0.97</v>
      </c>
      <c r="Q6" s="28">
        <v>0</v>
      </c>
      <c r="R6" s="28">
        <f t="shared" si="0"/>
        <v>0.97</v>
      </c>
      <c r="S6" s="28">
        <f t="shared" si="1"/>
        <v>0.97</v>
      </c>
      <c r="T6" s="30" t="s">
        <v>71</v>
      </c>
      <c r="U6" s="28">
        <v>0.97</v>
      </c>
      <c r="V6" s="29" t="s">
        <v>59</v>
      </c>
      <c r="W6" s="29" t="s">
        <v>59</v>
      </c>
      <c r="X6" s="29">
        <f t="shared" si="2"/>
        <v>9</v>
      </c>
      <c r="Y6" s="6" t="str">
        <f t="shared" si="3"/>
        <v>tMS</v>
      </c>
      <c r="Z6" s="38">
        <v>1021904</v>
      </c>
      <c r="AA6" s="39">
        <v>1234</v>
      </c>
      <c r="AB6" s="44" t="s">
        <v>115</v>
      </c>
      <c r="AC6" s="41" t="str">
        <f t="shared" si="4"/>
        <v>IGP 1234</v>
      </c>
      <c r="AD6" s="28">
        <f t="shared" si="5"/>
        <v>24.46</v>
      </c>
      <c r="AE6" s="28">
        <f t="shared" si="6"/>
        <v>0.97840000000000005</v>
      </c>
    </row>
    <row r="7" spans="1:31" s="8" customFormat="1" ht="24.95" customHeight="1" x14ac:dyDescent="0.2">
      <c r="A7" s="24" t="s">
        <v>67</v>
      </c>
      <c r="B7" s="42" t="s">
        <v>83</v>
      </c>
      <c r="C7" s="42" t="s">
        <v>92</v>
      </c>
      <c r="D7" s="42" t="s">
        <v>96</v>
      </c>
      <c r="E7" s="25">
        <v>40983</v>
      </c>
      <c r="F7" s="25">
        <v>40984</v>
      </c>
      <c r="G7" s="26">
        <v>3</v>
      </c>
      <c r="H7" s="27">
        <v>36.24</v>
      </c>
      <c r="I7" s="42" t="s">
        <v>97</v>
      </c>
      <c r="J7" s="42" t="s">
        <v>98</v>
      </c>
      <c r="K7" s="42" t="s">
        <v>100</v>
      </c>
      <c r="L7" s="11">
        <v>6</v>
      </c>
      <c r="M7" s="11">
        <v>18</v>
      </c>
      <c r="N7" s="28">
        <v>1.49</v>
      </c>
      <c r="O7" s="28">
        <v>0</v>
      </c>
      <c r="P7" s="28">
        <v>1.49</v>
      </c>
      <c r="Q7" s="28">
        <v>0</v>
      </c>
      <c r="R7" s="28">
        <f t="shared" si="0"/>
        <v>1.49</v>
      </c>
      <c r="S7" s="28">
        <f t="shared" si="1"/>
        <v>1.49</v>
      </c>
      <c r="T7" s="30" t="s">
        <v>71</v>
      </c>
      <c r="U7" s="28">
        <v>1.49</v>
      </c>
      <c r="V7" s="29" t="s">
        <v>59</v>
      </c>
      <c r="W7" s="29" t="s">
        <v>59</v>
      </c>
      <c r="X7" s="29">
        <f t="shared" si="2"/>
        <v>9</v>
      </c>
      <c r="Y7" s="6" t="str">
        <f t="shared" si="3"/>
        <v>tMS</v>
      </c>
      <c r="Z7" s="38">
        <v>1021905</v>
      </c>
      <c r="AA7" s="39">
        <v>1234</v>
      </c>
      <c r="AB7" s="44" t="s">
        <v>115</v>
      </c>
      <c r="AC7" s="41" t="str">
        <f t="shared" si="4"/>
        <v>IGP 1234</v>
      </c>
      <c r="AD7" s="28">
        <f t="shared" si="5"/>
        <v>36.24</v>
      </c>
      <c r="AE7" s="28">
        <f t="shared" si="6"/>
        <v>1.4496</v>
      </c>
    </row>
    <row r="8" spans="1:31" s="8" customFormat="1" ht="24.95" customHeight="1" x14ac:dyDescent="0.2">
      <c r="A8" s="24" t="s">
        <v>68</v>
      </c>
      <c r="B8" s="42" t="s">
        <v>84</v>
      </c>
      <c r="C8" s="42" t="s">
        <v>93</v>
      </c>
      <c r="D8" s="42" t="s">
        <v>96</v>
      </c>
      <c r="E8" s="25">
        <v>40984</v>
      </c>
      <c r="F8" s="25">
        <v>40984</v>
      </c>
      <c r="G8" s="26">
        <v>3</v>
      </c>
      <c r="H8" s="27">
        <v>36.200000000000003</v>
      </c>
      <c r="I8" s="42" t="s">
        <v>97</v>
      </c>
      <c r="J8" s="42" t="s">
        <v>98</v>
      </c>
      <c r="K8" s="42" t="s">
        <v>77</v>
      </c>
      <c r="L8" s="11">
        <v>7</v>
      </c>
      <c r="M8" s="11">
        <v>25</v>
      </c>
      <c r="N8" s="28">
        <v>1.25</v>
      </c>
      <c r="O8" s="28">
        <v>0</v>
      </c>
      <c r="P8" s="28">
        <v>1.25</v>
      </c>
      <c r="Q8" s="28">
        <v>0</v>
      </c>
      <c r="R8" s="28">
        <f t="shared" si="0"/>
        <v>1.25</v>
      </c>
      <c r="S8" s="28">
        <f t="shared" si="1"/>
        <v>1.25</v>
      </c>
      <c r="T8" s="30" t="s">
        <v>71</v>
      </c>
      <c r="U8" s="28">
        <v>1.25</v>
      </c>
      <c r="V8" s="29" t="s">
        <v>59</v>
      </c>
      <c r="W8" s="29" t="s">
        <v>59</v>
      </c>
      <c r="X8" s="29">
        <f t="shared" si="2"/>
        <v>9</v>
      </c>
      <c r="Y8" s="6" t="str">
        <f t="shared" si="3"/>
        <v>tMS</v>
      </c>
      <c r="Z8" s="38">
        <v>1021906</v>
      </c>
      <c r="AA8" s="39">
        <v>1234</v>
      </c>
      <c r="AB8" s="44" t="s">
        <v>115</v>
      </c>
      <c r="AC8" s="40" t="str">
        <f t="shared" si="4"/>
        <v>IGP 1234</v>
      </c>
      <c r="AD8" s="28">
        <f t="shared" si="5"/>
        <v>36.200000000000003</v>
      </c>
      <c r="AE8" s="28">
        <f t="shared" si="6"/>
        <v>1.4480000000000002</v>
      </c>
    </row>
    <row r="9" spans="1:31" s="8" customFormat="1" ht="24.95" customHeight="1" x14ac:dyDescent="0.2">
      <c r="A9" s="24" t="s">
        <v>69</v>
      </c>
      <c r="B9" s="42" t="s">
        <v>85</v>
      </c>
      <c r="C9" s="42" t="s">
        <v>94</v>
      </c>
      <c r="D9" s="42" t="s">
        <v>96</v>
      </c>
      <c r="E9" s="25">
        <v>40989</v>
      </c>
      <c r="F9" s="25">
        <v>40990</v>
      </c>
      <c r="G9" s="26">
        <v>9</v>
      </c>
      <c r="H9" s="27">
        <v>105.42</v>
      </c>
      <c r="I9" s="42" t="s">
        <v>97</v>
      </c>
      <c r="J9" s="42" t="s">
        <v>98</v>
      </c>
      <c r="K9" s="42" t="s">
        <v>60</v>
      </c>
      <c r="L9" s="11">
        <v>8</v>
      </c>
      <c r="M9" s="11">
        <v>103</v>
      </c>
      <c r="N9" s="28">
        <v>3.34</v>
      </c>
      <c r="O9" s="28">
        <v>0</v>
      </c>
      <c r="P9" s="28">
        <v>1.65</v>
      </c>
      <c r="Q9" s="28">
        <v>1.69</v>
      </c>
      <c r="R9" s="28">
        <f t="shared" si="0"/>
        <v>3.34</v>
      </c>
      <c r="S9" s="28">
        <f t="shared" si="1"/>
        <v>1.65</v>
      </c>
      <c r="T9" s="30" t="s">
        <v>71</v>
      </c>
      <c r="U9" s="28">
        <v>3</v>
      </c>
      <c r="V9" s="29" t="s">
        <v>72</v>
      </c>
      <c r="W9" s="29" t="s">
        <v>72</v>
      </c>
      <c r="X9" s="29">
        <f t="shared" si="2"/>
        <v>45</v>
      </c>
      <c r="Y9" s="6" t="str">
        <f t="shared" si="3"/>
        <v>qt/ha</v>
      </c>
      <c r="Z9" s="38">
        <v>1021907</v>
      </c>
      <c r="AA9" s="39">
        <v>1234</v>
      </c>
      <c r="AB9" s="44" t="s">
        <v>115</v>
      </c>
      <c r="AC9" s="39" t="str">
        <f t="shared" si="4"/>
        <v>IGP 1234</v>
      </c>
      <c r="AD9" s="28">
        <f t="shared" si="5"/>
        <v>105.42</v>
      </c>
      <c r="AE9" s="28">
        <f t="shared" si="6"/>
        <v>4.2168000000000001</v>
      </c>
    </row>
    <row r="10" spans="1:31" s="8" customFormat="1" ht="24.95" customHeight="1" x14ac:dyDescent="0.2">
      <c r="A10" s="24" t="s">
        <v>70</v>
      </c>
      <c r="B10" s="42" t="s">
        <v>86</v>
      </c>
      <c r="C10" s="42" t="s">
        <v>95</v>
      </c>
      <c r="D10" s="42" t="s">
        <v>96</v>
      </c>
      <c r="E10" s="25">
        <v>40990</v>
      </c>
      <c r="F10" s="25">
        <v>40992</v>
      </c>
      <c r="G10" s="26">
        <v>11</v>
      </c>
      <c r="H10" s="27">
        <v>131.69999999999999</v>
      </c>
      <c r="I10" s="42" t="s">
        <v>97</v>
      </c>
      <c r="J10" s="42" t="s">
        <v>98</v>
      </c>
      <c r="K10" s="42" t="s">
        <v>74</v>
      </c>
      <c r="L10" s="11">
        <v>9</v>
      </c>
      <c r="M10" s="11">
        <v>18</v>
      </c>
      <c r="N10" s="28">
        <v>5.58</v>
      </c>
      <c r="O10" s="28">
        <v>0.06</v>
      </c>
      <c r="P10" s="28">
        <v>5.52</v>
      </c>
      <c r="Q10" s="28">
        <v>0</v>
      </c>
      <c r="R10" s="28">
        <f t="shared" si="0"/>
        <v>5.52</v>
      </c>
      <c r="S10" s="28">
        <f t="shared" si="1"/>
        <v>5.5799999999999992</v>
      </c>
      <c r="T10" s="30" t="s">
        <v>71</v>
      </c>
      <c r="U10" s="28">
        <v>5.2</v>
      </c>
      <c r="V10" s="29" t="s">
        <v>59</v>
      </c>
      <c r="W10" s="29" t="s">
        <v>59</v>
      </c>
      <c r="X10" s="29">
        <f t="shared" si="2"/>
        <v>9</v>
      </c>
      <c r="Y10" s="6" t="str">
        <f t="shared" si="3"/>
        <v>tMS</v>
      </c>
      <c r="Z10" s="38">
        <v>1021908</v>
      </c>
      <c r="AA10" s="39">
        <v>1234</v>
      </c>
      <c r="AB10" s="44" t="s">
        <v>115</v>
      </c>
      <c r="AC10" s="41" t="str">
        <f t="shared" si="4"/>
        <v>IGP 1234</v>
      </c>
      <c r="AD10" s="28">
        <f t="shared" si="5"/>
        <v>131.69999999999999</v>
      </c>
      <c r="AE10" s="28">
        <f t="shared" si="6"/>
        <v>5.2679999999999998</v>
      </c>
    </row>
    <row r="11" spans="1:31" ht="13.5" thickBot="1" x14ac:dyDescent="0.25">
      <c r="A11" s="17" t="s">
        <v>36</v>
      </c>
      <c r="B11" s="13"/>
      <c r="C11" s="13"/>
      <c r="D11" s="13"/>
      <c r="E11" s="13"/>
      <c r="F11" s="13"/>
      <c r="G11" s="14">
        <f>SUM(G2:G10)</f>
        <v>42</v>
      </c>
      <c r="H11" s="14">
        <f>SUM(H2:H10)</f>
        <v>505.96000000000004</v>
      </c>
      <c r="I11" s="14"/>
      <c r="J11" s="14"/>
      <c r="K11" s="14"/>
      <c r="L11" s="14"/>
      <c r="M11" s="14"/>
      <c r="N11" s="14">
        <f t="shared" ref="N11:S11" si="7">SUM(N2:N10)</f>
        <v>19.87</v>
      </c>
      <c r="O11" s="14">
        <f t="shared" si="7"/>
        <v>0.06</v>
      </c>
      <c r="P11" s="14">
        <f t="shared" si="7"/>
        <v>14.4</v>
      </c>
      <c r="Q11" s="14">
        <f t="shared" si="7"/>
        <v>5.42</v>
      </c>
      <c r="R11" s="14">
        <f t="shared" si="7"/>
        <v>19.82</v>
      </c>
      <c r="S11" s="14">
        <f t="shared" si="7"/>
        <v>14.46</v>
      </c>
      <c r="T11" s="14"/>
      <c r="U11" s="15">
        <f>SUM(U2:U10)</f>
        <v>17.8</v>
      </c>
      <c r="V11" s="16"/>
      <c r="W11" s="16"/>
      <c r="X11" s="14"/>
      <c r="Y11" s="14"/>
      <c r="Z11" s="14"/>
      <c r="AA11" s="14"/>
      <c r="AB11" s="14"/>
      <c r="AC11" s="14"/>
      <c r="AD11" s="14">
        <f>SUM(AD2:AD10)</f>
        <v>505.96000000000004</v>
      </c>
      <c r="AE11" s="14">
        <f>SUM(AE2:AE10)</f>
        <v>20.238400000000002</v>
      </c>
    </row>
  </sheetData>
  <customSheetViews>
    <customSheetView guid="{4012034B-1D85-4615-BC19-D287BFBB70A5}" printArea="1" showAutoFilter="1" showRuler="0">
      <pane ySplit="1" topLeftCell="A47" activePane="bottomLeft"/>
      <selection pane="bottomLeft" activeCell="S55" sqref="S55:T55"/>
      <pageMargins left="0.26" right="0.17" top="0.23" bottom="0.2" header="0.4921259845" footer="0.4921259845"/>
      <pageSetup paperSize="8" scale="69" orientation="landscape" r:id="rId1"/>
      <headerFooter alignWithMargins="0"/>
      <autoFilter ref="B1:AN1"/>
    </customSheetView>
  </customSheetViews>
  <phoneticPr fontId="0" type="noConversion"/>
  <printOptions horizontalCentered="1" verticalCentered="1"/>
  <pageMargins left="0.19685039370078741" right="0.15748031496062992" top="0.23622047244094491" bottom="0.19685039370078741" header="0.51181102362204722" footer="0.51181102362204722"/>
  <pageSetup paperSize="8" scale="43" fitToHeight="2" orientation="landscape" r:id="rId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0"/>
  </sheetPr>
  <dimension ref="A1:G99"/>
  <sheetViews>
    <sheetView zoomScaleNormal="100" zoomScaleSheetLayoutView="100" workbookViewId="0">
      <selection activeCell="H31" sqref="H31"/>
    </sheetView>
  </sheetViews>
  <sheetFormatPr baseColWidth="10" defaultColWidth="11.5703125" defaultRowHeight="12.75" x14ac:dyDescent="0.2"/>
  <cols>
    <col min="1" max="1" width="45.7109375" style="3" customWidth="1"/>
    <col min="2" max="2" width="22.140625" style="3" bestFit="1" customWidth="1"/>
    <col min="3" max="3" width="31.85546875" style="3" bestFit="1" customWidth="1"/>
    <col min="4" max="4" width="35.28515625" style="3" bestFit="1" customWidth="1"/>
    <col min="5" max="5" width="15.28515625" style="3" bestFit="1" customWidth="1"/>
    <col min="6" max="6" width="5.85546875" style="3" bestFit="1" customWidth="1"/>
    <col min="7" max="7" width="6.28515625" style="3" bestFit="1" customWidth="1"/>
    <col min="8" max="8" width="24.5703125" style="3" customWidth="1"/>
    <col min="9" max="9" width="5.7109375" style="3" customWidth="1"/>
    <col min="10" max="10" width="6.28515625" style="3" customWidth="1"/>
    <col min="11" max="14" width="5.7109375" style="3" customWidth="1"/>
    <col min="15" max="17" width="8.42578125" style="3" customWidth="1"/>
    <col min="18" max="18" width="10.28515625" style="3" customWidth="1"/>
    <col min="19" max="19" width="11.7109375" style="3" customWidth="1"/>
    <col min="20" max="16384" width="11.5703125" style="3"/>
  </cols>
  <sheetData>
    <row r="1" spans="1:7" ht="20.25" x14ac:dyDescent="0.2">
      <c r="A1" s="21" t="s">
        <v>29</v>
      </c>
      <c r="B1" s="22" t="s">
        <v>106</v>
      </c>
      <c r="C1" s="23" t="str">
        <f>BDD!A2</f>
        <v>2012/001</v>
      </c>
    </row>
    <row r="2" spans="1:7" ht="20.100000000000001" customHeight="1" x14ac:dyDescent="0.2">
      <c r="A2" s="48" t="s">
        <v>43</v>
      </c>
      <c r="B2" s="68"/>
      <c r="C2" s="69"/>
    </row>
    <row r="3" spans="1:7" ht="13.5" customHeight="1" x14ac:dyDescent="0.2">
      <c r="A3" s="20" t="s">
        <v>0</v>
      </c>
      <c r="B3" s="70" t="str">
        <f>BDD!B2</f>
        <v>Monsieur 1</v>
      </c>
      <c r="C3" s="71"/>
    </row>
    <row r="4" spans="1:7" ht="13.5" customHeight="1" x14ac:dyDescent="0.2">
      <c r="A4" s="18" t="s">
        <v>1</v>
      </c>
      <c r="B4" s="80" t="str">
        <f>BDD!C2</f>
        <v>Bat1</v>
      </c>
      <c r="C4" s="81"/>
    </row>
    <row r="5" spans="1:7" ht="13.5" customHeight="1" x14ac:dyDescent="0.2">
      <c r="A5" s="18" t="s">
        <v>2</v>
      </c>
      <c r="B5" s="82" t="str">
        <f>BDD!D2</f>
        <v>77 777 les Lacs</v>
      </c>
      <c r="C5" s="73"/>
    </row>
    <row r="6" spans="1:7" ht="13.5" customHeight="1" x14ac:dyDescent="0.2">
      <c r="A6" s="19" t="s">
        <v>3</v>
      </c>
      <c r="B6" s="83">
        <v>2012</v>
      </c>
      <c r="C6" s="84"/>
    </row>
    <row r="7" spans="1:7" ht="20.100000000000001" customHeight="1" x14ac:dyDescent="0.2">
      <c r="A7" s="48" t="s">
        <v>52</v>
      </c>
      <c r="B7" s="68"/>
      <c r="C7" s="69"/>
    </row>
    <row r="8" spans="1:7" ht="13.5" customHeight="1" x14ac:dyDescent="0.2">
      <c r="A8" s="20" t="s">
        <v>4</v>
      </c>
      <c r="B8" s="79" t="s">
        <v>40</v>
      </c>
      <c r="C8" s="76"/>
    </row>
    <row r="9" spans="1:7" ht="13.5" customHeight="1" x14ac:dyDescent="0.2">
      <c r="A9" s="18" t="s">
        <v>5</v>
      </c>
      <c r="B9" s="72" t="s">
        <v>105</v>
      </c>
      <c r="C9" s="73"/>
    </row>
    <row r="10" spans="1:7" ht="13.5" customHeight="1" x14ac:dyDescent="0.2">
      <c r="A10" s="18" t="s">
        <v>8</v>
      </c>
      <c r="B10" s="77" t="s">
        <v>108</v>
      </c>
      <c r="C10" s="78"/>
    </row>
    <row r="11" spans="1:7" ht="13.5" customHeight="1" x14ac:dyDescent="0.2">
      <c r="A11" s="18" t="s">
        <v>9</v>
      </c>
      <c r="B11" s="72" t="s">
        <v>104</v>
      </c>
      <c r="C11" s="73"/>
    </row>
    <row r="12" spans="1:7" ht="13.5" customHeight="1" x14ac:dyDescent="0.2">
      <c r="A12" s="18" t="s">
        <v>10</v>
      </c>
      <c r="B12" s="74" t="s">
        <v>38</v>
      </c>
      <c r="C12" s="73"/>
    </row>
    <row r="13" spans="1:7" ht="13.5" customHeight="1" x14ac:dyDescent="0.2">
      <c r="A13" s="45" t="s">
        <v>118</v>
      </c>
      <c r="B13" s="83" t="s">
        <v>23</v>
      </c>
      <c r="C13" s="88"/>
    </row>
    <row r="14" spans="1:7" ht="20.100000000000001" customHeight="1" x14ac:dyDescent="0.2">
      <c r="A14" s="48" t="s">
        <v>53</v>
      </c>
      <c r="B14" s="68"/>
      <c r="C14" s="50"/>
      <c r="G14" s="2"/>
    </row>
    <row r="15" spans="1:7" ht="13.5" customHeight="1" x14ac:dyDescent="0.2">
      <c r="A15" s="20" t="s">
        <v>25</v>
      </c>
      <c r="B15" s="75" t="s">
        <v>102</v>
      </c>
      <c r="C15" s="76"/>
      <c r="G15" s="2"/>
    </row>
    <row r="16" spans="1:7" ht="13.5" customHeight="1" x14ac:dyDescent="0.2">
      <c r="A16" s="18" t="s">
        <v>26</v>
      </c>
      <c r="B16" s="72" t="s">
        <v>103</v>
      </c>
      <c r="C16" s="73"/>
      <c r="G16" s="2"/>
    </row>
    <row r="17" spans="1:3" ht="13.5" customHeight="1" x14ac:dyDescent="0.2">
      <c r="A17" s="18" t="s">
        <v>6</v>
      </c>
      <c r="B17" s="85">
        <f>BDD!E2</f>
        <v>40977</v>
      </c>
      <c r="C17" s="73"/>
    </row>
    <row r="18" spans="1:3" ht="13.5" customHeight="1" x14ac:dyDescent="0.2">
      <c r="A18" s="19" t="s">
        <v>7</v>
      </c>
      <c r="B18" s="86">
        <f>BDD!F2</f>
        <v>40977</v>
      </c>
      <c r="C18" s="84"/>
    </row>
    <row r="19" spans="1:3" ht="20.100000000000001" customHeight="1" x14ac:dyDescent="0.2">
      <c r="A19" s="48" t="s">
        <v>119</v>
      </c>
      <c r="B19" s="87"/>
      <c r="C19" s="50"/>
    </row>
    <row r="20" spans="1:3" ht="13.5" customHeight="1" x14ac:dyDescent="0.2">
      <c r="A20" s="20" t="s">
        <v>30</v>
      </c>
      <c r="B20" s="59">
        <f>BDD!G2</f>
        <v>5</v>
      </c>
      <c r="C20" s="60"/>
    </row>
    <row r="21" spans="1:3" ht="13.5" customHeight="1" x14ac:dyDescent="0.2">
      <c r="A21" s="18" t="s">
        <v>55</v>
      </c>
      <c r="B21" s="65">
        <f>BDD!H2</f>
        <v>62</v>
      </c>
      <c r="C21" s="67"/>
    </row>
    <row r="22" spans="1:3" ht="13.5" customHeight="1" x14ac:dyDescent="0.2">
      <c r="A22" s="18" t="s">
        <v>11</v>
      </c>
      <c r="B22" s="65">
        <f>B21</f>
        <v>62</v>
      </c>
      <c r="C22" s="66"/>
    </row>
    <row r="23" spans="1:3" ht="13.5" customHeight="1" x14ac:dyDescent="0.2">
      <c r="A23" s="19" t="s">
        <v>37</v>
      </c>
      <c r="B23" s="61">
        <f>B21*4/100</f>
        <v>2.48</v>
      </c>
      <c r="C23" s="62"/>
    </row>
    <row r="24" spans="1:3" ht="20.100000000000001" customHeight="1" x14ac:dyDescent="0.2">
      <c r="A24" s="48" t="s">
        <v>54</v>
      </c>
      <c r="B24" s="49"/>
      <c r="C24" s="50"/>
    </row>
    <row r="25" spans="1:3" ht="13.5" customHeight="1" x14ac:dyDescent="0.2">
      <c r="A25" s="20" t="s">
        <v>12</v>
      </c>
      <c r="B25" s="63" t="str">
        <f>BDD!I2</f>
        <v>En France</v>
      </c>
      <c r="C25" s="64"/>
    </row>
    <row r="26" spans="1:3" ht="13.5" customHeight="1" x14ac:dyDescent="0.2">
      <c r="A26" s="18" t="s">
        <v>13</v>
      </c>
      <c r="B26" s="57" t="str">
        <f>BDD!J2</f>
        <v>lieu-dit</v>
      </c>
      <c r="C26" s="58"/>
    </row>
    <row r="27" spans="1:3" ht="13.5" customHeight="1" x14ac:dyDescent="0.2">
      <c r="A27" s="18" t="s">
        <v>14</v>
      </c>
      <c r="B27" s="57" t="str">
        <f>BDD!K2</f>
        <v>A</v>
      </c>
      <c r="C27" s="58"/>
    </row>
    <row r="28" spans="1:3" ht="13.5" customHeight="1" x14ac:dyDescent="0.2">
      <c r="A28" s="18" t="s">
        <v>15</v>
      </c>
      <c r="B28" s="57">
        <f>BDD!L2</f>
        <v>1</v>
      </c>
      <c r="C28" s="58"/>
    </row>
    <row r="29" spans="1:3" ht="13.5" customHeight="1" x14ac:dyDescent="0.2">
      <c r="A29" s="18" t="s">
        <v>16</v>
      </c>
      <c r="B29" s="89">
        <f>BDD!N2</f>
        <v>3.35</v>
      </c>
      <c r="C29" s="58"/>
    </row>
    <row r="30" spans="1:3" ht="13.5" customHeight="1" x14ac:dyDescent="0.2">
      <c r="A30" s="18" t="s">
        <v>17</v>
      </c>
      <c r="B30" s="89">
        <f>BDD!R2</f>
        <v>3.3600000000000003</v>
      </c>
      <c r="C30" s="58"/>
    </row>
    <row r="31" spans="1:3" ht="13.5" customHeight="1" x14ac:dyDescent="0.2">
      <c r="A31" s="18" t="s">
        <v>41</v>
      </c>
      <c r="B31" s="89">
        <f>BDD!P2</f>
        <v>2.08</v>
      </c>
      <c r="C31" s="91"/>
    </row>
    <row r="32" spans="1:3" ht="13.5" customHeight="1" x14ac:dyDescent="0.2">
      <c r="A32" s="18" t="s">
        <v>18</v>
      </c>
      <c r="B32" s="89">
        <f>BDD!S2</f>
        <v>2.08</v>
      </c>
      <c r="C32" s="58"/>
    </row>
    <row r="33" spans="1:3" ht="13.5" customHeight="1" x14ac:dyDescent="0.2">
      <c r="A33" s="18" t="s">
        <v>19</v>
      </c>
      <c r="B33" s="90" t="str">
        <f>BDD!T2</f>
        <v>Eau+Tiers</v>
      </c>
      <c r="C33" s="58"/>
    </row>
    <row r="34" spans="1:3" ht="13.5" customHeight="1" x14ac:dyDescent="0.2">
      <c r="A34" s="18" t="s">
        <v>20</v>
      </c>
      <c r="B34" s="89">
        <f>BDD!U2</f>
        <v>2</v>
      </c>
      <c r="C34" s="58"/>
    </row>
    <row r="35" spans="1:3" ht="13.5" customHeight="1" x14ac:dyDescent="0.2">
      <c r="A35" s="18" t="s">
        <v>21</v>
      </c>
      <c r="B35" s="57" t="str">
        <f>BDD!V2</f>
        <v>Prairie permanente</v>
      </c>
      <c r="C35" s="58"/>
    </row>
    <row r="36" spans="1:3" ht="13.5" customHeight="1" x14ac:dyDescent="0.2">
      <c r="A36" s="45" t="s">
        <v>22</v>
      </c>
      <c r="B36" s="46" t="str">
        <f>BDD!W2</f>
        <v>Prairie permanente</v>
      </c>
      <c r="C36" s="47"/>
    </row>
    <row r="37" spans="1:3" s="9" customFormat="1" ht="20.100000000000001" customHeight="1" x14ac:dyDescent="0.2">
      <c r="A37" s="48" t="s">
        <v>39</v>
      </c>
      <c r="B37" s="49"/>
      <c r="C37" s="50"/>
    </row>
    <row r="38" spans="1:3" s="9" customFormat="1" ht="45" customHeight="1" x14ac:dyDescent="0.2">
      <c r="A38" s="51" t="s">
        <v>61</v>
      </c>
      <c r="B38" s="52"/>
      <c r="C38" s="53"/>
    </row>
    <row r="39" spans="1:3" s="9" customFormat="1" ht="45" customHeight="1" x14ac:dyDescent="0.2">
      <c r="A39" s="54"/>
      <c r="B39" s="55"/>
      <c r="C39" s="56"/>
    </row>
    <row r="40" spans="1:3" s="9" customFormat="1" x14ac:dyDescent="0.2"/>
    <row r="41" spans="1:3" s="9" customFormat="1" ht="12.75" hidden="1" customHeight="1" x14ac:dyDescent="0.2"/>
    <row r="42" spans="1:3" ht="20.100000000000001" customHeight="1" x14ac:dyDescent="0.2"/>
    <row r="45" spans="1:3" ht="20.100000000000001" customHeight="1" x14ac:dyDescent="0.2"/>
    <row r="47" spans="1:3" ht="12.75" customHeight="1" x14ac:dyDescent="0.2"/>
    <row r="48" spans="1:3" ht="12.75" customHeight="1" x14ac:dyDescent="0.2"/>
    <row r="49" ht="12.75" customHeight="1" x14ac:dyDescent="0.2"/>
    <row r="50" ht="20.100000000000001" customHeight="1" x14ac:dyDescent="0.2"/>
    <row r="51" ht="12.75" customHeight="1" x14ac:dyDescent="0.2"/>
    <row r="52" ht="12.75" customHeight="1" x14ac:dyDescent="0.2"/>
    <row r="54" ht="14.25" customHeight="1" x14ac:dyDescent="0.2"/>
    <row r="56" ht="20.100000000000001" customHeight="1" x14ac:dyDescent="0.2"/>
    <row r="57" ht="12.75" customHeight="1" x14ac:dyDescent="0.2"/>
    <row r="59" ht="15" customHeight="1" x14ac:dyDescent="0.2"/>
    <row r="61" s="1" customFormat="1" ht="20.100000000000001" customHeight="1" x14ac:dyDescent="0.2"/>
    <row r="62" s="1" customFormat="1" x14ac:dyDescent="0.2"/>
    <row r="63" s="1" customFormat="1" x14ac:dyDescent="0.2"/>
    <row r="64" s="43" customFormat="1" ht="13.5" customHeight="1" x14ac:dyDescent="0.2"/>
    <row r="65" s="43" customFormat="1" x14ac:dyDescent="0.2"/>
    <row r="66" s="43" customFormat="1" x14ac:dyDescent="0.2"/>
    <row r="67" s="43" customFormat="1" x14ac:dyDescent="0.2"/>
    <row r="68" s="43" customFormat="1" x14ac:dyDescent="0.2"/>
    <row r="69" s="43" customFormat="1" x14ac:dyDescent="0.2"/>
    <row r="70" s="1" customFormat="1" ht="30" customHeight="1" x14ac:dyDescent="0.2"/>
    <row r="71" s="9" customFormat="1" x14ac:dyDescent="0.2"/>
    <row r="72" ht="20.100000000000001" customHeight="1" x14ac:dyDescent="0.2"/>
    <row r="76" ht="20.100000000000001" customHeight="1" x14ac:dyDescent="0.2"/>
    <row r="79" ht="20.100000000000001" customHeight="1" x14ac:dyDescent="0.2"/>
    <row r="80" ht="12.75" customHeight="1" x14ac:dyDescent="0.2"/>
    <row r="81" ht="12.75" customHeight="1" x14ac:dyDescent="0.2"/>
    <row r="82" ht="12.75" customHeight="1" x14ac:dyDescent="0.2"/>
    <row r="83" ht="13.5" customHeight="1" x14ac:dyDescent="0.2"/>
    <row r="84" ht="15.75" customHeight="1" x14ac:dyDescent="0.2"/>
    <row r="85" ht="12.75" customHeight="1" x14ac:dyDescent="0.2"/>
    <row r="86" ht="12.75" customHeight="1" x14ac:dyDescent="0.2"/>
    <row r="87" ht="12.75" customHeight="1" x14ac:dyDescent="0.2"/>
    <row r="88" ht="12.75" customHeight="1" x14ac:dyDescent="0.2"/>
    <row r="89" ht="12.75" customHeight="1" x14ac:dyDescent="0.2"/>
    <row r="90" ht="12.75" customHeight="1" x14ac:dyDescent="0.2"/>
    <row r="91" ht="12.75" customHeight="1" x14ac:dyDescent="0.2"/>
    <row r="92" ht="12.75" customHeight="1" x14ac:dyDescent="0.2"/>
    <row r="93" s="9" customFormat="1" ht="20.100000000000001" customHeight="1" x14ac:dyDescent="0.2"/>
    <row r="94" ht="14.25" customHeight="1" x14ac:dyDescent="0.2"/>
    <row r="96" ht="14.25" customHeight="1" x14ac:dyDescent="0.2"/>
    <row r="97" spans="3:3" ht="17.25" customHeight="1" x14ac:dyDescent="0.2"/>
    <row r="98" spans="3:3" ht="15" customHeight="1" x14ac:dyDescent="0.2"/>
    <row r="99" spans="3:3" x14ac:dyDescent="0.2">
      <c r="C99" s="10"/>
    </row>
  </sheetData>
  <customSheetViews>
    <customSheetView guid="{4012034B-1D85-4615-BC19-D287BFBB70A5}" showPageBreaks="1" printArea="1" hiddenRows="1" view="pageBreakPreview" showRuler="0">
      <selection activeCell="B12" sqref="B12:C12"/>
      <rowBreaks count="2" manualBreakCount="2">
        <brk id="49" max="2" man="1"/>
        <brk id="106" max="2" man="1"/>
      </rowBreaks>
      <pageMargins left="0.39370078740157483" right="0.19685039370078741" top="0.59055118110236227" bottom="0.59055118110236227" header="0.19685039370078741" footer="0.19685039370078741"/>
      <printOptions horizontalCentered="1"/>
      <pageSetup paperSize="9" fitToWidth="0" orientation="portrait" r:id="rId1"/>
      <headerFooter alignWithMargins="0">
        <oddHeader>&amp;L&amp;"Papyrus,Normal"&amp;9Ville de GAP &amp;R&amp;"Papyrus,Normal"&amp;9Bilan Agronomique 2004</oddHeader>
        <oddFooter>&amp;L&amp;"Papyrus,Normal"&amp;9RECYTEC Environnement&amp;R&amp;"Papyrus,Normal"&amp;9Février 2005</oddFooter>
      </headerFooter>
    </customSheetView>
  </customSheetViews>
  <mergeCells count="37">
    <mergeCell ref="B35:C35"/>
    <mergeCell ref="B34:C34"/>
    <mergeCell ref="B31:C31"/>
    <mergeCell ref="B16:C16"/>
    <mergeCell ref="B17:C17"/>
    <mergeCell ref="B18:C18"/>
    <mergeCell ref="A19:C19"/>
    <mergeCell ref="B13:C13"/>
    <mergeCell ref="A14:C14"/>
    <mergeCell ref="A2:C2"/>
    <mergeCell ref="B3:C3"/>
    <mergeCell ref="B11:C11"/>
    <mergeCell ref="B12:C12"/>
    <mergeCell ref="B15:C15"/>
    <mergeCell ref="B10:C10"/>
    <mergeCell ref="A7:C7"/>
    <mergeCell ref="B8:C8"/>
    <mergeCell ref="B4:C4"/>
    <mergeCell ref="B5:C5"/>
    <mergeCell ref="B6:C6"/>
    <mergeCell ref="B9:C9"/>
    <mergeCell ref="B36:C36"/>
    <mergeCell ref="A37:C37"/>
    <mergeCell ref="A38:C39"/>
    <mergeCell ref="B28:C28"/>
    <mergeCell ref="B20:C20"/>
    <mergeCell ref="B27:C27"/>
    <mergeCell ref="B26:C26"/>
    <mergeCell ref="B23:C23"/>
    <mergeCell ref="A24:C24"/>
    <mergeCell ref="B25:C25"/>
    <mergeCell ref="B22:C22"/>
    <mergeCell ref="B21:C21"/>
    <mergeCell ref="B29:C29"/>
    <mergeCell ref="B30:C30"/>
    <mergeCell ref="B33:C33"/>
    <mergeCell ref="B32:C32"/>
  </mergeCells>
  <phoneticPr fontId="0" type="noConversion"/>
  <printOptions horizontalCentered="1"/>
  <pageMargins left="0.39370078740157483" right="0.19685039370078741" top="0.59055118110236227" bottom="0.59055118110236227" header="0.19685039370078741" footer="0.19685039370078741"/>
  <pageSetup paperSize="9" scale="85" pageOrder="overThenDown" orientation="portrait" r:id="rId2"/>
  <headerFooter alignWithMargins="0">
    <oddHeader>&amp;L&amp;"Copperplate Gothic Light,Normal"&amp;9RECYTEC environnement et conseils&amp;R&amp;"Copperplate Gothic Light,Normal"&amp;9mars 2011</oddHeader>
    <oddFooter>&amp;C&amp;"Copperplate Gothic Light,Normal"Bilan agronomique 2010
Station d'épuration de Gap</oddFooter>
  </headerFooter>
  <rowBreaks count="1" manualBreakCount="1">
    <brk id="113" max="2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BDD</vt:lpstr>
      <vt:lpstr>Modèle</vt:lpstr>
      <vt:lpstr>_2012_001</vt:lpstr>
      <vt:lpstr>BDD!Impression_des_titres</vt:lpstr>
      <vt:lpstr>BDD!localisation</vt:lpstr>
      <vt:lpstr>BDD!Zone_d_impression</vt:lpstr>
      <vt:lpstr>Modèle!Zone_d_impression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Utilisateur RECYTEC</cp:lastModifiedBy>
  <cp:lastPrinted>2012-12-07T13:43:44Z</cp:lastPrinted>
  <dcterms:created xsi:type="dcterms:W3CDTF">1996-10-21T11:03:58Z</dcterms:created>
  <dcterms:modified xsi:type="dcterms:W3CDTF">2013-03-28T09:43:42Z</dcterms:modified>
</cp:coreProperties>
</file>