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20" yWindow="90" windowWidth="11340" windowHeight="8520"/>
  </bookViews>
  <sheets>
    <sheet name="Diagramme de Gantt" sheetId="3" r:id="rId1"/>
    <sheet name="Aide" sheetId="12" r:id="rId2"/>
    <sheet name="A propos" sheetId="5" r:id="rId3"/>
    <sheet name="About" sheetId="11" r:id="rId4"/>
    <sheet name="Contact" sheetId="9" r:id="rId5"/>
  </sheets>
  <definedNames>
    <definedName name="_xlnm.Print_Titles" localSheetId="0">'Diagramme de Gantt'!$A:$N,'Diagramme de Gantt'!$1:$14</definedName>
    <definedName name="_xlnm.Print_Area" localSheetId="0">'Diagramme de Gantt'!$A$1:$DE$102</definedName>
  </definedNames>
  <calcPr calcId="145621" concurrentCalc="0"/>
</workbook>
</file>

<file path=xl/calcChain.xml><?xml version="1.0" encoding="utf-8"?>
<calcChain xmlns="http://schemas.openxmlformats.org/spreadsheetml/2006/main">
  <c r="G16" i="3" l="1"/>
  <c r="G24" i="3"/>
  <c r="G58" i="3"/>
  <c r="AE3" i="3"/>
  <c r="J77" i="3"/>
  <c r="K77" i="3"/>
  <c r="G78" i="3"/>
  <c r="G73" i="3"/>
  <c r="G83" i="3"/>
  <c r="G96" i="3"/>
  <c r="G98" i="3"/>
  <c r="G100" i="3"/>
  <c r="G15" i="3"/>
  <c r="N6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K66" i="3"/>
  <c r="J67" i="3"/>
  <c r="K67" i="3"/>
  <c r="M68" i="3"/>
  <c r="J68" i="3"/>
  <c r="K68" i="3"/>
  <c r="I68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BU7" i="3"/>
  <c r="BV7" i="3"/>
  <c r="BW7" i="3"/>
  <c r="BX7" i="3"/>
  <c r="BY7" i="3"/>
  <c r="BZ7" i="3"/>
  <c r="CA7" i="3"/>
  <c r="CB7" i="3"/>
  <c r="CC7" i="3"/>
  <c r="CD7" i="3"/>
  <c r="CE7" i="3"/>
  <c r="CF7" i="3"/>
  <c r="CG7" i="3"/>
  <c r="CH7" i="3"/>
  <c r="CI7" i="3"/>
  <c r="CJ7" i="3"/>
  <c r="CK7" i="3"/>
  <c r="CL7" i="3"/>
  <c r="CM7" i="3"/>
  <c r="CN7" i="3"/>
  <c r="CO7" i="3"/>
  <c r="CP7" i="3"/>
  <c r="CQ7" i="3"/>
  <c r="CR7" i="3"/>
  <c r="CS7" i="3"/>
  <c r="CT7" i="3"/>
  <c r="CU7" i="3"/>
  <c r="CV7" i="3"/>
  <c r="CW7" i="3"/>
  <c r="CX7" i="3"/>
  <c r="CY7" i="3"/>
  <c r="CZ7" i="3"/>
  <c r="DA7" i="3"/>
  <c r="DB7" i="3"/>
  <c r="DC7" i="3"/>
  <c r="DD7" i="3"/>
  <c r="DE7" i="3"/>
  <c r="DF7" i="3"/>
  <c r="DG7" i="3"/>
  <c r="DH7" i="3"/>
  <c r="DI7" i="3"/>
  <c r="DJ7" i="3"/>
  <c r="DK7" i="3"/>
  <c r="DL7" i="3"/>
  <c r="DM7" i="3"/>
  <c r="DN7" i="3"/>
  <c r="DO7" i="3"/>
  <c r="DP7" i="3"/>
  <c r="DQ7" i="3"/>
  <c r="DR7" i="3"/>
  <c r="DS7" i="3"/>
  <c r="DT7" i="3"/>
  <c r="DU7" i="3"/>
  <c r="DV7" i="3"/>
  <c r="DW7" i="3"/>
  <c r="DX7" i="3"/>
  <c r="DY7" i="3"/>
  <c r="DZ7" i="3"/>
  <c r="EA7" i="3"/>
  <c r="EB7" i="3"/>
  <c r="EC7" i="3"/>
  <c r="ED7" i="3"/>
  <c r="EE7" i="3"/>
  <c r="EF7" i="3"/>
  <c r="EG7" i="3"/>
  <c r="EH7" i="3"/>
  <c r="EI7" i="3"/>
  <c r="EJ7" i="3"/>
  <c r="EK7" i="3"/>
  <c r="EL7" i="3"/>
  <c r="EM7" i="3"/>
  <c r="EN7" i="3"/>
  <c r="EO7" i="3"/>
  <c r="EP7" i="3"/>
  <c r="EQ7" i="3"/>
  <c r="ER7" i="3"/>
  <c r="ES7" i="3"/>
  <c r="ET7" i="3"/>
  <c r="EU7" i="3"/>
  <c r="EV7" i="3"/>
  <c r="EW7" i="3"/>
  <c r="EX7" i="3"/>
  <c r="EY7" i="3"/>
  <c r="EZ7" i="3"/>
  <c r="FA7" i="3"/>
  <c r="FB7" i="3"/>
  <c r="FC7" i="3"/>
  <c r="FD7" i="3"/>
  <c r="FE7" i="3"/>
  <c r="FF7" i="3"/>
  <c r="FG7" i="3"/>
  <c r="FH7" i="3"/>
  <c r="FI7" i="3"/>
  <c r="FJ7" i="3"/>
  <c r="FK7" i="3"/>
  <c r="FL7" i="3"/>
  <c r="FM7" i="3"/>
  <c r="FN7" i="3"/>
  <c r="FO7" i="3"/>
  <c r="FP7" i="3"/>
  <c r="FQ7" i="3"/>
  <c r="FR7" i="3"/>
  <c r="FS7" i="3"/>
  <c r="FT7" i="3"/>
  <c r="FU7" i="3"/>
  <c r="FV7" i="3"/>
  <c r="FW7" i="3"/>
  <c r="FX7" i="3"/>
  <c r="FY7" i="3"/>
  <c r="FZ7" i="3"/>
  <c r="GA7" i="3"/>
  <c r="GB7" i="3"/>
  <c r="GC7" i="3"/>
  <c r="GD7" i="3"/>
  <c r="GE7" i="3"/>
  <c r="GF7" i="3"/>
  <c r="GG7" i="3"/>
  <c r="GH7" i="3"/>
  <c r="GI7" i="3"/>
  <c r="GJ7" i="3"/>
  <c r="GK7" i="3"/>
  <c r="GL7" i="3"/>
  <c r="GM7" i="3"/>
  <c r="GN7" i="3"/>
  <c r="GO7" i="3"/>
  <c r="GP7" i="3"/>
  <c r="GQ7" i="3"/>
  <c r="FK14" i="3"/>
  <c r="FK8" i="3"/>
  <c r="GM14" i="3"/>
  <c r="GM8" i="3"/>
  <c r="GM12" i="3"/>
  <c r="GM13" i="3"/>
  <c r="GL14" i="3"/>
  <c r="GL8" i="3"/>
  <c r="GL12" i="3"/>
  <c r="GL13" i="3"/>
  <c r="FK12" i="3"/>
  <c r="FK13" i="3"/>
  <c r="DF12" i="3"/>
  <c r="DF13" i="3"/>
  <c r="DF14" i="3"/>
  <c r="DF8" i="3"/>
  <c r="N101" i="3"/>
  <c r="N99" i="3"/>
  <c r="N97" i="3"/>
  <c r="N95" i="3"/>
  <c r="N102" i="3"/>
  <c r="N85" i="3"/>
  <c r="N84" i="3"/>
  <c r="N82" i="3"/>
  <c r="N81" i="3"/>
  <c r="N80" i="3"/>
  <c r="N79" i="3"/>
  <c r="N78" i="3"/>
  <c r="N77" i="3"/>
  <c r="N76" i="3"/>
  <c r="N89" i="3"/>
  <c r="N88" i="3"/>
  <c r="N87" i="3"/>
  <c r="N86" i="3"/>
  <c r="N75" i="3"/>
  <c r="N60" i="3"/>
  <c r="N59" i="3"/>
  <c r="N57" i="3"/>
  <c r="N56" i="3"/>
  <c r="N61" i="3"/>
  <c r="N70" i="3"/>
  <c r="N69" i="3"/>
  <c r="N67" i="3"/>
  <c r="N66" i="3"/>
  <c r="N65" i="3"/>
  <c r="N64" i="3"/>
  <c r="N63" i="3"/>
  <c r="N62" i="3"/>
  <c r="N90" i="3"/>
  <c r="N74" i="3"/>
  <c r="N72" i="3"/>
  <c r="N71" i="3"/>
  <c r="N92" i="3"/>
  <c r="N91" i="3"/>
  <c r="N93" i="3"/>
  <c r="N94" i="3"/>
  <c r="N49" i="3"/>
  <c r="N48" i="3"/>
  <c r="N47" i="3"/>
  <c r="N46" i="3"/>
  <c r="N45" i="3"/>
  <c r="N44" i="3"/>
  <c r="N52" i="3"/>
  <c r="N51" i="3"/>
  <c r="N50" i="3"/>
  <c r="N53" i="3"/>
  <c r="N54" i="3"/>
  <c r="GN13" i="3"/>
  <c r="GN14" i="3"/>
  <c r="GN8" i="3"/>
  <c r="GN12" i="3"/>
  <c r="FL12" i="3"/>
  <c r="FL13" i="3"/>
  <c r="FL14" i="3"/>
  <c r="FL8" i="3"/>
  <c r="DG14" i="3"/>
  <c r="DG8" i="3"/>
  <c r="DG13" i="3"/>
  <c r="DG12" i="3"/>
  <c r="N33" i="3"/>
  <c r="N32" i="3"/>
  <c r="N31" i="3"/>
  <c r="N30" i="3"/>
  <c r="N29" i="3"/>
  <c r="N28" i="3"/>
  <c r="N27" i="3"/>
  <c r="N26" i="3"/>
  <c r="N25" i="3"/>
  <c r="N23" i="3"/>
  <c r="N22" i="3"/>
  <c r="N21" i="3"/>
  <c r="N39" i="3"/>
  <c r="N38" i="3"/>
  <c r="N37" i="3"/>
  <c r="N36" i="3"/>
  <c r="N35" i="3"/>
  <c r="N34" i="3"/>
  <c r="N42" i="3"/>
  <c r="N41" i="3"/>
  <c r="N40" i="3"/>
  <c r="GO13" i="3"/>
  <c r="GO14" i="3"/>
  <c r="GO8" i="3"/>
  <c r="GO12" i="3"/>
  <c r="FM13" i="3"/>
  <c r="FM14" i="3"/>
  <c r="FM8" i="3"/>
  <c r="FM12" i="3"/>
  <c r="DH13" i="3"/>
  <c r="DH14" i="3"/>
  <c r="DH8" i="3"/>
  <c r="DH12" i="3"/>
  <c r="N17" i="3"/>
  <c r="N43" i="3"/>
  <c r="N20" i="3"/>
  <c r="N19" i="3"/>
  <c r="N18" i="3"/>
  <c r="N55" i="3"/>
  <c r="GP14" i="3"/>
  <c r="GP8" i="3"/>
  <c r="GP12" i="3"/>
  <c r="GP13" i="3"/>
  <c r="FN14" i="3"/>
  <c r="FN8" i="3"/>
  <c r="FN13" i="3"/>
  <c r="FN12" i="3"/>
  <c r="DI12" i="3"/>
  <c r="DI14" i="3"/>
  <c r="DI8" i="3"/>
  <c r="DI13" i="3"/>
  <c r="AE5" i="3"/>
  <c r="G14" i="3"/>
  <c r="O14" i="3"/>
  <c r="O8" i="3"/>
  <c r="GQ14" i="3"/>
  <c r="GQ8" i="3"/>
  <c r="GQ12" i="3"/>
  <c r="GQ13" i="3"/>
  <c r="FO12" i="3"/>
  <c r="FO13" i="3"/>
  <c r="FO14" i="3"/>
  <c r="FO8" i="3"/>
  <c r="DJ14" i="3"/>
  <c r="DJ8" i="3"/>
  <c r="DJ12" i="3"/>
  <c r="DJ13" i="3"/>
  <c r="P14" i="3"/>
  <c r="P8" i="3"/>
  <c r="E8" i="3"/>
  <c r="O13" i="3"/>
  <c r="A8" i="3"/>
  <c r="O12" i="3"/>
  <c r="H14" i="3"/>
  <c r="R4" i="3"/>
  <c r="K14" i="3"/>
  <c r="R3" i="3"/>
  <c r="R2" i="3"/>
  <c r="L14" i="3"/>
  <c r="FP12" i="3"/>
  <c r="FP13" i="3"/>
  <c r="FP14" i="3"/>
  <c r="FP8" i="3"/>
  <c r="DK14" i="3"/>
  <c r="DK8" i="3"/>
  <c r="DK12" i="3"/>
  <c r="DK13" i="3"/>
  <c r="P12" i="3"/>
  <c r="P13" i="3"/>
  <c r="Q14" i="3"/>
  <c r="Q8" i="3"/>
  <c r="FQ13" i="3"/>
  <c r="FQ14" i="3"/>
  <c r="FQ8" i="3"/>
  <c r="FQ12" i="3"/>
  <c r="DL13" i="3"/>
  <c r="DL12" i="3"/>
  <c r="DL14" i="3"/>
  <c r="DL8" i="3"/>
  <c r="Q12" i="3"/>
  <c r="Q13" i="3"/>
  <c r="R14" i="3"/>
  <c r="R8" i="3"/>
  <c r="R12" i="3"/>
  <c r="FR14" i="3"/>
  <c r="FR8" i="3"/>
  <c r="FR13" i="3"/>
  <c r="FR12" i="3"/>
  <c r="DM12" i="3"/>
  <c r="DM13" i="3"/>
  <c r="DM14" i="3"/>
  <c r="DM8" i="3"/>
  <c r="R13" i="3"/>
  <c r="S13" i="3"/>
  <c r="S12" i="3"/>
  <c r="S14" i="3"/>
  <c r="S8" i="3"/>
  <c r="FS12" i="3"/>
  <c r="FS13" i="3"/>
  <c r="FS14" i="3"/>
  <c r="FS8" i="3"/>
  <c r="DN14" i="3"/>
  <c r="DN8" i="3"/>
  <c r="DN12" i="3"/>
  <c r="DN13" i="3"/>
  <c r="T14" i="3"/>
  <c r="T8" i="3"/>
  <c r="T12" i="3"/>
  <c r="T13" i="3"/>
  <c r="FT12" i="3"/>
  <c r="FT13" i="3"/>
  <c r="FT14" i="3"/>
  <c r="FT8" i="3"/>
  <c r="DO14" i="3"/>
  <c r="DO8" i="3"/>
  <c r="DO12" i="3"/>
  <c r="DO13" i="3"/>
  <c r="U13" i="3"/>
  <c r="U12" i="3"/>
  <c r="U14" i="3"/>
  <c r="U8" i="3"/>
  <c r="FU13" i="3"/>
  <c r="FU14" i="3"/>
  <c r="FU8" i="3"/>
  <c r="FU12" i="3"/>
  <c r="DP13" i="3"/>
  <c r="DP12" i="3"/>
  <c r="DP14" i="3"/>
  <c r="DP8" i="3"/>
  <c r="V13" i="3"/>
  <c r="V14" i="3"/>
  <c r="V8" i="3"/>
  <c r="V12" i="3"/>
  <c r="FV14" i="3"/>
  <c r="FV8" i="3"/>
  <c r="FV12" i="3"/>
  <c r="FV13" i="3"/>
  <c r="DQ12" i="3"/>
  <c r="DQ14" i="3"/>
  <c r="DQ8" i="3"/>
  <c r="DQ13" i="3"/>
  <c r="W14" i="3"/>
  <c r="W8" i="3"/>
  <c r="W12" i="3"/>
  <c r="W13" i="3"/>
  <c r="FW12" i="3"/>
  <c r="FW13" i="3"/>
  <c r="FW14" i="3"/>
  <c r="FW8" i="3"/>
  <c r="DR14" i="3"/>
  <c r="DR8" i="3"/>
  <c r="DR13" i="3"/>
  <c r="DR12" i="3"/>
  <c r="X13" i="3"/>
  <c r="X12" i="3"/>
  <c r="X14" i="3"/>
  <c r="X8" i="3"/>
  <c r="FX12" i="3"/>
  <c r="FX13" i="3"/>
  <c r="FX14" i="3"/>
  <c r="FX8" i="3"/>
  <c r="DS14" i="3"/>
  <c r="DS8" i="3"/>
  <c r="DS13" i="3"/>
  <c r="DS12" i="3"/>
  <c r="Y13" i="3"/>
  <c r="Y12" i="3"/>
  <c r="Y14" i="3"/>
  <c r="Y8" i="3"/>
  <c r="FY13" i="3"/>
  <c r="FY14" i="3"/>
  <c r="FY8" i="3"/>
  <c r="FY12" i="3"/>
  <c r="DT13" i="3"/>
  <c r="DT12" i="3"/>
  <c r="DT14" i="3"/>
  <c r="DT8" i="3"/>
  <c r="Z14" i="3"/>
  <c r="Z8" i="3"/>
  <c r="Z12" i="3"/>
  <c r="Z13" i="3"/>
  <c r="FZ14" i="3"/>
  <c r="FZ8" i="3"/>
  <c r="FZ12" i="3"/>
  <c r="FZ13" i="3"/>
  <c r="DU12" i="3"/>
  <c r="DU14" i="3"/>
  <c r="DU8" i="3"/>
  <c r="DU13" i="3"/>
  <c r="AA12" i="3"/>
  <c r="AA14" i="3"/>
  <c r="AA8" i="3"/>
  <c r="AA13" i="3"/>
  <c r="GA12" i="3"/>
  <c r="GA13" i="3"/>
  <c r="GA14" i="3"/>
  <c r="GA8" i="3"/>
  <c r="DV14" i="3"/>
  <c r="DV8" i="3"/>
  <c r="DV12" i="3"/>
  <c r="DV13" i="3"/>
  <c r="AB14" i="3"/>
  <c r="AB8" i="3"/>
  <c r="AB12" i="3"/>
  <c r="AB13" i="3"/>
  <c r="GB12" i="3"/>
  <c r="GB13" i="3"/>
  <c r="GB14" i="3"/>
  <c r="GB8" i="3"/>
  <c r="DW14" i="3"/>
  <c r="DW8" i="3"/>
  <c r="DW13" i="3"/>
  <c r="DW12" i="3"/>
  <c r="AC13" i="3"/>
  <c r="AC12" i="3"/>
  <c r="AC14" i="3"/>
  <c r="AC8" i="3"/>
  <c r="GC13" i="3"/>
  <c r="GC14" i="3"/>
  <c r="GC8" i="3"/>
  <c r="GC12" i="3"/>
  <c r="DX13" i="3"/>
  <c r="DX14" i="3"/>
  <c r="DX8" i="3"/>
  <c r="DX12" i="3"/>
  <c r="AD14" i="3"/>
  <c r="AD8" i="3"/>
  <c r="AD12" i="3"/>
  <c r="AD13" i="3"/>
  <c r="GD14" i="3"/>
  <c r="GD8" i="3"/>
  <c r="GD12" i="3"/>
  <c r="GD13" i="3"/>
  <c r="DY12" i="3"/>
  <c r="DY14" i="3"/>
  <c r="DY8" i="3"/>
  <c r="DY13" i="3"/>
  <c r="AE14" i="3"/>
  <c r="AE8" i="3"/>
  <c r="AE13" i="3"/>
  <c r="AE12" i="3"/>
  <c r="GE12" i="3"/>
  <c r="GE13" i="3"/>
  <c r="GE14" i="3"/>
  <c r="GE8" i="3"/>
  <c r="DZ14" i="3"/>
  <c r="DZ8" i="3"/>
  <c r="DZ12" i="3"/>
  <c r="DZ13" i="3"/>
  <c r="AF13" i="3"/>
  <c r="AF12" i="3"/>
  <c r="AF14" i="3"/>
  <c r="AF8" i="3"/>
  <c r="GF12" i="3"/>
  <c r="GF13" i="3"/>
  <c r="GF14" i="3"/>
  <c r="GF8" i="3"/>
  <c r="EA14" i="3"/>
  <c r="EA8" i="3"/>
  <c r="EA12" i="3"/>
  <c r="EA13" i="3"/>
  <c r="AG14" i="3"/>
  <c r="AG8" i="3"/>
  <c r="AG13" i="3"/>
  <c r="AG12" i="3"/>
  <c r="GG13" i="3"/>
  <c r="GG14" i="3"/>
  <c r="GG8" i="3"/>
  <c r="GG12" i="3"/>
  <c r="EB13" i="3"/>
  <c r="EB12" i="3"/>
  <c r="EB14" i="3"/>
  <c r="EB8" i="3"/>
  <c r="AH14" i="3"/>
  <c r="AH8" i="3"/>
  <c r="AH12" i="3"/>
  <c r="AH13" i="3"/>
  <c r="GH14" i="3"/>
  <c r="GH8" i="3"/>
  <c r="GH12" i="3"/>
  <c r="GH13" i="3"/>
  <c r="EC12" i="3"/>
  <c r="EC13" i="3"/>
  <c r="EC14" i="3"/>
  <c r="EC8" i="3"/>
  <c r="AI13" i="3"/>
  <c r="AI12" i="3"/>
  <c r="AI14" i="3"/>
  <c r="AI8" i="3"/>
  <c r="GI12" i="3"/>
  <c r="GI13" i="3"/>
  <c r="GI14" i="3"/>
  <c r="GI8" i="3"/>
  <c r="ED14" i="3"/>
  <c r="ED8" i="3"/>
  <c r="ED13" i="3"/>
  <c r="ED12" i="3"/>
  <c r="AJ13" i="3"/>
  <c r="AJ12" i="3"/>
  <c r="AJ14" i="3"/>
  <c r="AJ8" i="3"/>
  <c r="GJ12" i="3"/>
  <c r="GJ13" i="3"/>
  <c r="GJ14" i="3"/>
  <c r="GJ8" i="3"/>
  <c r="EE14" i="3"/>
  <c r="EE8" i="3"/>
  <c r="EE12" i="3"/>
  <c r="EE13" i="3"/>
  <c r="AK14" i="3"/>
  <c r="AK8" i="3"/>
  <c r="AK12" i="3"/>
  <c r="AK13" i="3"/>
  <c r="GK13" i="3"/>
  <c r="GK14" i="3"/>
  <c r="GK8" i="3"/>
  <c r="GK12" i="3"/>
  <c r="EF13" i="3"/>
  <c r="EF12" i="3"/>
  <c r="EF14" i="3"/>
  <c r="EF8" i="3"/>
  <c r="AL13" i="3"/>
  <c r="AL12" i="3"/>
  <c r="AL14" i="3"/>
  <c r="AL8" i="3"/>
  <c r="EG12" i="3"/>
  <c r="EG14" i="3"/>
  <c r="EG8" i="3"/>
  <c r="EG13" i="3"/>
  <c r="AM14" i="3"/>
  <c r="AM8" i="3"/>
  <c r="AM13" i="3"/>
  <c r="AM12" i="3"/>
  <c r="EH14" i="3"/>
  <c r="EH8" i="3"/>
  <c r="EH13" i="3"/>
  <c r="EH12" i="3"/>
  <c r="AN14" i="3"/>
  <c r="AN8" i="3"/>
  <c r="AN12" i="3"/>
  <c r="AN13" i="3"/>
  <c r="EI14" i="3"/>
  <c r="EI8" i="3"/>
  <c r="EI12" i="3"/>
  <c r="EI13" i="3"/>
  <c r="AO13" i="3"/>
  <c r="AO12" i="3"/>
  <c r="AO14" i="3"/>
  <c r="AO8" i="3"/>
  <c r="EJ13" i="3"/>
  <c r="EJ12" i="3"/>
  <c r="EJ14" i="3"/>
  <c r="EJ8" i="3"/>
  <c r="AP14" i="3"/>
  <c r="AP8" i="3"/>
  <c r="AP12" i="3"/>
  <c r="AP13" i="3"/>
  <c r="EK12" i="3"/>
  <c r="EK14" i="3"/>
  <c r="EK8" i="3"/>
  <c r="EK13" i="3"/>
  <c r="AQ12" i="3"/>
  <c r="AQ14" i="3"/>
  <c r="AQ8" i="3"/>
  <c r="AQ13" i="3"/>
  <c r="EL14" i="3"/>
  <c r="EL8" i="3"/>
  <c r="EL12" i="3"/>
  <c r="EL13" i="3"/>
  <c r="AR12" i="3"/>
  <c r="AR13" i="3"/>
  <c r="AR14" i="3"/>
  <c r="AR8" i="3"/>
  <c r="EM14" i="3"/>
  <c r="EM8" i="3"/>
  <c r="EM13" i="3"/>
  <c r="EM12" i="3"/>
  <c r="AS12" i="3"/>
  <c r="AS13" i="3"/>
  <c r="AS14" i="3"/>
  <c r="AS8" i="3"/>
  <c r="EN13" i="3"/>
  <c r="EN14" i="3"/>
  <c r="EN8" i="3"/>
  <c r="EN12" i="3"/>
  <c r="AT12" i="3"/>
  <c r="AT13" i="3"/>
  <c r="AT14" i="3"/>
  <c r="AT8" i="3"/>
  <c r="EO12" i="3"/>
  <c r="EO14" i="3"/>
  <c r="EO8" i="3"/>
  <c r="EO13" i="3"/>
  <c r="AU14" i="3"/>
  <c r="AU8" i="3"/>
  <c r="AU13" i="3"/>
  <c r="AU12" i="3"/>
  <c r="EP14" i="3"/>
  <c r="EP8" i="3"/>
  <c r="EP12" i="3"/>
  <c r="EP13" i="3"/>
  <c r="AV14" i="3"/>
  <c r="AV8" i="3"/>
  <c r="AV13" i="3"/>
  <c r="AV12" i="3"/>
  <c r="EQ14" i="3"/>
  <c r="EQ8" i="3"/>
  <c r="EQ12" i="3"/>
  <c r="EQ13" i="3"/>
  <c r="AW12" i="3"/>
  <c r="AW13" i="3"/>
  <c r="AW14" i="3"/>
  <c r="AW8" i="3"/>
  <c r="ER13" i="3"/>
  <c r="ER12" i="3"/>
  <c r="ER14" i="3"/>
  <c r="ER8" i="3"/>
  <c r="AX12" i="3"/>
  <c r="AX14" i="3"/>
  <c r="AX8" i="3"/>
  <c r="AX13" i="3"/>
  <c r="ES12" i="3"/>
  <c r="ES13" i="3"/>
  <c r="ES14" i="3"/>
  <c r="ES8" i="3"/>
  <c r="AY12" i="3"/>
  <c r="AY14" i="3"/>
  <c r="AY8" i="3"/>
  <c r="AY13" i="3"/>
  <c r="ET14" i="3"/>
  <c r="ET8" i="3"/>
  <c r="ET12" i="3"/>
  <c r="ET13" i="3"/>
  <c r="AZ12" i="3"/>
  <c r="AZ13" i="3"/>
  <c r="AZ14" i="3"/>
  <c r="AZ8" i="3"/>
  <c r="EU14" i="3"/>
  <c r="EU8" i="3"/>
  <c r="EU12" i="3"/>
  <c r="EU13" i="3"/>
  <c r="BA14" i="3"/>
  <c r="BA8" i="3"/>
  <c r="BA13" i="3"/>
  <c r="BA12" i="3"/>
  <c r="EV13" i="3"/>
  <c r="EV12" i="3"/>
  <c r="EV14" i="3"/>
  <c r="EV8" i="3"/>
  <c r="BB13" i="3"/>
  <c r="BB14" i="3"/>
  <c r="BB8" i="3"/>
  <c r="BB12" i="3"/>
  <c r="EW12" i="3"/>
  <c r="EW14" i="3"/>
  <c r="EW8" i="3"/>
  <c r="EW13" i="3"/>
  <c r="BC14" i="3"/>
  <c r="BC8" i="3"/>
  <c r="BC13" i="3"/>
  <c r="BC12" i="3"/>
  <c r="EX14" i="3"/>
  <c r="EX8" i="3"/>
  <c r="EX13" i="3"/>
  <c r="EX12" i="3"/>
  <c r="BD13" i="3"/>
  <c r="BD12" i="3"/>
  <c r="BD14" i="3"/>
  <c r="BD8" i="3"/>
  <c r="EY14" i="3"/>
  <c r="EY8" i="3"/>
  <c r="EY13" i="3"/>
  <c r="EY12" i="3"/>
  <c r="BE12" i="3"/>
  <c r="BE14" i="3"/>
  <c r="BE8" i="3"/>
  <c r="BE13" i="3"/>
  <c r="EZ13" i="3"/>
  <c r="EZ12" i="3"/>
  <c r="EZ14" i="3"/>
  <c r="EZ8" i="3"/>
  <c r="BF14" i="3"/>
  <c r="BF8" i="3"/>
  <c r="BF12" i="3"/>
  <c r="BF13" i="3"/>
  <c r="FA12" i="3"/>
  <c r="FA14" i="3"/>
  <c r="FA8" i="3"/>
  <c r="FA13" i="3"/>
  <c r="BG13" i="3"/>
  <c r="BG12" i="3"/>
  <c r="BG14" i="3"/>
  <c r="BG8" i="3"/>
  <c r="FB14" i="3"/>
  <c r="FB8" i="3"/>
  <c r="FB12" i="3"/>
  <c r="FB13" i="3"/>
  <c r="BH13" i="3"/>
  <c r="BH12" i="3"/>
  <c r="BH14" i="3"/>
  <c r="BH8" i="3"/>
  <c r="FC14" i="3"/>
  <c r="FC8" i="3"/>
  <c r="FC13" i="3"/>
  <c r="FC12" i="3"/>
  <c r="BI12" i="3"/>
  <c r="BI13" i="3"/>
  <c r="BI14" i="3"/>
  <c r="BI8" i="3"/>
  <c r="FD13" i="3"/>
  <c r="FD14" i="3"/>
  <c r="FD8" i="3"/>
  <c r="FD12" i="3"/>
  <c r="BJ13" i="3"/>
  <c r="BJ14" i="3"/>
  <c r="BJ8" i="3"/>
  <c r="BJ12" i="3"/>
  <c r="FE12" i="3"/>
  <c r="FE14" i="3"/>
  <c r="FE8" i="3"/>
  <c r="FE13" i="3"/>
  <c r="BK13" i="3"/>
  <c r="BK14" i="3"/>
  <c r="BK8" i="3"/>
  <c r="BK12" i="3"/>
  <c r="FF14" i="3"/>
  <c r="FF8" i="3"/>
  <c r="FF12" i="3"/>
  <c r="FF13" i="3"/>
  <c r="BL13" i="3"/>
  <c r="BL14" i="3"/>
  <c r="BL8" i="3"/>
  <c r="BL12" i="3"/>
  <c r="FG14" i="3"/>
  <c r="FG8" i="3"/>
  <c r="FG12" i="3"/>
  <c r="FG13" i="3"/>
  <c r="BM13" i="3"/>
  <c r="BM14" i="3"/>
  <c r="BM8" i="3"/>
  <c r="BM12" i="3"/>
  <c r="FH13" i="3"/>
  <c r="FH14" i="3"/>
  <c r="FH8" i="3"/>
  <c r="FH12" i="3"/>
  <c r="BN12" i="3"/>
  <c r="BN14" i="3"/>
  <c r="BN8" i="3"/>
  <c r="BN13" i="3"/>
  <c r="FI12" i="3"/>
  <c r="FI13" i="3"/>
  <c r="FI14" i="3"/>
  <c r="FI8" i="3"/>
  <c r="BO14" i="3"/>
  <c r="BO8" i="3"/>
  <c r="BO12" i="3"/>
  <c r="BO13" i="3"/>
  <c r="FJ14" i="3"/>
  <c r="FJ8" i="3"/>
  <c r="FJ13" i="3"/>
  <c r="FJ12" i="3"/>
  <c r="BP14" i="3"/>
  <c r="BP8" i="3"/>
  <c r="BP13" i="3"/>
  <c r="BP12" i="3"/>
  <c r="BQ13" i="3"/>
  <c r="BQ12" i="3"/>
  <c r="BQ14" i="3"/>
  <c r="BQ8" i="3"/>
  <c r="BR12" i="3"/>
  <c r="BR14" i="3"/>
  <c r="BR8" i="3"/>
  <c r="BR13" i="3"/>
  <c r="BS14" i="3"/>
  <c r="BS8" i="3"/>
  <c r="BS12" i="3"/>
  <c r="BS13" i="3"/>
  <c r="BT12" i="3"/>
  <c r="BT13" i="3"/>
  <c r="BT14" i="3"/>
  <c r="BT8" i="3"/>
  <c r="BU14" i="3"/>
  <c r="BU8" i="3"/>
  <c r="BU13" i="3"/>
  <c r="BU12" i="3"/>
  <c r="BV13" i="3"/>
  <c r="BV12" i="3"/>
  <c r="BV14" i="3"/>
  <c r="BV8" i="3"/>
  <c r="M17" i="3"/>
  <c r="J17" i="3"/>
  <c r="BW14" i="3"/>
  <c r="BW8" i="3"/>
  <c r="BW12" i="3"/>
  <c r="BW13" i="3"/>
  <c r="I17" i="3"/>
  <c r="K17" i="3"/>
  <c r="BX13" i="3"/>
  <c r="BX14" i="3"/>
  <c r="BX8" i="3"/>
  <c r="BX12" i="3"/>
  <c r="BY12" i="3"/>
  <c r="BY13" i="3"/>
  <c r="BY14" i="3"/>
  <c r="BY8" i="3"/>
  <c r="BZ12" i="3"/>
  <c r="BZ14" i="3"/>
  <c r="BZ8" i="3"/>
  <c r="BZ13" i="3"/>
  <c r="CA13" i="3"/>
  <c r="CA12" i="3"/>
  <c r="CA14" i="3"/>
  <c r="CA8" i="3"/>
  <c r="CB12" i="3"/>
  <c r="CB14" i="3"/>
  <c r="CB8" i="3"/>
  <c r="CB13" i="3"/>
  <c r="CC12" i="3"/>
  <c r="CC13" i="3"/>
  <c r="CC14" i="3"/>
  <c r="CC8" i="3"/>
  <c r="CD12" i="3"/>
  <c r="CD14" i="3"/>
  <c r="CD8" i="3"/>
  <c r="CD13" i="3"/>
  <c r="CE13" i="3"/>
  <c r="CE12" i="3"/>
  <c r="CE14" i="3"/>
  <c r="CE8" i="3"/>
  <c r="CF12" i="3"/>
  <c r="CF14" i="3"/>
  <c r="CF8" i="3"/>
  <c r="CF13" i="3"/>
  <c r="CG12" i="3"/>
  <c r="CG13" i="3"/>
  <c r="CG14" i="3"/>
  <c r="CG8" i="3"/>
  <c r="CH12" i="3"/>
  <c r="CH13" i="3"/>
  <c r="CH14" i="3"/>
  <c r="CH8" i="3"/>
  <c r="CI13" i="3"/>
  <c r="CI12" i="3"/>
  <c r="CI14" i="3"/>
  <c r="CI8" i="3"/>
  <c r="CJ12" i="3"/>
  <c r="CJ14" i="3"/>
  <c r="CJ8" i="3"/>
  <c r="CJ13" i="3"/>
  <c r="CK13" i="3"/>
  <c r="CK14" i="3"/>
  <c r="CK8" i="3"/>
  <c r="CK12" i="3"/>
  <c r="CL14" i="3"/>
  <c r="CL8" i="3"/>
  <c r="CL13" i="3"/>
  <c r="CL12" i="3"/>
  <c r="CM14" i="3"/>
  <c r="CM8" i="3"/>
  <c r="CM13" i="3"/>
  <c r="CM12" i="3"/>
  <c r="CN13" i="3"/>
  <c r="CN14" i="3"/>
  <c r="CN8" i="3"/>
  <c r="CN12" i="3"/>
  <c r="CO12" i="3"/>
  <c r="CO14" i="3"/>
  <c r="CO8" i="3"/>
  <c r="CO13" i="3"/>
  <c r="CP14" i="3"/>
  <c r="CP8" i="3"/>
  <c r="CP12" i="3"/>
  <c r="CP13" i="3"/>
  <c r="CQ14" i="3"/>
  <c r="CQ8" i="3"/>
  <c r="CQ12" i="3"/>
  <c r="CQ13" i="3"/>
  <c r="CR12" i="3"/>
  <c r="CR14" i="3"/>
  <c r="CR8" i="3"/>
  <c r="CR13" i="3"/>
  <c r="CS13" i="3"/>
  <c r="CS14" i="3"/>
  <c r="CS8" i="3"/>
  <c r="CS12" i="3"/>
  <c r="CT13" i="3"/>
  <c r="CT12" i="3"/>
  <c r="CT14" i="3"/>
  <c r="CT8" i="3"/>
  <c r="CU14" i="3"/>
  <c r="CU8" i="3"/>
  <c r="CU13" i="3"/>
  <c r="CU12" i="3"/>
  <c r="CV14" i="3"/>
  <c r="CV8" i="3"/>
  <c r="CV13" i="3"/>
  <c r="CV12" i="3"/>
  <c r="CW14" i="3"/>
  <c r="CW8" i="3"/>
  <c r="CW13" i="3"/>
  <c r="CW12" i="3"/>
  <c r="CX12" i="3"/>
  <c r="CX13" i="3"/>
  <c r="CX14" i="3"/>
  <c r="CX8" i="3"/>
  <c r="CY14" i="3"/>
  <c r="CY8" i="3"/>
  <c r="CY12" i="3"/>
  <c r="CY13" i="3"/>
  <c r="CZ12" i="3"/>
  <c r="CZ13" i="3"/>
  <c r="CZ14" i="3"/>
  <c r="CZ8" i="3"/>
  <c r="DA14" i="3"/>
  <c r="DA8" i="3"/>
  <c r="DA13" i="3"/>
  <c r="DA12" i="3"/>
  <c r="DB14" i="3"/>
  <c r="DB8" i="3"/>
  <c r="DB12" i="3"/>
  <c r="DB13" i="3"/>
  <c r="DC13" i="3"/>
  <c r="DC14" i="3"/>
  <c r="DC8" i="3"/>
  <c r="DC12" i="3"/>
  <c r="DD13" i="3"/>
  <c r="DD12" i="3"/>
  <c r="DD14" i="3"/>
  <c r="DD8" i="3"/>
  <c r="DE14" i="3"/>
  <c r="DE8" i="3"/>
  <c r="DE13" i="3"/>
  <c r="DE12" i="3"/>
  <c r="M18" i="3"/>
  <c r="J18" i="3"/>
  <c r="I18" i="3"/>
  <c r="K18" i="3"/>
  <c r="J19" i="3"/>
  <c r="M19" i="3"/>
  <c r="K19" i="3"/>
  <c r="I19" i="3"/>
  <c r="M20" i="3"/>
  <c r="J20" i="3"/>
  <c r="I20" i="3"/>
  <c r="K20" i="3"/>
  <c r="M21" i="3"/>
  <c r="J21" i="3"/>
  <c r="I21" i="3"/>
  <c r="K21" i="3"/>
  <c r="J22" i="3"/>
  <c r="I22" i="3"/>
  <c r="M22" i="3"/>
  <c r="K22" i="3"/>
  <c r="J23" i="3"/>
  <c r="H16" i="3"/>
  <c r="M23" i="3"/>
  <c r="L16" i="3"/>
  <c r="K23" i="3"/>
  <c r="I23" i="3"/>
  <c r="M25" i="3"/>
  <c r="J25" i="3"/>
  <c r="I25" i="3"/>
  <c r="K25" i="3"/>
  <c r="M26" i="3"/>
  <c r="J26" i="3"/>
  <c r="I26" i="3"/>
  <c r="K26" i="3"/>
  <c r="J27" i="3"/>
  <c r="I27" i="3"/>
  <c r="M27" i="3"/>
  <c r="K27" i="3"/>
  <c r="J28" i="3"/>
  <c r="M28" i="3"/>
  <c r="K28" i="3"/>
  <c r="I28" i="3"/>
  <c r="J29" i="3"/>
  <c r="I29" i="3"/>
  <c r="M29" i="3"/>
  <c r="K29" i="3"/>
  <c r="J30" i="3"/>
  <c r="M30" i="3"/>
  <c r="K30" i="3"/>
  <c r="I30" i="3"/>
  <c r="J31" i="3"/>
  <c r="M31" i="3"/>
  <c r="I31" i="3"/>
  <c r="K31" i="3"/>
  <c r="M32" i="3"/>
  <c r="J32" i="3"/>
  <c r="K32" i="3"/>
  <c r="I32" i="3"/>
  <c r="J33" i="3"/>
  <c r="M33" i="3"/>
  <c r="I33" i="3"/>
  <c r="K33" i="3"/>
  <c r="J34" i="3"/>
  <c r="M34" i="3"/>
  <c r="K34" i="3"/>
  <c r="I34" i="3"/>
  <c r="J35" i="3"/>
  <c r="M35" i="3"/>
  <c r="I35" i="3"/>
  <c r="K35" i="3"/>
  <c r="M36" i="3"/>
  <c r="J36" i="3"/>
  <c r="K36" i="3"/>
  <c r="M37" i="3"/>
  <c r="I36" i="3"/>
  <c r="J37" i="3"/>
  <c r="I37" i="3"/>
  <c r="K37" i="3"/>
  <c r="M38" i="3"/>
  <c r="J38" i="3"/>
  <c r="K38" i="3"/>
  <c r="I38" i="3"/>
  <c r="J39" i="3"/>
  <c r="M39" i="3"/>
  <c r="I39" i="3"/>
  <c r="K39" i="3"/>
  <c r="M40" i="3"/>
  <c r="J40" i="3"/>
  <c r="K40" i="3"/>
  <c r="I40" i="3"/>
  <c r="J41" i="3"/>
  <c r="M41" i="3"/>
  <c r="K41" i="3"/>
  <c r="I41" i="3"/>
  <c r="M42" i="3"/>
  <c r="J42" i="3"/>
  <c r="K42" i="3"/>
  <c r="M43" i="3"/>
  <c r="I42" i="3"/>
  <c r="J43" i="3"/>
  <c r="I43" i="3"/>
  <c r="K43" i="3"/>
  <c r="M44" i="3"/>
  <c r="J44" i="3"/>
  <c r="K44" i="3"/>
  <c r="I44" i="3"/>
  <c r="J45" i="3"/>
  <c r="M45" i="3"/>
  <c r="K45" i="3"/>
  <c r="I45" i="3"/>
  <c r="J46" i="3"/>
  <c r="M46" i="3"/>
  <c r="K46" i="3"/>
  <c r="I46" i="3"/>
  <c r="J47" i="3"/>
  <c r="M47" i="3"/>
  <c r="I47" i="3"/>
  <c r="K47" i="3"/>
  <c r="M48" i="3"/>
  <c r="J48" i="3"/>
  <c r="K48" i="3"/>
  <c r="I48" i="3"/>
  <c r="M49" i="3"/>
  <c r="J49" i="3"/>
  <c r="K49" i="3"/>
  <c r="I49" i="3"/>
  <c r="J50" i="3"/>
  <c r="M50" i="3"/>
  <c r="I50" i="3"/>
  <c r="K50" i="3"/>
  <c r="J51" i="3"/>
  <c r="M51" i="3"/>
  <c r="K51" i="3"/>
  <c r="I51" i="3"/>
  <c r="J52" i="3"/>
  <c r="M52" i="3"/>
  <c r="K52" i="3"/>
  <c r="I52" i="3"/>
  <c r="J53" i="3"/>
  <c r="M53" i="3"/>
  <c r="K53" i="3"/>
  <c r="I53" i="3"/>
  <c r="M54" i="3"/>
  <c r="J54" i="3"/>
  <c r="I54" i="3"/>
  <c r="K54" i="3"/>
  <c r="M55" i="3"/>
  <c r="J55" i="3"/>
  <c r="I55" i="3"/>
  <c r="K55" i="3"/>
  <c r="J56" i="3"/>
  <c r="M56" i="3"/>
  <c r="I56" i="3"/>
  <c r="K56" i="3"/>
  <c r="J57" i="3"/>
  <c r="M57" i="3"/>
  <c r="H24" i="3"/>
  <c r="L24" i="3"/>
  <c r="I57" i="3"/>
  <c r="K57" i="3"/>
  <c r="M59" i="3"/>
  <c r="I59" i="3"/>
  <c r="M60" i="3"/>
  <c r="I60" i="3"/>
  <c r="M61" i="3"/>
  <c r="I61" i="3"/>
  <c r="M62" i="3"/>
  <c r="I62" i="3"/>
  <c r="M63" i="3"/>
  <c r="I63" i="3"/>
  <c r="M64" i="3"/>
  <c r="I64" i="3"/>
  <c r="M65" i="3"/>
  <c r="I65" i="3"/>
  <c r="M66" i="3"/>
  <c r="I66" i="3"/>
  <c r="M67" i="3"/>
  <c r="I67" i="3"/>
  <c r="J69" i="3"/>
  <c r="M69" i="3"/>
  <c r="I69" i="3"/>
  <c r="K69" i="3"/>
  <c r="J70" i="3"/>
  <c r="M70" i="3"/>
  <c r="K70" i="3"/>
  <c r="I70" i="3"/>
  <c r="J71" i="3"/>
  <c r="M71" i="3"/>
  <c r="I71" i="3"/>
  <c r="K71" i="3"/>
  <c r="J72" i="3"/>
  <c r="M72" i="3"/>
  <c r="H58" i="3"/>
  <c r="L58" i="3"/>
  <c r="I72" i="3"/>
  <c r="K72" i="3"/>
  <c r="J74" i="3"/>
  <c r="M74" i="3"/>
  <c r="K74" i="3"/>
  <c r="I74" i="3"/>
  <c r="M75" i="3"/>
  <c r="J75" i="3"/>
  <c r="I75" i="3"/>
  <c r="K75" i="3"/>
  <c r="J76" i="3"/>
  <c r="M76" i="3"/>
  <c r="I76" i="3"/>
  <c r="K76" i="3"/>
  <c r="M77" i="3"/>
  <c r="I77" i="3"/>
  <c r="J78" i="3"/>
  <c r="M78" i="3"/>
  <c r="I78" i="3"/>
  <c r="K78" i="3"/>
  <c r="M79" i="3"/>
  <c r="J79" i="3"/>
  <c r="K79" i="3"/>
  <c r="I79" i="3"/>
  <c r="M80" i="3"/>
  <c r="J80" i="3"/>
  <c r="K80" i="3"/>
  <c r="I80" i="3"/>
  <c r="M81" i="3"/>
  <c r="J81" i="3"/>
  <c r="I81" i="3"/>
  <c r="K81" i="3"/>
  <c r="J82" i="3"/>
  <c r="M82" i="3"/>
  <c r="H73" i="3"/>
  <c r="L73" i="3"/>
  <c r="I82" i="3"/>
  <c r="K82" i="3"/>
  <c r="M84" i="3"/>
  <c r="J84" i="3"/>
  <c r="I84" i="3"/>
  <c r="K84" i="3"/>
  <c r="M85" i="3"/>
  <c r="J85" i="3"/>
  <c r="I85" i="3"/>
  <c r="K85" i="3"/>
  <c r="M86" i="3"/>
  <c r="J86" i="3"/>
  <c r="I86" i="3"/>
  <c r="K86" i="3"/>
  <c r="M87" i="3"/>
  <c r="J87" i="3"/>
  <c r="I87" i="3"/>
  <c r="K87" i="3"/>
  <c r="M88" i="3"/>
  <c r="J88" i="3"/>
  <c r="K88" i="3"/>
  <c r="I88" i="3"/>
  <c r="J89" i="3"/>
  <c r="K89" i="3"/>
  <c r="M89" i="3"/>
  <c r="I89" i="3"/>
  <c r="J90" i="3"/>
  <c r="M90" i="3"/>
  <c r="K90" i="3"/>
  <c r="I90" i="3"/>
  <c r="M91" i="3"/>
  <c r="J91" i="3"/>
  <c r="I91" i="3"/>
  <c r="K91" i="3"/>
  <c r="J58" i="3"/>
  <c r="K58" i="3"/>
  <c r="N58" i="3"/>
  <c r="M92" i="3"/>
  <c r="J92" i="3"/>
  <c r="I92" i="3"/>
  <c r="J24" i="3"/>
  <c r="K24" i="3"/>
  <c r="N24" i="3"/>
  <c r="M58" i="3"/>
  <c r="K92" i="3"/>
  <c r="M93" i="3"/>
  <c r="J16" i="3"/>
  <c r="K16" i="3"/>
  <c r="M24" i="3"/>
  <c r="J93" i="3"/>
  <c r="I93" i="3"/>
  <c r="N16" i="3"/>
  <c r="M16" i="3"/>
  <c r="J15" i="3"/>
  <c r="K93" i="3"/>
  <c r="J94" i="3"/>
  <c r="I94" i="3"/>
  <c r="M94" i="3"/>
  <c r="K94" i="3"/>
  <c r="J95" i="3"/>
  <c r="M95" i="3"/>
  <c r="K83" i="3"/>
  <c r="I95" i="3"/>
  <c r="K95" i="3"/>
  <c r="H83" i="3"/>
  <c r="J83" i="3"/>
  <c r="L83" i="3"/>
  <c r="K73" i="3"/>
  <c r="N73" i="3"/>
  <c r="J73" i="3"/>
  <c r="M83" i="3"/>
  <c r="J97" i="3"/>
  <c r="M97" i="3"/>
  <c r="N83" i="3"/>
  <c r="M73" i="3"/>
  <c r="L96" i="3"/>
  <c r="H96" i="3"/>
  <c r="J96" i="3"/>
  <c r="K97" i="3"/>
  <c r="I97" i="3"/>
  <c r="K96" i="3"/>
  <c r="J99" i="3"/>
  <c r="M99" i="3"/>
  <c r="N96" i="3"/>
  <c r="M96" i="3"/>
  <c r="L98" i="3"/>
  <c r="N98" i="3"/>
  <c r="K99" i="3"/>
  <c r="H98" i="3"/>
  <c r="J98" i="3"/>
  <c r="I99" i="3"/>
  <c r="K98" i="3"/>
  <c r="M98" i="3"/>
  <c r="M101" i="3"/>
  <c r="J101" i="3"/>
  <c r="I101" i="3"/>
  <c r="K101" i="3"/>
  <c r="J102" i="3"/>
  <c r="M102" i="3"/>
  <c r="K100" i="3"/>
  <c r="L100" i="3"/>
  <c r="H100" i="3"/>
  <c r="M100" i="3"/>
  <c r="K102" i="3"/>
  <c r="I102" i="3"/>
  <c r="J100" i="3"/>
  <c r="K15" i="3"/>
  <c r="L15" i="3"/>
  <c r="N100" i="3"/>
</calcChain>
</file>

<file path=xl/comments1.xml><?xml version="1.0" encoding="utf-8"?>
<comments xmlns="http://schemas.openxmlformats.org/spreadsheetml/2006/main">
  <authors>
    <author>AAB2034</author>
  </authors>
  <commentList>
    <comment ref="I14" authorId="0">
      <text>
        <r>
          <rPr>
            <b/>
            <sz val="8"/>
            <color indexed="81"/>
            <rFont val="Tahoma"/>
            <family val="2"/>
          </rPr>
          <t>Durée rectifiée avec les jours ouvrés</t>
        </r>
      </text>
    </comment>
  </commentList>
</comments>
</file>

<file path=xl/sharedStrings.xml><?xml version="1.0" encoding="utf-8"?>
<sst xmlns="http://schemas.openxmlformats.org/spreadsheetml/2006/main" count="186" uniqueCount="179">
  <si>
    <t>Resp</t>
  </si>
  <si>
    <t>2.1</t>
  </si>
  <si>
    <t>2.2</t>
  </si>
  <si>
    <t>2.3</t>
  </si>
  <si>
    <t>2.4</t>
  </si>
  <si>
    <t>2.5</t>
  </si>
  <si>
    <t>1.5</t>
  </si>
  <si>
    <t>1.6</t>
  </si>
  <si>
    <t>1.7</t>
  </si>
  <si>
    <t>1.4</t>
  </si>
  <si>
    <t>2.6</t>
  </si>
  <si>
    <t>1.1</t>
  </si>
  <si>
    <t>1.2</t>
  </si>
  <si>
    <t>1.3</t>
  </si>
  <si>
    <t>Durée Rectifiée</t>
  </si>
  <si>
    <t>W</t>
  </si>
  <si>
    <t>S</t>
  </si>
  <si>
    <t>Fin sans compter les jours ouvrés</t>
  </si>
  <si>
    <t>CW</t>
  </si>
  <si>
    <t>Français / English</t>
  </si>
  <si>
    <t>Français</t>
  </si>
  <si>
    <t>English</t>
  </si>
  <si>
    <t>Oui / Yes</t>
  </si>
  <si>
    <t>Non / No</t>
  </si>
  <si>
    <t>Code</t>
  </si>
  <si>
    <t>Détail</t>
  </si>
  <si>
    <t>3.1</t>
  </si>
  <si>
    <t>3.2</t>
  </si>
  <si>
    <t>3.3</t>
  </si>
  <si>
    <t>3.4</t>
  </si>
  <si>
    <t>3.5</t>
  </si>
  <si>
    <t>3.6</t>
  </si>
  <si>
    <t>4.1</t>
  </si>
  <si>
    <t>4.2</t>
  </si>
  <si>
    <t>Palais des fêtes de Strasbourg</t>
  </si>
  <si>
    <t>LOT 105</t>
  </si>
  <si>
    <t>3.7</t>
  </si>
  <si>
    <t>3.8</t>
  </si>
  <si>
    <t>3.9</t>
  </si>
  <si>
    <t>TRAVAUX PREPARATOIRES</t>
  </si>
  <si>
    <t>dépose de toiture zinc courantes</t>
  </si>
  <si>
    <t>dépose de toitures zinc des tourelles</t>
  </si>
  <si>
    <t>dépose de toitures tuiles courantes</t>
  </si>
  <si>
    <t>ensemble dépose de la zinguerie</t>
  </si>
  <si>
    <t>dépose d'étanchéité et d'ouvrages accessoires</t>
  </si>
  <si>
    <t>interventions sur couverture existante zinc</t>
  </si>
  <si>
    <t>interventions sur couverture existante tuile terre cuite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</si>
  <si>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</si>
  <si>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</si>
  <si>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</si>
  <si>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</si>
  <si>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</si>
  <si>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</si>
  <si>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</si>
  <si>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</si>
  <si>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</si>
  <si>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COUVERTURE ET BARDAGE ZINC PREPATINE</t>
  </si>
  <si>
    <t>parties rampantes courantes</t>
  </si>
  <si>
    <t>parties rampantes gironnées des tourelles</t>
  </si>
  <si>
    <t>bande d'égout zinc</t>
  </si>
  <si>
    <t>ligne de bris zinc</t>
  </si>
  <si>
    <t>faîtage zinc</t>
  </si>
  <si>
    <t>rive haute zinc</t>
  </si>
  <si>
    <t>solin zinc sur mur</t>
  </si>
  <si>
    <t>façon de noue zinc</t>
  </si>
  <si>
    <t>rive latérale zinc</t>
  </si>
  <si>
    <t>façon d'arêtier</t>
  </si>
  <si>
    <t>flèche de la tourelle Atrium</t>
  </si>
  <si>
    <t>flèche de la tourelle ouest</t>
  </si>
  <si>
    <t>habillage périphérique châssis de lucarne 1,00x ht 1,30m</t>
  </si>
  <si>
    <t>habillage périphérique châssis de lucarne 0,95x ht 0,70m</t>
  </si>
  <si>
    <t>habillage périphérique châssis de lucarne 0,73x ht 0,93m</t>
  </si>
  <si>
    <t>habillage périphérique châssis de lucarne 2,65x ht 1,55m</t>
  </si>
  <si>
    <t>habillage périphérique châssis incorporé 1,59x ht 1,80m</t>
  </si>
  <si>
    <t>habillage périphérique châssis incorporé 1,67x ht 1,80m</t>
  </si>
  <si>
    <t>habillage périphérique châssis incorporé 2,65x ht 1,80m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</si>
  <si>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</si>
  <si>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</si>
  <si>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</si>
  <si>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</si>
  <si>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</si>
  <si>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</si>
  <si>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</si>
  <si>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</si>
  <si>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</si>
  <si>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</si>
  <si>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</si>
  <si>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</si>
  <si>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</si>
  <si>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</si>
  <si>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</si>
  <si>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</si>
  <si>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</si>
  <si>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abergement de grille 1200x600mm</t>
  </si>
  <si>
    <t>abergement et sortie de toiture 800 x 600mm</t>
  </si>
  <si>
    <t>abergement et sortie de toiture 800 x 400mm</t>
  </si>
  <si>
    <t>abergement et sortie de toiture 600 x 400mm</t>
  </si>
  <si>
    <t>abergement et sortie de toiture 500 x 400mm</t>
  </si>
  <si>
    <t>abergement et sortie de toiture 400 x 400mm</t>
  </si>
  <si>
    <t>abergement et sortie de toiture 400 x 300mm</t>
  </si>
  <si>
    <t>abergement et sortie de toiture 400 x 200mm</t>
  </si>
  <si>
    <t>abergement et sortie de toiture 250mm</t>
  </si>
  <si>
    <t>abergement et VH ascenseur 300mm</t>
  </si>
  <si>
    <t>abergement et VH chute</t>
  </si>
  <si>
    <t>mini lucarne technique</t>
  </si>
  <si>
    <t>2.33</t>
  </si>
  <si>
    <t>fourreaux à col de sygne</t>
  </si>
  <si>
    <t>bardage à joint debout</t>
  </si>
  <si>
    <t>COUVERTURE TUILES TERRE CUITE</t>
  </si>
  <si>
    <t>3.10</t>
  </si>
  <si>
    <t>3.11</t>
  </si>
  <si>
    <t>3.12</t>
  </si>
  <si>
    <t>3.13</t>
  </si>
  <si>
    <t>surface courante sous toiture</t>
  </si>
  <si>
    <t>doubel litonnage</t>
  </si>
  <si>
    <t>planche de rive</t>
  </si>
  <si>
    <t>surface courante y compris tuiles de ventilation</t>
  </si>
  <si>
    <t>faîtage ventilé avec closoir</t>
  </si>
  <si>
    <t>arêtier</t>
  </si>
  <si>
    <t>double tuile d'égout</t>
  </si>
  <si>
    <t>bande de rive latérale</t>
  </si>
  <si>
    <t>sorties de ventilation</t>
  </si>
  <si>
    <t>sorties VMC</t>
  </si>
  <si>
    <t>fourreaux à col de cygne</t>
  </si>
  <si>
    <t>ETANCHITE BICOUCHE ELASTOMERE</t>
  </si>
  <si>
    <t>4.3</t>
  </si>
  <si>
    <t>4.4</t>
  </si>
  <si>
    <t>4.5</t>
  </si>
  <si>
    <t>4.6</t>
  </si>
  <si>
    <t>4.7</t>
  </si>
  <si>
    <t>4.8</t>
  </si>
  <si>
    <t>4.9</t>
  </si>
  <si>
    <t>complexe sous protection</t>
  </si>
  <si>
    <t>relevé isolé</t>
  </si>
  <si>
    <t>entrée d'eau</t>
  </si>
  <si>
    <t>trop-pleins</t>
  </si>
  <si>
    <t>sorties d'envrion 500x500mm</t>
  </si>
  <si>
    <t>fourreaux pour piétements</t>
  </si>
  <si>
    <t>protection par dalles sur plots en béton</t>
  </si>
  <si>
    <t>protection par dalles sur plots en grille caillebotis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</si>
  <si>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</si>
  <si>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</si>
  <si>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</si>
  <si>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</si>
  <si>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</si>
  <si>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</si>
  <si>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</si>
  <si>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</si>
  <si>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</si>
  <si>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</si>
  <si>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</si>
  <si>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</si>
  <si>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ZINGUERIE EN ZINC PREPATINE</t>
  </si>
  <si>
    <t>chéneau encastré</t>
  </si>
  <si>
    <t>gouttières pendantes</t>
  </si>
  <si>
    <t>naissance : boîte à eau</t>
  </si>
  <si>
    <t>tuyaux droit</t>
  </si>
  <si>
    <t>dauphibn fonte</t>
  </si>
  <si>
    <t>couvertine large</t>
  </si>
  <si>
    <t>couvertine</t>
  </si>
  <si>
    <t>cpouvertine de modénature</t>
  </si>
  <si>
    <t>bande de solin</t>
  </si>
  <si>
    <t>dispositifs d'accorchages sur potelet</t>
  </si>
  <si>
    <t>garde-corps de sécurité en toiture</t>
  </si>
  <si>
    <t>points de fixation par crochet d'arrivage</t>
  </si>
  <si>
    <t>LANTERNEAUX ET EXUTOIRES</t>
  </si>
  <si>
    <t>6.1</t>
  </si>
  <si>
    <t>lanterneau de désenfumage</t>
  </si>
  <si>
    <t>7.1</t>
  </si>
  <si>
    <t>intervention sur couverture existante</t>
  </si>
  <si>
    <t>COUVERTURES ARDOISES</t>
  </si>
  <si>
    <t>sorties CVC 800 x 600 mm</t>
  </si>
  <si>
    <t>sorties CVC 250 mm</t>
  </si>
  <si>
    <t>8.1</t>
  </si>
  <si>
    <t>8.2</t>
  </si>
  <si>
    <t>3.14</t>
  </si>
  <si>
    <t>bande de rive latérale en pénétration</t>
  </si>
  <si>
    <t>planches d'égout</t>
  </si>
  <si>
    <t>00/00/00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</si>
</sst>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dd"/>
    <numFmt numFmtId="166" formatCode="ddd"/>
    <numFmt numFmtId="167" formatCode="mmmm"/>
  </numFmts>
  <fonts count="22" x14ac:knownFonts="1">
    <font>
      <sz val="10"/>
      <name val="Arial"/>
    </font>
    <font>
      <sz val="8"/>
      <name val="Arial"/>
      <family val="2"/>
    </font>
    <font>
      <b/>
      <sz val="7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sz val="9"/>
      <name val="Arial"/>
      <family val="2"/>
    </font>
    <font>
      <i/>
      <sz val="16"/>
      <name val="Georgia"/>
      <family val="1"/>
    </font>
    <font>
      <sz val="7"/>
      <name val="Arial"/>
      <family val="2"/>
    </font>
    <font>
      <sz val="10"/>
      <color indexed="9"/>
      <name val="Arial"/>
      <family val="2"/>
    </font>
    <font>
      <sz val="6"/>
      <name val="Arial"/>
      <family val="2"/>
    </font>
    <font>
      <sz val="7"/>
      <color indexed="10"/>
      <name val="Wingdings"/>
      <charset val="2"/>
    </font>
    <font>
      <sz val="6"/>
      <color indexed="9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b/>
      <sz val="8"/>
      <color indexed="81"/>
      <name val="Tahoma"/>
      <family val="2"/>
    </font>
    <font>
      <sz val="8"/>
      <color indexed="9"/>
      <name val="Arial"/>
      <family val="2"/>
    </font>
    <font>
      <sz val="5"/>
      <name val="Arial"/>
      <family val="2"/>
    </font>
    <font>
      <sz val="8"/>
      <name val="Arial"/>
      <family val="2"/>
    </font>
    <font>
      <sz val="9"/>
      <color indexed="9"/>
      <name val="Arial"/>
      <family val="2"/>
    </font>
    <font>
      <u/>
      <sz val="10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46"/>
      </patternFill>
    </fill>
    <fill>
      <patternFill patternType="solid">
        <fgColor indexed="9"/>
        <bgColor indexed="46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101">
    <xf numFmtId="0" fontId="0" fillId="0" borderId="0" xfId="0"/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0" fillId="2" borderId="0" xfId="0" applyFill="1" applyAlignment="1" applyProtection="1">
      <alignment vertical="center"/>
      <protection locked="0"/>
    </xf>
    <xf numFmtId="0" fontId="6" fillId="2" borderId="0" xfId="0" applyFont="1" applyFill="1" applyProtection="1">
      <protection locked="0"/>
    </xf>
    <xf numFmtId="0" fontId="0" fillId="3" borderId="0" xfId="0" applyFill="1"/>
    <xf numFmtId="14" fontId="9" fillId="2" borderId="0" xfId="0" applyNumberFormat="1" applyFont="1" applyFill="1" applyProtection="1"/>
    <xf numFmtId="0" fontId="0" fillId="4" borderId="1" xfId="0" applyFill="1" applyBorder="1" applyAlignment="1" applyProtection="1">
      <alignment vertical="center"/>
      <protection locked="0"/>
    </xf>
    <xf numFmtId="0" fontId="0" fillId="5" borderId="1" xfId="0" applyFill="1" applyBorder="1" applyAlignment="1" applyProtection="1">
      <alignment vertical="center"/>
      <protection locked="0"/>
    </xf>
    <xf numFmtId="9" fontId="8" fillId="4" borderId="1" xfId="0" applyNumberFormat="1" applyFont="1" applyFill="1" applyBorder="1" applyAlignment="1" applyProtection="1">
      <alignment horizontal="center" vertical="center"/>
    </xf>
    <xf numFmtId="9" fontId="8" fillId="2" borderId="1" xfId="0" applyNumberFormat="1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4" fontId="8" fillId="4" borderId="1" xfId="0" applyNumberFormat="1" applyFont="1" applyFill="1" applyBorder="1" applyAlignment="1" applyProtection="1">
      <alignment horizontal="center" vertical="center"/>
    </xf>
    <xf numFmtId="1" fontId="8" fillId="4" borderId="1" xfId="0" applyNumberFormat="1" applyFont="1" applyFill="1" applyBorder="1" applyAlignment="1" applyProtection="1">
      <alignment horizontal="center" vertical="center"/>
    </xf>
    <xf numFmtId="164" fontId="2" fillId="4" borderId="1" xfId="0" applyNumberFormat="1" applyFont="1" applyFill="1" applyBorder="1" applyAlignment="1" applyProtection="1">
      <alignment horizontal="center" vertical="center"/>
    </xf>
    <xf numFmtId="49" fontId="8" fillId="2" borderId="1" xfId="0" applyNumberFormat="1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164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</xf>
    <xf numFmtId="0" fontId="1" fillId="2" borderId="0" xfId="0" applyFont="1" applyFill="1" applyProtection="1"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/>
    </xf>
    <xf numFmtId="0" fontId="6" fillId="2" borderId="0" xfId="0" applyFont="1" applyFill="1" applyProtection="1"/>
    <xf numFmtId="0" fontId="0" fillId="2" borderId="0" xfId="0" applyFill="1" applyProtection="1"/>
    <xf numFmtId="0" fontId="2" fillId="2" borderId="0" xfId="0" applyFont="1" applyFill="1" applyAlignment="1" applyProtection="1">
      <alignment horizontal="center" wrapText="1"/>
    </xf>
    <xf numFmtId="0" fontId="2" fillId="2" borderId="0" xfId="0" applyFont="1" applyFill="1" applyBorder="1" applyAlignment="1" applyProtection="1">
      <alignment horizontal="center" wrapText="1"/>
    </xf>
    <xf numFmtId="0" fontId="0" fillId="2" borderId="0" xfId="0" applyFill="1" applyAlignment="1" applyProtection="1">
      <alignment horizontal="center"/>
    </xf>
    <xf numFmtId="0" fontId="5" fillId="2" borderId="0" xfId="0" applyFont="1" applyFill="1" applyAlignment="1" applyProtection="1">
      <alignment horizontal="center" wrapText="1"/>
    </xf>
    <xf numFmtId="166" fontId="10" fillId="2" borderId="2" xfId="0" applyNumberFormat="1" applyFont="1" applyFill="1" applyBorder="1" applyAlignment="1" applyProtection="1">
      <alignment horizontal="center" vertical="center"/>
    </xf>
    <xf numFmtId="0" fontId="8" fillId="2" borderId="0" xfId="0" applyFont="1" applyFill="1" applyAlignment="1" applyProtection="1">
      <alignment horizontal="left"/>
    </xf>
    <xf numFmtId="165" fontId="10" fillId="2" borderId="3" xfId="0" applyNumberFormat="1" applyFont="1" applyFill="1" applyBorder="1" applyAlignment="1" applyProtection="1">
      <alignment horizontal="center" vertical="center"/>
    </xf>
    <xf numFmtId="1" fontId="12" fillId="2" borderId="0" xfId="0" applyNumberFormat="1" applyFont="1" applyFill="1" applyBorder="1" applyAlignment="1" applyProtection="1">
      <alignment horizontal="center" textRotation="90"/>
    </xf>
    <xf numFmtId="0" fontId="7" fillId="2" borderId="0" xfId="0" applyFont="1" applyFill="1" applyAlignment="1" applyProtection="1">
      <alignment vertical="center"/>
      <protection locked="0"/>
    </xf>
    <xf numFmtId="0" fontId="0" fillId="4" borderId="4" xfId="0" applyFill="1" applyBorder="1" applyAlignment="1" applyProtection="1">
      <alignment vertical="center"/>
      <protection locked="0"/>
    </xf>
    <xf numFmtId="0" fontId="0" fillId="5" borderId="4" xfId="0" applyFill="1" applyBorder="1" applyAlignment="1" applyProtection="1">
      <alignment vertical="center"/>
      <protection locked="0"/>
    </xf>
    <xf numFmtId="0" fontId="15" fillId="2" borderId="0" xfId="0" applyFont="1" applyFill="1" applyProtection="1">
      <protection locked="0"/>
    </xf>
    <xf numFmtId="0" fontId="17" fillId="2" borderId="0" xfId="0" applyFont="1" applyFill="1" applyProtection="1">
      <protection locked="0"/>
    </xf>
    <xf numFmtId="0" fontId="18" fillId="2" borderId="0" xfId="0" applyFont="1" applyFill="1" applyAlignment="1" applyProtection="1">
      <alignment horizontal="center" wrapText="1"/>
    </xf>
    <xf numFmtId="0" fontId="18" fillId="2" borderId="0" xfId="0" applyFont="1" applyFill="1" applyAlignment="1" applyProtection="1">
      <alignment horizontal="center" vertical="top" wrapText="1"/>
    </xf>
    <xf numFmtId="0" fontId="17" fillId="3" borderId="5" xfId="0" applyFont="1" applyFill="1" applyBorder="1" applyAlignment="1" applyProtection="1">
      <alignment vertical="center"/>
      <protection locked="0"/>
    </xf>
    <xf numFmtId="0" fontId="1" fillId="3" borderId="5" xfId="0" applyFont="1" applyFill="1" applyBorder="1" applyProtection="1">
      <protection locked="0"/>
    </xf>
    <xf numFmtId="0" fontId="14" fillId="2" borderId="0" xfId="0" applyFont="1" applyFill="1" applyBorder="1" applyAlignment="1" applyProtection="1">
      <alignment vertical="center"/>
      <protection locked="0"/>
    </xf>
    <xf numFmtId="14" fontId="6" fillId="2" borderId="0" xfId="0" applyNumberFormat="1" applyFont="1" applyFill="1" applyBorder="1" applyAlignment="1" applyProtection="1">
      <alignment vertical="center"/>
      <protection locked="0"/>
    </xf>
    <xf numFmtId="0" fontId="14" fillId="2" borderId="8" xfId="0" applyFont="1" applyFill="1" applyBorder="1" applyAlignment="1" applyProtection="1"/>
    <xf numFmtId="14" fontId="13" fillId="2" borderId="8" xfId="0" applyNumberFormat="1" applyFont="1" applyFill="1" applyBorder="1" applyAlignment="1" applyProtection="1">
      <alignment vertical="center"/>
      <protection locked="0"/>
    </xf>
    <xf numFmtId="0" fontId="20" fillId="2" borderId="0" xfId="0" applyFont="1" applyFill="1" applyProtection="1">
      <protection locked="0"/>
    </xf>
    <xf numFmtId="0" fontId="1" fillId="3" borderId="6" xfId="0" applyFont="1" applyFill="1" applyBorder="1" applyAlignment="1" applyProtection="1">
      <alignment vertical="center"/>
      <protection locked="0"/>
    </xf>
    <xf numFmtId="0" fontId="1" fillId="3" borderId="7" xfId="0" applyFont="1" applyFill="1" applyBorder="1" applyAlignment="1" applyProtection="1">
      <alignment vertical="center"/>
      <protection locked="0"/>
    </xf>
    <xf numFmtId="0" fontId="17" fillId="3" borderId="9" xfId="0" applyFont="1" applyFill="1" applyBorder="1" applyAlignment="1" applyProtection="1">
      <alignment vertical="center"/>
      <protection locked="0"/>
    </xf>
    <xf numFmtId="0" fontId="21" fillId="3" borderId="0" xfId="1" applyFill="1" applyAlignment="1" applyProtection="1"/>
    <xf numFmtId="0" fontId="13" fillId="3" borderId="0" xfId="0" applyFont="1" applyFill="1"/>
    <xf numFmtId="0" fontId="21" fillId="7" borderId="0" xfId="1" applyFill="1" applyAlignment="1" applyProtection="1"/>
    <xf numFmtId="0" fontId="0" fillId="7" borderId="0" xfId="0" applyFill="1"/>
    <xf numFmtId="0" fontId="2" fillId="4" borderId="1" xfId="0" applyFont="1" applyFill="1" applyBorder="1" applyAlignment="1" applyProtection="1">
      <alignment horizontal="left" vertical="center"/>
      <protection locked="0"/>
    </xf>
    <xf numFmtId="0" fontId="2" fillId="4" borderId="1" xfId="0" applyFont="1" applyFill="1" applyBorder="1" applyAlignment="1" applyProtection="1">
      <alignment horizontal="left" vertical="center"/>
      <protection locked="0"/>
    </xf>
    <xf numFmtId="0" fontId="8" fillId="4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ill="1" applyProtection="1">
      <protection locked="0"/>
    </xf>
    <xf numFmtId="0" fontId="2" fillId="8" borderId="1" xfId="0" applyFont="1" applyFill="1" applyBorder="1" applyAlignment="1" applyProtection="1">
      <alignment horizontal="left" vertical="center"/>
      <protection locked="0"/>
    </xf>
    <xf numFmtId="0" fontId="8" fillId="8" borderId="1" xfId="0" applyFont="1" applyFill="1" applyBorder="1" applyAlignment="1" applyProtection="1">
      <alignment horizontal="center" vertical="center"/>
      <protection locked="0"/>
    </xf>
    <xf numFmtId="164" fontId="8" fillId="8" borderId="1" xfId="0" applyNumberFormat="1" applyFont="1" applyFill="1" applyBorder="1" applyAlignment="1" applyProtection="1">
      <alignment horizontal="center" vertical="center"/>
    </xf>
    <xf numFmtId="1" fontId="8" fillId="8" borderId="1" xfId="0" applyNumberFormat="1" applyFont="1" applyFill="1" applyBorder="1" applyAlignment="1" applyProtection="1">
      <alignment horizontal="center" vertical="center"/>
    </xf>
    <xf numFmtId="9" fontId="8" fillId="8" borderId="1" xfId="0" applyNumberFormat="1" applyFont="1" applyFill="1" applyBorder="1" applyAlignment="1" applyProtection="1">
      <alignment horizontal="center" vertical="center"/>
    </xf>
    <xf numFmtId="164" fontId="2" fillId="8" borderId="1" xfId="0" applyNumberFormat="1" applyFont="1" applyFill="1" applyBorder="1" applyAlignment="1" applyProtection="1">
      <alignment horizontal="center" vertical="center"/>
    </xf>
    <xf numFmtId="0" fontId="11" fillId="8" borderId="1" xfId="0" applyFont="1" applyFill="1" applyBorder="1" applyAlignment="1" applyProtection="1">
      <alignment horizontal="center" vertical="center"/>
      <protection locked="0"/>
    </xf>
    <xf numFmtId="0" fontId="0" fillId="8" borderId="4" xfId="0" applyFill="1" applyBorder="1" applyAlignment="1" applyProtection="1">
      <alignment vertical="center"/>
      <protection locked="0"/>
    </xf>
    <xf numFmtId="0" fontId="0" fillId="8" borderId="1" xfId="0" applyFill="1" applyBorder="1" applyAlignment="1" applyProtection="1">
      <alignment vertical="center"/>
      <protection locked="0"/>
    </xf>
    <xf numFmtId="0" fontId="2" fillId="4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 applyProtection="1">
      <alignment horizontal="left" vertical="center" indent="1"/>
      <protection locked="0"/>
    </xf>
    <xf numFmtId="0" fontId="14" fillId="6" borderId="6" xfId="0" applyFont="1" applyFill="1" applyBorder="1" applyAlignment="1" applyProtection="1">
      <alignment horizontal="center" vertical="center"/>
      <protection locked="0"/>
    </xf>
    <xf numFmtId="0" fontId="0" fillId="0" borderId="7" xfId="0" applyBorder="1"/>
    <xf numFmtId="0" fontId="0" fillId="0" borderId="5" xfId="0" applyBorder="1"/>
    <xf numFmtId="49" fontId="1" fillId="3" borderId="6" xfId="0" applyNumberFormat="1" applyFont="1" applyFill="1" applyBorder="1" applyAlignment="1" applyProtection="1">
      <alignment horizontal="left" vertical="center"/>
      <protection locked="0"/>
    </xf>
    <xf numFmtId="49" fontId="19" fillId="3" borderId="7" xfId="0" applyNumberFormat="1" applyFont="1" applyFill="1" applyBorder="1" applyAlignment="1" applyProtection="1">
      <alignment horizontal="left" vertical="center"/>
      <protection locked="0"/>
    </xf>
    <xf numFmtId="49" fontId="19" fillId="3" borderId="5" xfId="0" applyNumberFormat="1" applyFont="1" applyFill="1" applyBorder="1" applyAlignment="1" applyProtection="1">
      <alignment horizontal="left" vertical="center"/>
      <protection locked="0"/>
    </xf>
    <xf numFmtId="14" fontId="1" fillId="3" borderId="6" xfId="0" applyNumberFormat="1" applyFont="1" applyFill="1" applyBorder="1" applyAlignment="1" applyProtection="1">
      <alignment horizontal="left" vertical="center"/>
      <protection locked="0"/>
    </xf>
    <xf numFmtId="14" fontId="19" fillId="3" borderId="7" xfId="0" applyNumberFormat="1" applyFont="1" applyFill="1" applyBorder="1" applyAlignment="1" applyProtection="1">
      <alignment horizontal="left" vertical="center"/>
      <protection locked="0"/>
    </xf>
    <xf numFmtId="14" fontId="19" fillId="3" borderId="5" xfId="0" applyNumberFormat="1" applyFont="1" applyFill="1" applyBorder="1" applyAlignment="1" applyProtection="1">
      <alignment horizontal="left" vertical="center"/>
      <protection locked="0"/>
    </xf>
    <xf numFmtId="0" fontId="1" fillId="3" borderId="6" xfId="0" applyFont="1" applyFill="1" applyBorder="1" applyAlignment="1" applyProtection="1">
      <alignment horizontal="left" vertical="center"/>
      <protection locked="0"/>
    </xf>
    <xf numFmtId="0" fontId="1" fillId="3" borderId="7" xfId="0" applyFont="1" applyFill="1" applyBorder="1" applyAlignment="1" applyProtection="1">
      <alignment horizontal="left" vertical="center"/>
      <protection locked="0"/>
    </xf>
    <xf numFmtId="167" fontId="4" fillId="2" borderId="0" xfId="0" applyNumberFormat="1" applyFont="1" applyFill="1" applyBorder="1" applyAlignment="1" applyProtection="1">
      <alignment horizontal="center" vertical="top" textRotation="90"/>
    </xf>
    <xf numFmtId="0" fontId="4" fillId="3" borderId="6" xfId="0" applyFont="1" applyFill="1" applyBorder="1" applyAlignment="1" applyProtection="1">
      <alignment horizontal="left" vertical="center"/>
      <protection locked="0"/>
    </xf>
    <xf numFmtId="0" fontId="4" fillId="3" borderId="7" xfId="0" applyFont="1" applyFill="1" applyBorder="1" applyAlignment="1" applyProtection="1">
      <alignment horizontal="left" vertical="center"/>
      <protection locked="0"/>
    </xf>
    <xf numFmtId="0" fontId="4" fillId="3" borderId="5" xfId="0" applyFont="1" applyFill="1" applyBorder="1" applyAlignment="1" applyProtection="1">
      <alignment horizontal="left" vertical="center"/>
      <protection locked="0"/>
    </xf>
    <xf numFmtId="0" fontId="14" fillId="6" borderId="7" xfId="0" applyFont="1" applyFill="1" applyBorder="1" applyAlignment="1" applyProtection="1">
      <alignment horizontal="center" vertical="center"/>
      <protection locked="0"/>
    </xf>
    <xf numFmtId="0" fontId="14" fillId="6" borderId="5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left"/>
    </xf>
    <xf numFmtId="0" fontId="14" fillId="6" borderId="10" xfId="0" applyFont="1" applyFill="1" applyBorder="1" applyAlignment="1" applyProtection="1">
      <alignment horizontal="center"/>
    </xf>
    <xf numFmtId="0" fontId="0" fillId="3" borderId="10" xfId="0" applyFill="1" applyBorder="1" applyAlignment="1" applyProtection="1">
      <alignment horizontal="center"/>
    </xf>
    <xf numFmtId="0" fontId="14" fillId="6" borderId="6" xfId="0" applyFont="1" applyFill="1" applyBorder="1" applyAlignment="1" applyProtection="1">
      <alignment horizontal="center"/>
    </xf>
    <xf numFmtId="0" fontId="14" fillId="6" borderId="7" xfId="0" applyFont="1" applyFill="1" applyBorder="1" applyAlignment="1" applyProtection="1">
      <alignment horizontal="center"/>
    </xf>
    <xf numFmtId="0" fontId="14" fillId="6" borderId="5" xfId="0" applyFont="1" applyFill="1" applyBorder="1" applyAlignment="1" applyProtection="1">
      <alignment horizontal="center"/>
    </xf>
    <xf numFmtId="14" fontId="13" fillId="3" borderId="11" xfId="0" applyNumberFormat="1" applyFont="1" applyFill="1" applyBorder="1" applyAlignment="1" applyProtection="1">
      <alignment horizontal="center" vertical="center"/>
      <protection locked="0"/>
    </xf>
    <xf numFmtId="14" fontId="13" fillId="3" borderId="12" xfId="0" applyNumberFormat="1" applyFont="1" applyFill="1" applyBorder="1" applyAlignment="1" applyProtection="1">
      <alignment horizontal="center" vertical="center"/>
      <protection locked="0"/>
    </xf>
    <xf numFmtId="14" fontId="13" fillId="3" borderId="13" xfId="0" applyNumberFormat="1" applyFont="1" applyFill="1" applyBorder="1" applyAlignment="1" applyProtection="1">
      <alignment horizontal="center" vertical="center"/>
      <protection locked="0"/>
    </xf>
    <xf numFmtId="14" fontId="13" fillId="3" borderId="14" xfId="0" applyNumberFormat="1" applyFont="1" applyFill="1" applyBorder="1" applyAlignment="1" applyProtection="1">
      <alignment horizontal="center" vertical="center"/>
      <protection locked="0"/>
    </xf>
    <xf numFmtId="14" fontId="13" fillId="3" borderId="15" xfId="0" applyNumberFormat="1" applyFont="1" applyFill="1" applyBorder="1" applyAlignment="1" applyProtection="1">
      <alignment horizontal="center" vertical="center"/>
      <protection locked="0"/>
    </xf>
    <xf numFmtId="14" fontId="13" fillId="3" borderId="9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wrapText="1"/>
    </xf>
    <xf numFmtId="0" fontId="2" fillId="8" borderId="1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92">
    <dxf>
      <font>
        <condense val="0"/>
        <extend val="0"/>
        <color indexed="10"/>
      </font>
      <fill>
        <patternFill patternType="solid">
          <bgColor theme="2"/>
        </patternFill>
      </fill>
    </dxf>
    <dxf>
      <border>
        <left style="thin">
          <color indexed="55"/>
        </left>
      </border>
    </dxf>
    <dxf>
      <border>
        <left style="thin">
          <color indexed="55"/>
        </left>
      </border>
    </dxf>
    <dxf>
      <border>
        <left style="thin">
          <color indexed="55"/>
        </left>
      </border>
    </dxf>
    <dxf>
      <font>
        <condense val="0"/>
        <extend val="0"/>
        <color auto="1"/>
      </font>
      <border>
        <left style="thin">
          <color indexed="55"/>
        </left>
      </border>
    </dxf>
    <dxf>
      <border>
        <left style="thin">
          <color indexed="55"/>
        </left>
      </border>
    </dxf>
    <dxf>
      <border>
        <left style="thin">
          <color indexed="55"/>
        </left>
      </border>
    </dxf>
    <dxf>
      <font>
        <condense val="0"/>
        <extend val="0"/>
        <color auto="1"/>
      </font>
      <border>
        <left style="thin">
          <color indexed="55"/>
        </left>
      </border>
    </dxf>
    <dxf>
      <font>
        <condense val="0"/>
        <extend val="0"/>
        <color indexed="10"/>
      </font>
      <fill>
        <patternFill>
          <bgColor theme="2" tint="-0.24994659260841701"/>
        </patternFill>
      </fill>
    </dxf>
    <dxf>
      <font>
        <condense val="0"/>
        <extend val="0"/>
        <color indexed="10"/>
      </font>
      <fill>
        <patternFill>
          <bgColor theme="2" tint="-0.24994659260841701"/>
        </patternFill>
      </fill>
    </dxf>
    <dxf>
      <font>
        <condense val="0"/>
        <extend val="0"/>
        <color indexed="10"/>
      </font>
      <fill>
        <patternFill>
          <bgColor theme="2" tint="-0.24994659260841701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>
          <bgColor theme="2" tint="-0.24994659260841701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>
          <bgColor theme="2" tint="-0.24994659260841701"/>
        </patternFill>
      </fill>
    </dxf>
    <dxf>
      <font>
        <condense val="0"/>
        <extend val="0"/>
        <color indexed="10"/>
      </font>
      <fill>
        <patternFill>
          <bgColor theme="2" tint="-0.24994659260841701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>
          <bgColor theme="2" tint="-0.24994659260841701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>
          <bgColor theme="2" tint="-0.24994659260841701"/>
        </patternFill>
      </fill>
    </dxf>
    <dxf>
      <font>
        <condense val="0"/>
        <extend val="0"/>
        <color indexed="10"/>
      </font>
      <fill>
        <patternFill>
          <bgColor theme="2" tint="-0.24994659260841701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font>
        <condense val="0"/>
        <extend val="0"/>
        <color indexed="10"/>
      </font>
      <fill>
        <patternFill patternType="solid">
          <bgColor theme="2"/>
        </patternFill>
      </fill>
    </dxf>
    <dxf>
      <border>
        <left style="thin">
          <color indexed="55"/>
        </left>
      </border>
    </dxf>
    <dxf>
      <fill>
        <patternFill patternType="solid">
          <fgColor indexed="64"/>
          <bgColor indexed="55"/>
        </patternFill>
      </fill>
    </dxf>
    <dxf>
      <fill>
        <patternFill>
          <bgColor indexed="50"/>
        </patternFill>
      </fill>
    </dxf>
    <dxf>
      <border>
        <left style="thin">
          <color indexed="55"/>
        </left>
      </border>
    </dxf>
    <dxf>
      <font>
        <condense val="0"/>
        <extend val="0"/>
        <color auto="1"/>
      </font>
      <border>
        <left style="thin">
          <color indexed="55"/>
        </left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id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box.net/shared/uz2onz8iy9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http://gestionprojetauto.wordpress.com/" TargetMode="External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8</xdr:row>
      <xdr:rowOff>47625</xdr:rowOff>
    </xdr:from>
    <xdr:to>
      <xdr:col>2</xdr:col>
      <xdr:colOff>47625</xdr:colOff>
      <xdr:row>9</xdr:row>
      <xdr:rowOff>104775</xdr:rowOff>
    </xdr:to>
    <xdr:pic>
      <xdr:nvPicPr>
        <xdr:cNvPr id="1609" name="Picture 553" descr="MC910216407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1685925"/>
          <a:ext cx="2571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0</xdr:rowOff>
    </xdr:from>
    <xdr:to>
      <xdr:col>5</xdr:col>
      <xdr:colOff>352425</xdr:colOff>
      <xdr:row>2</xdr:row>
      <xdr:rowOff>66675</xdr:rowOff>
    </xdr:to>
    <xdr:sp macro="" textlink="">
      <xdr:nvSpPr>
        <xdr:cNvPr id="3" name="ZoneTexte 14"/>
        <xdr:cNvSpPr txBox="1">
          <a:spLocks noChangeArrowheads="1"/>
        </xdr:cNvSpPr>
      </xdr:nvSpPr>
      <xdr:spPr bwMode="auto">
        <a:xfrm>
          <a:off x="285750" y="0"/>
          <a:ext cx="33909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27432" rIns="0" bIns="0" anchor="t" upright="1"/>
        <a:lstStyle/>
        <a:p>
          <a:pPr algn="l" rtl="0">
            <a:defRPr sz="1000"/>
          </a:pPr>
          <a:r>
            <a:rPr lang="fr-BE" sz="2600" b="0" i="0" u="sng" strike="noStrike" baseline="0">
              <a:solidFill>
                <a:srgbClr val="000000"/>
              </a:solidFill>
              <a:latin typeface="Haettenschweiler"/>
            </a:rPr>
            <a:t>Aide:</a:t>
          </a:r>
        </a:p>
      </xdr:txBody>
    </xdr:sp>
    <xdr:clientData/>
  </xdr:twoCellAnchor>
  <xdr:twoCellAnchor editAs="oneCell">
    <xdr:from>
      <xdr:col>1</xdr:col>
      <xdr:colOff>200025</xdr:colOff>
      <xdr:row>2</xdr:row>
      <xdr:rowOff>38100</xdr:rowOff>
    </xdr:from>
    <xdr:to>
      <xdr:col>6</xdr:col>
      <xdr:colOff>428625</xdr:colOff>
      <xdr:row>5</xdr:row>
      <xdr:rowOff>0</xdr:rowOff>
    </xdr:to>
    <xdr:sp macro="" textlink="">
      <xdr:nvSpPr>
        <xdr:cNvPr id="5" name="Text Box 38"/>
        <xdr:cNvSpPr txBox="1">
          <a:spLocks noChangeArrowheads="1"/>
        </xdr:cNvSpPr>
      </xdr:nvSpPr>
      <xdr:spPr bwMode="auto">
        <a:xfrm>
          <a:off x="476250" y="361950"/>
          <a:ext cx="403860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just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Des questions ? Un problème ? Un manuel d'utilisation de ce fichier est disponible à l'adresse suivante :</a:t>
          </a:r>
        </a:p>
        <a:p>
          <a:pPr algn="just" rtl="0">
            <a:defRPr sz="1000"/>
          </a:pPr>
          <a:endParaRPr lang="fr-BE" sz="12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257175</xdr:colOff>
      <xdr:row>13</xdr:row>
      <xdr:rowOff>76200</xdr:rowOff>
    </xdr:from>
    <xdr:to>
      <xdr:col>5</xdr:col>
      <xdr:colOff>323850</xdr:colOff>
      <xdr:row>15</xdr:row>
      <xdr:rowOff>142875</xdr:rowOff>
    </xdr:to>
    <xdr:sp macro="" textlink="">
      <xdr:nvSpPr>
        <xdr:cNvPr id="11" name="ZoneTexte 14"/>
        <xdr:cNvSpPr txBox="1">
          <a:spLocks noChangeArrowheads="1"/>
        </xdr:cNvSpPr>
      </xdr:nvSpPr>
      <xdr:spPr bwMode="auto">
        <a:xfrm>
          <a:off x="257175" y="2181225"/>
          <a:ext cx="33909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27432" rIns="0" bIns="0" anchor="t" upright="1"/>
        <a:lstStyle/>
        <a:p>
          <a:pPr algn="l" rtl="0">
            <a:defRPr sz="1000"/>
          </a:pPr>
          <a:r>
            <a:rPr lang="fr-BE" sz="2600" b="0" i="0" u="sng" strike="noStrike" baseline="0">
              <a:solidFill>
                <a:srgbClr val="000000"/>
              </a:solidFill>
              <a:latin typeface="Haettenschweiler"/>
            </a:rPr>
            <a:t>Help:</a:t>
          </a:r>
        </a:p>
      </xdr:txBody>
    </xdr:sp>
    <xdr:clientData/>
  </xdr:twoCellAnchor>
  <xdr:twoCellAnchor editAs="oneCell">
    <xdr:from>
      <xdr:col>1</xdr:col>
      <xdr:colOff>171450</xdr:colOff>
      <xdr:row>15</xdr:row>
      <xdr:rowOff>114300</xdr:rowOff>
    </xdr:from>
    <xdr:to>
      <xdr:col>6</xdr:col>
      <xdr:colOff>400050</xdr:colOff>
      <xdr:row>20</xdr:row>
      <xdr:rowOff>47625</xdr:rowOff>
    </xdr:to>
    <xdr:sp macro="" textlink="">
      <xdr:nvSpPr>
        <xdr:cNvPr id="12" name="Text Box 38"/>
        <xdr:cNvSpPr txBox="1">
          <a:spLocks noChangeArrowheads="1"/>
        </xdr:cNvSpPr>
      </xdr:nvSpPr>
      <xdr:spPr bwMode="auto">
        <a:xfrm>
          <a:off x="447675" y="2543175"/>
          <a:ext cx="40386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just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Questions ? Struggles ? A tutorial document is available in the following location :</a:t>
          </a:r>
        </a:p>
        <a:p>
          <a:pPr algn="just" rtl="0">
            <a:defRPr sz="1000"/>
          </a:pPr>
          <a:endParaRPr lang="fr-BE" sz="12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2</xdr:col>
      <xdr:colOff>504825</xdr:colOff>
      <xdr:row>5</xdr:row>
      <xdr:rowOff>9525</xdr:rowOff>
    </xdr:from>
    <xdr:to>
      <xdr:col>6</xdr:col>
      <xdr:colOff>419100</xdr:colOff>
      <xdr:row>7</xdr:row>
      <xdr:rowOff>9525</xdr:rowOff>
    </xdr:to>
    <xdr:sp macro="" textlink="">
      <xdr:nvSpPr>
        <xdr:cNvPr id="13" name="Text Box 38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1543050" y="819150"/>
          <a:ext cx="29622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just" rtl="0">
            <a:defRPr sz="1000"/>
          </a:pPr>
          <a:r>
            <a:rPr lang="fr-BE" sz="1200" b="0" i="0" u="sng" strike="noStrike" baseline="0">
              <a:solidFill>
                <a:srgbClr val="0070C0"/>
              </a:solidFill>
              <a:latin typeface="Arial" pitchFamily="34" charset="0"/>
              <a:cs typeface="Arial" pitchFamily="34" charset="0"/>
            </a:rPr>
            <a:t>http://www.box.net/shared/uz2onz8iy9</a:t>
          </a:r>
        </a:p>
      </xdr:txBody>
    </xdr:sp>
    <xdr:clientData/>
  </xdr:twoCellAnchor>
  <xdr:twoCellAnchor editAs="oneCell">
    <xdr:from>
      <xdr:col>2</xdr:col>
      <xdr:colOff>466725</xdr:colOff>
      <xdr:row>19</xdr:row>
      <xdr:rowOff>0</xdr:rowOff>
    </xdr:from>
    <xdr:to>
      <xdr:col>6</xdr:col>
      <xdr:colOff>381000</xdr:colOff>
      <xdr:row>21</xdr:row>
      <xdr:rowOff>0</xdr:rowOff>
    </xdr:to>
    <xdr:sp macro="" textlink="">
      <xdr:nvSpPr>
        <xdr:cNvPr id="14" name="Text Box 38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1504950" y="3076575"/>
          <a:ext cx="29622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just" rtl="0">
            <a:defRPr sz="1000"/>
          </a:pPr>
          <a:r>
            <a:rPr lang="fr-BE" sz="1200" b="0" i="0" u="sng" strike="noStrike" baseline="0">
              <a:solidFill>
                <a:srgbClr val="0070C0"/>
              </a:solidFill>
              <a:latin typeface="Arial" pitchFamily="34" charset="0"/>
              <a:cs typeface="Arial" pitchFamily="34" charset="0"/>
            </a:rPr>
            <a:t>http://www.box.net/shared/uz2onz8iy9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7</xdr:row>
      <xdr:rowOff>28575</xdr:rowOff>
    </xdr:from>
    <xdr:to>
      <xdr:col>2</xdr:col>
      <xdr:colOff>314325</xdr:colOff>
      <xdr:row>9</xdr:row>
      <xdr:rowOff>85725</xdr:rowOff>
    </xdr:to>
    <xdr:pic>
      <xdr:nvPicPr>
        <xdr:cNvPr id="6350" name="Picture 16" descr="C:\Users\anas\AppData\Local\Microsoft\Windows\Temporary Internet Files\Content.IE5\96QMV6CP\MPj04387190000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162050"/>
          <a:ext cx="5143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</xdr:colOff>
      <xdr:row>0</xdr:row>
      <xdr:rowOff>0</xdr:rowOff>
    </xdr:from>
    <xdr:to>
      <xdr:col>5</xdr:col>
      <xdr:colOff>352425</xdr:colOff>
      <xdr:row>2</xdr:row>
      <xdr:rowOff>66675</xdr:rowOff>
    </xdr:to>
    <xdr:sp macro="" textlink="">
      <xdr:nvSpPr>
        <xdr:cNvPr id="6177" name="ZoneTexte 14"/>
        <xdr:cNvSpPr txBox="1">
          <a:spLocks noChangeArrowheads="1"/>
        </xdr:cNvSpPr>
      </xdr:nvSpPr>
      <xdr:spPr bwMode="auto">
        <a:xfrm>
          <a:off x="285750" y="0"/>
          <a:ext cx="33909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27432" rIns="0" bIns="0" anchor="t" upright="1"/>
        <a:lstStyle/>
        <a:p>
          <a:pPr algn="l" rtl="0">
            <a:defRPr sz="1000"/>
          </a:pPr>
          <a:r>
            <a:rPr lang="fr-BE" sz="2600" b="0" i="0" u="sng" strike="noStrike" baseline="0">
              <a:solidFill>
                <a:srgbClr val="000000"/>
              </a:solidFill>
              <a:latin typeface="Haettenschweiler"/>
            </a:rPr>
            <a:t>A propos:</a:t>
          </a:r>
        </a:p>
      </xdr:txBody>
    </xdr:sp>
    <xdr:clientData/>
  </xdr:twoCellAnchor>
  <xdr:twoCellAnchor>
    <xdr:from>
      <xdr:col>1</xdr:col>
      <xdr:colOff>571500</xdr:colOff>
      <xdr:row>7</xdr:row>
      <xdr:rowOff>0</xdr:rowOff>
    </xdr:from>
    <xdr:to>
      <xdr:col>7</xdr:col>
      <xdr:colOff>447675</xdr:colOff>
      <xdr:row>10</xdr:row>
      <xdr:rowOff>0</xdr:rowOff>
    </xdr:to>
    <xdr:sp macro="" textlink="">
      <xdr:nvSpPr>
        <xdr:cNvPr id="6178" name="ZoneTexte 4">
          <a:hlinkClick xmlns:r="http://schemas.openxmlformats.org/officeDocument/2006/relationships" r:id="rId2"/>
        </xdr:cNvPr>
        <xdr:cNvSpPr txBox="1">
          <a:spLocks noChangeArrowheads="1"/>
        </xdr:cNvSpPr>
      </xdr:nvSpPr>
      <xdr:spPr bwMode="auto">
        <a:xfrm>
          <a:off x="847725" y="1133475"/>
          <a:ext cx="44481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45720" bIns="0" anchor="t" upright="1"/>
        <a:lstStyle/>
        <a:p>
          <a:pPr algn="r" rtl="0">
            <a:defRPr sz="1000"/>
          </a:pPr>
          <a:r>
            <a:rPr lang="fr-BE" sz="2400" b="0" i="0" u="none" strike="noStrike" baseline="0">
              <a:solidFill>
                <a:srgbClr val="000000"/>
              </a:solidFill>
              <a:latin typeface="Haettenschweiler"/>
            </a:rPr>
            <a:t>http://</a:t>
          </a:r>
          <a:r>
            <a:rPr lang="fr-BE" sz="2400" b="0" i="0" u="none" strike="noStrike" baseline="0">
              <a:solidFill>
                <a:srgbClr val="FF00FF"/>
              </a:solidFill>
              <a:latin typeface="Haettenschweiler"/>
            </a:rPr>
            <a:t>gestionprojetauto</a:t>
          </a:r>
          <a:r>
            <a:rPr lang="fr-BE" sz="2400" b="0" i="0" u="none" strike="noStrike" baseline="0">
              <a:solidFill>
                <a:srgbClr val="000000"/>
              </a:solidFill>
              <a:latin typeface="Haettenschweiler"/>
            </a:rPr>
            <a:t>.wordpress.com</a:t>
          </a:r>
        </a:p>
      </xdr:txBody>
    </xdr:sp>
    <xdr:clientData/>
  </xdr:twoCellAnchor>
  <xdr:twoCellAnchor editAs="oneCell">
    <xdr:from>
      <xdr:col>1</xdr:col>
      <xdr:colOff>200025</xdr:colOff>
      <xdr:row>2</xdr:row>
      <xdr:rowOff>38100</xdr:rowOff>
    </xdr:from>
    <xdr:to>
      <xdr:col>6</xdr:col>
      <xdr:colOff>428625</xdr:colOff>
      <xdr:row>6</xdr:row>
      <xdr:rowOff>133350</xdr:rowOff>
    </xdr:to>
    <xdr:sp macro="" textlink="">
      <xdr:nvSpPr>
        <xdr:cNvPr id="6182" name="Text Box 38"/>
        <xdr:cNvSpPr txBox="1">
          <a:spLocks noChangeArrowheads="1"/>
        </xdr:cNvSpPr>
      </xdr:nvSpPr>
      <xdr:spPr bwMode="auto">
        <a:xfrm>
          <a:off x="476250" y="361950"/>
          <a:ext cx="40386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just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Ce diagramme de Gantt sous Microsoft Excel  a été développé bénévolement par Anass Ammar. Ce fichier ainsi que d'autres ressources sont en accès libre sur :</a:t>
          </a:r>
        </a:p>
      </xdr:txBody>
    </xdr:sp>
    <xdr:clientData/>
  </xdr:twoCellAnchor>
  <xdr:twoCellAnchor>
    <xdr:from>
      <xdr:col>1</xdr:col>
      <xdr:colOff>0</xdr:colOff>
      <xdr:row>10</xdr:row>
      <xdr:rowOff>66675</xdr:rowOff>
    </xdr:from>
    <xdr:to>
      <xdr:col>7</xdr:col>
      <xdr:colOff>561975</xdr:colOff>
      <xdr:row>14</xdr:row>
      <xdr:rowOff>19050</xdr:rowOff>
    </xdr:to>
    <xdr:sp macro="" textlink="">
      <xdr:nvSpPr>
        <xdr:cNvPr id="6186" name="ZoneTexte 14"/>
        <xdr:cNvSpPr txBox="1">
          <a:spLocks noChangeArrowheads="1"/>
        </xdr:cNvSpPr>
      </xdr:nvSpPr>
      <xdr:spPr bwMode="auto">
        <a:xfrm>
          <a:off x="276225" y="1685925"/>
          <a:ext cx="51339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27432" rIns="0" bIns="0" anchor="t" upright="1"/>
        <a:lstStyle/>
        <a:p>
          <a:pPr algn="l" rtl="0">
            <a:defRPr sz="1000"/>
          </a:pPr>
          <a:r>
            <a:rPr lang="fr-BE" sz="2600" b="0" i="0" u="sng" strike="noStrike" baseline="0">
              <a:solidFill>
                <a:srgbClr val="000000"/>
              </a:solidFill>
              <a:latin typeface="Haettenschweiler"/>
            </a:rPr>
            <a:t>Faire un don:</a:t>
          </a:r>
        </a:p>
      </xdr:txBody>
    </xdr:sp>
    <xdr:clientData/>
  </xdr:twoCellAnchor>
  <xdr:twoCellAnchor editAs="oneCell">
    <xdr:from>
      <xdr:col>7</xdr:col>
      <xdr:colOff>28575</xdr:colOff>
      <xdr:row>13</xdr:row>
      <xdr:rowOff>95250</xdr:rowOff>
    </xdr:from>
    <xdr:to>
      <xdr:col>8</xdr:col>
      <xdr:colOff>638175</xdr:colOff>
      <xdr:row>17</xdr:row>
      <xdr:rowOff>38100</xdr:rowOff>
    </xdr:to>
    <xdr:pic>
      <xdr:nvPicPr>
        <xdr:cNvPr id="6355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200275"/>
          <a:ext cx="13716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219074</xdr:colOff>
      <xdr:row>13</xdr:row>
      <xdr:rowOff>0</xdr:rowOff>
    </xdr:from>
    <xdr:to>
      <xdr:col>6</xdr:col>
      <xdr:colOff>628649</xdr:colOff>
      <xdr:row>19</xdr:row>
      <xdr:rowOff>76200</xdr:rowOff>
    </xdr:to>
    <xdr:sp macro="" textlink="">
      <xdr:nvSpPr>
        <xdr:cNvPr id="6191" name="Text Box 47"/>
        <xdr:cNvSpPr txBox="1">
          <a:spLocks noChangeArrowheads="1"/>
        </xdr:cNvSpPr>
      </xdr:nvSpPr>
      <xdr:spPr bwMode="auto">
        <a:xfrm>
          <a:off x="495299" y="2105025"/>
          <a:ext cx="4219575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just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Vous souhaitez faire un don et contribuer aux améliorations futures de ce fichier ? Suivez le lien suivant ! C'est rapide et totalement sécurisé :</a:t>
          </a:r>
        </a:p>
        <a:p>
          <a:pPr algn="just" rtl="0">
            <a:defRPr sz="1000"/>
          </a:pPr>
          <a:endParaRPr lang="fr-BE" sz="12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  <a:p>
          <a:pPr algn="just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  </a:t>
          </a:r>
          <a:r>
            <a:rPr lang="fr-BE" sz="1200" b="0" i="0" u="sng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http://gestionprojetauto.wordpress.com/don/</a:t>
          </a:r>
        </a:p>
      </xdr:txBody>
    </xdr:sp>
    <xdr:clientData/>
  </xdr:twoCellAnchor>
  <xdr:twoCellAnchor>
    <xdr:from>
      <xdr:col>1</xdr:col>
      <xdr:colOff>0</xdr:colOff>
      <xdr:row>19</xdr:row>
      <xdr:rowOff>114300</xdr:rowOff>
    </xdr:from>
    <xdr:to>
      <xdr:col>7</xdr:col>
      <xdr:colOff>561975</xdr:colOff>
      <xdr:row>23</xdr:row>
      <xdr:rowOff>66675</xdr:rowOff>
    </xdr:to>
    <xdr:sp macro="" textlink="">
      <xdr:nvSpPr>
        <xdr:cNvPr id="6196" name="ZoneTexte 14"/>
        <xdr:cNvSpPr txBox="1">
          <a:spLocks noChangeArrowheads="1"/>
        </xdr:cNvSpPr>
      </xdr:nvSpPr>
      <xdr:spPr bwMode="auto">
        <a:xfrm>
          <a:off x="276225" y="3190875"/>
          <a:ext cx="51339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27432" rIns="0" bIns="0" anchor="t" upright="1"/>
        <a:lstStyle/>
        <a:p>
          <a:pPr algn="l" rtl="0">
            <a:defRPr sz="1000"/>
          </a:pPr>
          <a:r>
            <a:rPr lang="fr-BE" sz="2600" b="0" i="0" u="sng" strike="noStrike" baseline="0">
              <a:solidFill>
                <a:srgbClr val="000000"/>
              </a:solidFill>
              <a:latin typeface="Haettenschweiler"/>
            </a:rPr>
            <a:t>Mes services:</a:t>
          </a:r>
        </a:p>
      </xdr:txBody>
    </xdr:sp>
    <xdr:clientData/>
  </xdr:twoCellAnchor>
  <xdr:twoCellAnchor editAs="oneCell">
    <xdr:from>
      <xdr:col>1</xdr:col>
      <xdr:colOff>209550</xdr:colOff>
      <xdr:row>22</xdr:row>
      <xdr:rowOff>28575</xdr:rowOff>
    </xdr:from>
    <xdr:to>
      <xdr:col>7</xdr:col>
      <xdr:colOff>352425</xdr:colOff>
      <xdr:row>28</xdr:row>
      <xdr:rowOff>123825</xdr:rowOff>
    </xdr:to>
    <xdr:sp macro="" textlink="">
      <xdr:nvSpPr>
        <xdr:cNvPr id="6197" name="Text Box 53"/>
        <xdr:cNvSpPr txBox="1">
          <a:spLocks noChangeArrowheads="1"/>
        </xdr:cNvSpPr>
      </xdr:nvSpPr>
      <xdr:spPr bwMode="auto">
        <a:xfrm>
          <a:off x="485775" y="3590925"/>
          <a:ext cx="4714875" cy="106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just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N'hesitez pas à faire appel à mes services pour développer des solutions sur Microsoft Excel ou Visual Basic. Consultez mes références :</a:t>
          </a:r>
        </a:p>
        <a:p>
          <a:pPr algn="just" rtl="0">
            <a:defRPr sz="1000"/>
          </a:pPr>
          <a:endParaRPr lang="fr-BE" sz="12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BE" sz="1400" b="0" i="0" u="none" baseline="0">
              <a:latin typeface="+mn-lt"/>
              <a:ea typeface="+mn-ea"/>
              <a:cs typeface="+mn-cs"/>
            </a:rPr>
            <a:t>   </a:t>
          </a:r>
          <a:r>
            <a:rPr lang="fr-BE" sz="1400" b="0" i="0" u="sng" baseline="0">
              <a:latin typeface="+mn-lt"/>
              <a:ea typeface="+mn-ea"/>
              <a:cs typeface="+mn-cs"/>
            </a:rPr>
            <a:t>http://gestionprojetauto.wordpress.com/references/</a:t>
          </a:r>
          <a:endParaRPr lang="fr-BE" sz="2000" b="0"/>
        </a:p>
        <a:p>
          <a:pPr algn="just" rtl="0">
            <a:defRPr sz="1000"/>
          </a:pPr>
          <a:endParaRPr lang="fr-BE" sz="12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7</xdr:row>
      <xdr:rowOff>28575</xdr:rowOff>
    </xdr:from>
    <xdr:to>
      <xdr:col>2</xdr:col>
      <xdr:colOff>314325</xdr:colOff>
      <xdr:row>9</xdr:row>
      <xdr:rowOff>85725</xdr:rowOff>
    </xdr:to>
    <xdr:pic>
      <xdr:nvPicPr>
        <xdr:cNvPr id="12439" name="Picture 16" descr="C:\Users\anas\AppData\Local\Microsoft\Windows\Temporary Internet Files\Content.IE5\96QMV6CP\MPj04387190000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162050"/>
          <a:ext cx="5143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</xdr:colOff>
      <xdr:row>0</xdr:row>
      <xdr:rowOff>0</xdr:rowOff>
    </xdr:from>
    <xdr:to>
      <xdr:col>5</xdr:col>
      <xdr:colOff>352425</xdr:colOff>
      <xdr:row>2</xdr:row>
      <xdr:rowOff>66675</xdr:rowOff>
    </xdr:to>
    <xdr:sp macro="" textlink="">
      <xdr:nvSpPr>
        <xdr:cNvPr id="12290" name="ZoneTexte 14"/>
        <xdr:cNvSpPr txBox="1">
          <a:spLocks noChangeArrowheads="1"/>
        </xdr:cNvSpPr>
      </xdr:nvSpPr>
      <xdr:spPr bwMode="auto">
        <a:xfrm>
          <a:off x="285750" y="0"/>
          <a:ext cx="33909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27432" rIns="0" bIns="0" anchor="t" upright="1"/>
        <a:lstStyle/>
        <a:p>
          <a:pPr algn="l" rtl="0">
            <a:defRPr sz="1000"/>
          </a:pPr>
          <a:r>
            <a:rPr lang="fr-BE" sz="2600" b="0" i="0" u="sng" strike="noStrike" baseline="0">
              <a:solidFill>
                <a:srgbClr val="000000"/>
              </a:solidFill>
              <a:latin typeface="Haettenschweiler"/>
            </a:rPr>
            <a:t>About:</a:t>
          </a:r>
        </a:p>
      </xdr:txBody>
    </xdr:sp>
    <xdr:clientData/>
  </xdr:twoCellAnchor>
  <xdr:twoCellAnchor editAs="oneCell">
    <xdr:from>
      <xdr:col>1</xdr:col>
      <xdr:colOff>200025</xdr:colOff>
      <xdr:row>2</xdr:row>
      <xdr:rowOff>38100</xdr:rowOff>
    </xdr:from>
    <xdr:to>
      <xdr:col>6</xdr:col>
      <xdr:colOff>428625</xdr:colOff>
      <xdr:row>6</xdr:row>
      <xdr:rowOff>133350</xdr:rowOff>
    </xdr:to>
    <xdr:sp macro="" textlink="">
      <xdr:nvSpPr>
        <xdr:cNvPr id="12292" name="Text Box 4"/>
        <xdr:cNvSpPr txBox="1">
          <a:spLocks noChangeArrowheads="1"/>
        </xdr:cNvSpPr>
      </xdr:nvSpPr>
      <xdr:spPr bwMode="auto">
        <a:xfrm>
          <a:off x="476250" y="361950"/>
          <a:ext cx="40386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just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This Microsoft Excel  Gantt Chart was developped by </a:t>
          </a:r>
          <a:r>
            <a:rPr lang="fr-BE" sz="1200" b="0" i="0" baseline="0">
              <a:latin typeface="+mn-lt"/>
              <a:ea typeface="+mn-ea"/>
              <a:cs typeface="+mn-cs"/>
            </a:rPr>
            <a:t>Anass Ammar</a:t>
          </a:r>
          <a:r>
            <a:rPr lang="fr-BE" sz="12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. This document and additional ressources (mainly in French) are availbale in the following blog:</a:t>
          </a:r>
        </a:p>
      </xdr:txBody>
    </xdr:sp>
    <xdr:clientData/>
  </xdr:twoCellAnchor>
  <xdr:twoCellAnchor>
    <xdr:from>
      <xdr:col>1</xdr:col>
      <xdr:colOff>0</xdr:colOff>
      <xdr:row>10</xdr:row>
      <xdr:rowOff>66675</xdr:rowOff>
    </xdr:from>
    <xdr:to>
      <xdr:col>7</xdr:col>
      <xdr:colOff>561975</xdr:colOff>
      <xdr:row>14</xdr:row>
      <xdr:rowOff>19050</xdr:rowOff>
    </xdr:to>
    <xdr:sp macro="" textlink="">
      <xdr:nvSpPr>
        <xdr:cNvPr id="12293" name="ZoneTexte 14"/>
        <xdr:cNvSpPr txBox="1">
          <a:spLocks noChangeArrowheads="1"/>
        </xdr:cNvSpPr>
      </xdr:nvSpPr>
      <xdr:spPr bwMode="auto">
        <a:xfrm>
          <a:off x="276225" y="1685925"/>
          <a:ext cx="51339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27432" rIns="0" bIns="0" anchor="t" upright="1"/>
        <a:lstStyle/>
        <a:p>
          <a:pPr algn="l" rtl="0">
            <a:defRPr sz="1000"/>
          </a:pPr>
          <a:r>
            <a:rPr lang="fr-BE" sz="2600" b="0" i="0" u="sng" strike="noStrike" baseline="0">
              <a:solidFill>
                <a:srgbClr val="000000"/>
              </a:solidFill>
              <a:latin typeface="Haettenschweiler"/>
            </a:rPr>
            <a:t>Make a donation:</a:t>
          </a:r>
        </a:p>
      </xdr:txBody>
    </xdr:sp>
    <xdr:clientData/>
  </xdr:twoCellAnchor>
  <xdr:twoCellAnchor editAs="oneCell">
    <xdr:from>
      <xdr:col>7</xdr:col>
      <xdr:colOff>28575</xdr:colOff>
      <xdr:row>13</xdr:row>
      <xdr:rowOff>95250</xdr:rowOff>
    </xdr:from>
    <xdr:to>
      <xdr:col>8</xdr:col>
      <xdr:colOff>638175</xdr:colOff>
      <xdr:row>17</xdr:row>
      <xdr:rowOff>38100</xdr:rowOff>
    </xdr:to>
    <xdr:pic>
      <xdr:nvPicPr>
        <xdr:cNvPr id="12443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200275"/>
          <a:ext cx="13716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219075</xdr:colOff>
      <xdr:row>13</xdr:row>
      <xdr:rowOff>0</xdr:rowOff>
    </xdr:from>
    <xdr:to>
      <xdr:col>6</xdr:col>
      <xdr:colOff>542925</xdr:colOff>
      <xdr:row>19</xdr:row>
      <xdr:rowOff>38100</xdr:rowOff>
    </xdr:to>
    <xdr:sp macro="" textlink="">
      <xdr:nvSpPr>
        <xdr:cNvPr id="12295" name="Text Box 7"/>
        <xdr:cNvSpPr txBox="1">
          <a:spLocks noChangeArrowheads="1"/>
        </xdr:cNvSpPr>
      </xdr:nvSpPr>
      <xdr:spPr bwMode="auto">
        <a:xfrm>
          <a:off x="495300" y="2105025"/>
          <a:ext cx="413385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just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You would like to contribute to future improvements of this document through a donation ? Follow this link ! It is simple and safe. </a:t>
          </a:r>
        </a:p>
        <a:p>
          <a:pPr rtl="0" fontAlgn="base"/>
          <a:endParaRPr lang="fr-BE" sz="1400" b="0" i="0" baseline="0">
            <a:latin typeface="+mn-lt"/>
            <a:ea typeface="+mn-ea"/>
            <a:cs typeface="+mn-cs"/>
          </a:endParaRPr>
        </a:p>
        <a:p>
          <a:pPr rtl="0"/>
          <a:r>
            <a:rPr lang="fr-BE" sz="1400" b="0" i="0" baseline="0">
              <a:latin typeface="+mn-lt"/>
              <a:ea typeface="+mn-ea"/>
              <a:cs typeface="+mn-cs"/>
            </a:rPr>
            <a:t>   </a:t>
          </a:r>
          <a:r>
            <a:rPr lang="fr-BE" sz="1400" b="0" i="0" u="sng" baseline="0">
              <a:latin typeface="+mn-lt"/>
              <a:ea typeface="+mn-ea"/>
              <a:cs typeface="+mn-cs"/>
            </a:rPr>
            <a:t>http://gestionprojetauto.wordpress.com/don/</a:t>
          </a:r>
          <a:endParaRPr lang="fr-BE" sz="1600"/>
        </a:p>
        <a:p>
          <a:pPr algn="just" rtl="0">
            <a:defRPr sz="1000"/>
          </a:pPr>
          <a:endParaRPr lang="fr-BE" sz="12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19</xdr:row>
      <xdr:rowOff>114300</xdr:rowOff>
    </xdr:from>
    <xdr:to>
      <xdr:col>7</xdr:col>
      <xdr:colOff>561975</xdr:colOff>
      <xdr:row>23</xdr:row>
      <xdr:rowOff>66675</xdr:rowOff>
    </xdr:to>
    <xdr:sp macro="" textlink="">
      <xdr:nvSpPr>
        <xdr:cNvPr id="12296" name="ZoneTexte 14"/>
        <xdr:cNvSpPr txBox="1">
          <a:spLocks noChangeArrowheads="1"/>
        </xdr:cNvSpPr>
      </xdr:nvSpPr>
      <xdr:spPr bwMode="auto">
        <a:xfrm>
          <a:off x="276225" y="3190875"/>
          <a:ext cx="51339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27432" rIns="0" bIns="0" anchor="t" upright="1"/>
        <a:lstStyle/>
        <a:p>
          <a:pPr algn="l" rtl="0">
            <a:defRPr sz="1000"/>
          </a:pPr>
          <a:r>
            <a:rPr lang="fr-BE" sz="2600" b="0" i="0" u="sng" strike="noStrike" baseline="0">
              <a:solidFill>
                <a:srgbClr val="000000"/>
              </a:solidFill>
              <a:latin typeface="Haettenschweiler"/>
            </a:rPr>
            <a:t>My services:</a:t>
          </a:r>
        </a:p>
      </xdr:txBody>
    </xdr:sp>
    <xdr:clientData/>
  </xdr:twoCellAnchor>
  <xdr:twoCellAnchor editAs="oneCell">
    <xdr:from>
      <xdr:col>1</xdr:col>
      <xdr:colOff>209550</xdr:colOff>
      <xdr:row>22</xdr:row>
      <xdr:rowOff>28575</xdr:rowOff>
    </xdr:from>
    <xdr:to>
      <xdr:col>7</xdr:col>
      <xdr:colOff>581025</xdr:colOff>
      <xdr:row>28</xdr:row>
      <xdr:rowOff>152400</xdr:rowOff>
    </xdr:to>
    <xdr:sp macro="" textlink="">
      <xdr:nvSpPr>
        <xdr:cNvPr id="12297" name="Text Box 9"/>
        <xdr:cNvSpPr txBox="1">
          <a:spLocks noChangeArrowheads="1"/>
        </xdr:cNvSpPr>
      </xdr:nvSpPr>
      <xdr:spPr bwMode="auto">
        <a:xfrm>
          <a:off x="485775" y="3590925"/>
          <a:ext cx="49434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rtl="0" fontAlgn="base"/>
          <a:r>
            <a:rPr lang="fr-BE" sz="12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I'm able to support you in any struggle or solution you are trying to overcome/implement on Microsoft Excel or Visual Basic. My references are available on following page :</a:t>
          </a:r>
        </a:p>
        <a:p>
          <a:pPr rtl="0" fontAlgn="base"/>
          <a:endParaRPr lang="fr-BE" sz="1100" b="0" i="0" baseline="0">
            <a:latin typeface="+mn-lt"/>
            <a:ea typeface="+mn-ea"/>
            <a:cs typeface="+mn-cs"/>
          </a:endParaRPr>
        </a:p>
        <a:p>
          <a:pPr rtl="0" eaLnBrk="1" fontAlgn="auto" latinLnBrk="0" hangingPunct="1"/>
          <a:r>
            <a:rPr lang="fr-BE" sz="1400" b="0" i="0" baseline="0">
              <a:latin typeface="+mn-lt"/>
              <a:ea typeface="+mn-ea"/>
              <a:cs typeface="+mn-cs"/>
            </a:rPr>
            <a:t>   </a:t>
          </a:r>
          <a:r>
            <a:rPr lang="fr-BE" sz="1400" b="0" i="0" u="sng" baseline="0">
              <a:latin typeface="+mn-lt"/>
              <a:ea typeface="+mn-ea"/>
              <a:cs typeface="+mn-cs"/>
            </a:rPr>
            <a:t>http://gestionprojetauto.wordpress.com/references/</a:t>
          </a:r>
          <a:endParaRPr lang="fr-BE" sz="1400" b="0">
            <a:latin typeface="+mn-lt"/>
            <a:ea typeface="+mn-ea"/>
            <a:cs typeface="+mn-cs"/>
          </a:endParaRPr>
        </a:p>
        <a:p>
          <a:pPr algn="just" rtl="0">
            <a:defRPr sz="1000"/>
          </a:pPr>
          <a:endParaRPr lang="fr-BE" sz="12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447675</xdr:colOff>
      <xdr:row>14</xdr:row>
      <xdr:rowOff>104775</xdr:rowOff>
    </xdr:from>
    <xdr:to>
      <xdr:col>12</xdr:col>
      <xdr:colOff>590550</xdr:colOff>
      <xdr:row>22</xdr:row>
      <xdr:rowOff>104775</xdr:rowOff>
    </xdr:to>
    <xdr:pic>
      <xdr:nvPicPr>
        <xdr:cNvPr id="10339" name="Image 15" descr="Image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371725"/>
          <a:ext cx="90487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695325</xdr:colOff>
      <xdr:row>32</xdr:row>
      <xdr:rowOff>9525</xdr:rowOff>
    </xdr:from>
    <xdr:to>
      <xdr:col>10</xdr:col>
      <xdr:colOff>257175</xdr:colOff>
      <xdr:row>37</xdr:row>
      <xdr:rowOff>38100</xdr:rowOff>
    </xdr:to>
    <xdr:pic>
      <xdr:nvPicPr>
        <xdr:cNvPr id="10340" name="Image 16" descr="Image1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5191125"/>
          <a:ext cx="18478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333375</xdr:colOff>
      <xdr:row>17</xdr:row>
      <xdr:rowOff>9525</xdr:rowOff>
    </xdr:from>
    <xdr:to>
      <xdr:col>14</xdr:col>
      <xdr:colOff>476250</xdr:colOff>
      <xdr:row>39</xdr:row>
      <xdr:rowOff>19050</xdr:rowOff>
    </xdr:to>
    <xdr:pic>
      <xdr:nvPicPr>
        <xdr:cNvPr id="10341" name="Picture 8" descr="C:\Users\anas\AppData\Local\Microsoft\Windows\Temporary Internet Files\Content.IE5\BNBJF48R\MP900433103[1]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2762250"/>
          <a:ext cx="4714875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13607</xdr:colOff>
      <xdr:row>29</xdr:row>
      <xdr:rowOff>136070</xdr:rowOff>
    </xdr:from>
    <xdr:to>
      <xdr:col>7</xdr:col>
      <xdr:colOff>751837</xdr:colOff>
      <xdr:row>37</xdr:row>
      <xdr:rowOff>122569</xdr:rowOff>
    </xdr:to>
    <xdr:sp macro="" textlink="">
      <xdr:nvSpPr>
        <xdr:cNvPr id="6" name="ZoneTexte 14"/>
        <xdr:cNvSpPr txBox="1"/>
      </xdr:nvSpPr>
      <xdr:spPr>
        <a:xfrm>
          <a:off x="13607" y="4685658"/>
          <a:ext cx="6072230" cy="124155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GB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r>
            <a:rPr lang="fr-BE" sz="3600">
              <a:latin typeface="Haettenschweiler" pitchFamily="34" charset="0"/>
            </a:rPr>
            <a:t>Anass AMMAR</a:t>
          </a:r>
        </a:p>
        <a:p>
          <a:r>
            <a:rPr lang="fr-BE" sz="1800">
              <a:solidFill>
                <a:schemeClr val="bg2">
                  <a:lumMod val="25000"/>
                </a:schemeClr>
              </a:solidFill>
              <a:latin typeface="Haettenschweiler" pitchFamily="34" charset="0"/>
            </a:rPr>
            <a:t>Gestion de projet automobile : Conseil, Formation</a:t>
          </a:r>
        </a:p>
        <a:p>
          <a:pPr>
            <a:buFont typeface="Wingdings"/>
            <a:buChar char="*"/>
          </a:pPr>
          <a:r>
            <a:rPr lang="fr-BE" sz="1800">
              <a:solidFill>
                <a:schemeClr val="bg2">
                  <a:lumMod val="25000"/>
                </a:schemeClr>
              </a:solidFill>
              <a:latin typeface="Haettenschweiler" pitchFamily="34" charset="0"/>
            </a:rPr>
            <a:t>ammar.anass@yahoo.com</a:t>
          </a:r>
        </a:p>
        <a:p>
          <a:r>
            <a:rPr lang="fr-BE" sz="1200">
              <a:solidFill>
                <a:schemeClr val="bg2">
                  <a:lumMod val="25000"/>
                </a:schemeClr>
              </a:solidFill>
              <a:latin typeface="Haettenschweiler" pitchFamily="34" charset="0"/>
            </a:rPr>
            <a:t>(c) Tous droits réservés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tabColor indexed="51"/>
  </sheetPr>
  <dimension ref="A1:GQ102"/>
  <sheetViews>
    <sheetView tabSelected="1" zoomScale="115" zoomScaleNormal="115" zoomScaleSheetLayoutView="100" workbookViewId="0">
      <selection activeCell="D4" sqref="D4:K4"/>
    </sheetView>
  </sheetViews>
  <sheetFormatPr baseColWidth="10" defaultColWidth="9.140625" defaultRowHeight="12.75" x14ac:dyDescent="0.2"/>
  <cols>
    <col min="1" max="1" width="3.140625" style="1" customWidth="1"/>
    <col min="2" max="4" width="5.5703125" style="2" customWidth="1"/>
    <col min="5" max="5" width="21.5703125" style="2" customWidth="1"/>
    <col min="6" max="6" width="5" style="2" customWidth="1"/>
    <col min="7" max="7" width="6.85546875" style="2" customWidth="1"/>
    <col min="8" max="8" width="6.140625" style="2" customWidth="1"/>
    <col min="9" max="9" width="5.140625" style="2" hidden="1" customWidth="1"/>
    <col min="10" max="10" width="6.42578125" style="2" hidden="1" customWidth="1"/>
    <col min="11" max="12" width="6.85546875" style="2" customWidth="1"/>
    <col min="13" max="13" width="9.42578125" style="2" hidden="1" customWidth="1"/>
    <col min="14" max="199" width="1.7109375" style="2" customWidth="1"/>
    <col min="200" max="16384" width="9.140625" style="2"/>
  </cols>
  <sheetData>
    <row r="1" spans="1:199" s="3" customFormat="1" ht="29.25" customHeight="1" x14ac:dyDescent="0.3">
      <c r="A1" s="33"/>
      <c r="B1" s="36"/>
      <c r="C1" s="36"/>
      <c r="D1" s="36"/>
      <c r="E1" s="36"/>
      <c r="F1" s="36"/>
      <c r="G1" s="36"/>
      <c r="H1" s="36"/>
      <c r="I1" s="36"/>
    </row>
    <row r="2" spans="1:199" s="3" customFormat="1" ht="14.25" customHeight="1" x14ac:dyDescent="0.2">
      <c r="A2" s="70" t="s">
        <v>34</v>
      </c>
      <c r="B2" s="85"/>
      <c r="C2" s="85"/>
      <c r="D2" s="85"/>
      <c r="E2" s="85"/>
      <c r="F2" s="85"/>
      <c r="G2" s="85"/>
      <c r="H2" s="85"/>
      <c r="I2" s="85"/>
      <c r="J2" s="85"/>
      <c r="K2" s="86"/>
      <c r="L2" s="42"/>
      <c r="R2" s="70" t="str">
        <f>IF($AE$5,"Personalisation","Options")</f>
        <v>Personalisation</v>
      </c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2"/>
    </row>
    <row r="3" spans="1:199" s="20" customFormat="1" ht="15" customHeight="1" x14ac:dyDescent="0.2">
      <c r="A3" s="82" t="s">
        <v>25</v>
      </c>
      <c r="B3" s="83"/>
      <c r="C3" s="84"/>
      <c r="D3" s="76"/>
      <c r="E3" s="77"/>
      <c r="F3" s="77"/>
      <c r="G3" s="77"/>
      <c r="H3" s="77"/>
      <c r="I3" s="77"/>
      <c r="J3" s="77"/>
      <c r="K3" s="78"/>
      <c r="L3" s="43"/>
      <c r="M3" s="3"/>
      <c r="N3" s="3"/>
      <c r="O3" s="3"/>
      <c r="P3" s="3"/>
      <c r="Q3" s="3"/>
      <c r="R3" s="47" t="str">
        <f>IF($AE$5,"Jours ouvrés uniquement","Working days only")</f>
        <v>Jours ouvrés uniquement</v>
      </c>
      <c r="S3" s="48"/>
      <c r="T3" s="48"/>
      <c r="U3" s="48"/>
      <c r="V3" s="48"/>
      <c r="W3" s="48"/>
      <c r="X3" s="48"/>
      <c r="Y3" s="48"/>
      <c r="Z3" s="48"/>
      <c r="AA3" s="79" t="s">
        <v>22</v>
      </c>
      <c r="AB3" s="80"/>
      <c r="AC3" s="80"/>
      <c r="AD3" s="80"/>
      <c r="AE3" s="40">
        <f>IF(AA3="Oui / Yes",1,0)</f>
        <v>1</v>
      </c>
      <c r="AF3" s="37" t="s">
        <v>22</v>
      </c>
      <c r="AG3" s="37" t="s">
        <v>23</v>
      </c>
      <c r="AH3" s="37"/>
    </row>
    <row r="4" spans="1:199" s="20" customFormat="1" ht="15" customHeight="1" x14ac:dyDescent="0.2">
      <c r="A4" s="82"/>
      <c r="B4" s="83"/>
      <c r="C4" s="84"/>
      <c r="D4" s="76"/>
      <c r="E4" s="77"/>
      <c r="F4" s="77"/>
      <c r="G4" s="77"/>
      <c r="H4" s="77"/>
      <c r="I4" s="77"/>
      <c r="J4" s="77"/>
      <c r="K4" s="78"/>
      <c r="L4" s="43"/>
      <c r="M4" s="3"/>
      <c r="N4" s="3"/>
      <c r="O4" s="3"/>
      <c r="P4" s="3"/>
      <c r="Q4" s="3"/>
      <c r="R4" s="47" t="str">
        <f>IF($AE$5,"Prefixe pour les semaines","Prefix for weeks")</f>
        <v>Prefixe pour les semaines</v>
      </c>
      <c r="S4" s="48"/>
      <c r="T4" s="48"/>
      <c r="U4" s="48"/>
      <c r="V4" s="48"/>
      <c r="W4" s="48"/>
      <c r="X4" s="48"/>
      <c r="Y4" s="48"/>
      <c r="Z4" s="48"/>
      <c r="AA4" s="79" t="s">
        <v>16</v>
      </c>
      <c r="AB4" s="80"/>
      <c r="AC4" s="80"/>
      <c r="AD4" s="80"/>
      <c r="AE4" s="41"/>
      <c r="AG4" s="37" t="s">
        <v>15</v>
      </c>
      <c r="AH4" s="37" t="s">
        <v>18</v>
      </c>
      <c r="AI4" s="37" t="s">
        <v>16</v>
      </c>
      <c r="AJ4" s="37"/>
    </row>
    <row r="5" spans="1:199" s="5" customFormat="1" ht="15" customHeight="1" x14ac:dyDescent="0.2">
      <c r="A5" s="82" t="s">
        <v>24</v>
      </c>
      <c r="B5" s="83"/>
      <c r="C5" s="84"/>
      <c r="D5" s="73"/>
      <c r="E5" s="74"/>
      <c r="F5" s="74"/>
      <c r="G5" s="74"/>
      <c r="H5" s="74"/>
      <c r="I5" s="74"/>
      <c r="J5" s="74"/>
      <c r="K5" s="75"/>
      <c r="L5" s="43"/>
      <c r="M5" s="3"/>
      <c r="N5" s="3"/>
      <c r="O5" s="3"/>
      <c r="P5" s="3"/>
      <c r="Q5" s="3"/>
      <c r="R5" s="47" t="s">
        <v>19</v>
      </c>
      <c r="S5" s="48"/>
      <c r="T5" s="48"/>
      <c r="U5" s="48"/>
      <c r="V5" s="48"/>
      <c r="W5" s="48"/>
      <c r="X5" s="48"/>
      <c r="Y5" s="48"/>
      <c r="Z5" s="48"/>
      <c r="AA5" s="79" t="s">
        <v>20</v>
      </c>
      <c r="AB5" s="80"/>
      <c r="AC5" s="80"/>
      <c r="AD5" s="80"/>
      <c r="AE5" s="49">
        <f>IF(AA5="Français",1,0)</f>
        <v>1</v>
      </c>
      <c r="AF5" s="46" t="s">
        <v>20</v>
      </c>
      <c r="AG5" s="46" t="s">
        <v>21</v>
      </c>
    </row>
    <row r="6" spans="1:199" s="5" customFormat="1" ht="15" customHeight="1" x14ac:dyDescent="0.2"/>
    <row r="7" spans="1:199" s="23" customFormat="1" x14ac:dyDescent="0.2">
      <c r="O7" s="7">
        <f>E9</f>
        <v>41414</v>
      </c>
      <c r="P7" s="7">
        <f>O7+1</f>
        <v>41415</v>
      </c>
      <c r="Q7" s="7">
        <f t="shared" ref="Q7:CB7" si="0">P7+1</f>
        <v>41416</v>
      </c>
      <c r="R7" s="7">
        <f t="shared" si="0"/>
        <v>41417</v>
      </c>
      <c r="S7" s="7">
        <f t="shared" si="0"/>
        <v>41418</v>
      </c>
      <c r="T7" s="7">
        <f t="shared" si="0"/>
        <v>41419</v>
      </c>
      <c r="U7" s="7">
        <f t="shared" si="0"/>
        <v>41420</v>
      </c>
      <c r="V7" s="7">
        <f t="shared" si="0"/>
        <v>41421</v>
      </c>
      <c r="W7" s="7">
        <f t="shared" si="0"/>
        <v>41422</v>
      </c>
      <c r="X7" s="7">
        <f t="shared" si="0"/>
        <v>41423</v>
      </c>
      <c r="Y7" s="7">
        <f>X7+1</f>
        <v>41424</v>
      </c>
      <c r="Z7" s="7">
        <f t="shared" si="0"/>
        <v>41425</v>
      </c>
      <c r="AA7" s="7">
        <f t="shared" si="0"/>
        <v>41426</v>
      </c>
      <c r="AB7" s="7">
        <f t="shared" si="0"/>
        <v>41427</v>
      </c>
      <c r="AC7" s="7">
        <f t="shared" si="0"/>
        <v>41428</v>
      </c>
      <c r="AD7" s="7">
        <f t="shared" si="0"/>
        <v>41429</v>
      </c>
      <c r="AE7" s="7">
        <f t="shared" si="0"/>
        <v>41430</v>
      </c>
      <c r="AF7" s="7">
        <f t="shared" si="0"/>
        <v>41431</v>
      </c>
      <c r="AG7" s="7">
        <f t="shared" si="0"/>
        <v>41432</v>
      </c>
      <c r="AH7" s="7">
        <f t="shared" si="0"/>
        <v>41433</v>
      </c>
      <c r="AI7" s="7">
        <f t="shared" si="0"/>
        <v>41434</v>
      </c>
      <c r="AJ7" s="7">
        <f t="shared" si="0"/>
        <v>41435</v>
      </c>
      <c r="AK7" s="7">
        <f t="shared" si="0"/>
        <v>41436</v>
      </c>
      <c r="AL7" s="7">
        <f t="shared" si="0"/>
        <v>41437</v>
      </c>
      <c r="AM7" s="7">
        <f t="shared" si="0"/>
        <v>41438</v>
      </c>
      <c r="AN7" s="7">
        <f t="shared" si="0"/>
        <v>41439</v>
      </c>
      <c r="AO7" s="7">
        <f t="shared" si="0"/>
        <v>41440</v>
      </c>
      <c r="AP7" s="7">
        <f t="shared" si="0"/>
        <v>41441</v>
      </c>
      <c r="AQ7" s="7">
        <f t="shared" si="0"/>
        <v>41442</v>
      </c>
      <c r="AR7" s="7">
        <f t="shared" si="0"/>
        <v>41443</v>
      </c>
      <c r="AS7" s="7">
        <f t="shared" si="0"/>
        <v>41444</v>
      </c>
      <c r="AT7" s="7">
        <f t="shared" si="0"/>
        <v>41445</v>
      </c>
      <c r="AU7" s="7">
        <f t="shared" si="0"/>
        <v>41446</v>
      </c>
      <c r="AV7" s="7">
        <f t="shared" si="0"/>
        <v>41447</v>
      </c>
      <c r="AW7" s="7">
        <f t="shared" si="0"/>
        <v>41448</v>
      </c>
      <c r="AX7" s="7">
        <f t="shared" si="0"/>
        <v>41449</v>
      </c>
      <c r="AY7" s="7">
        <f t="shared" si="0"/>
        <v>41450</v>
      </c>
      <c r="AZ7" s="7">
        <f t="shared" si="0"/>
        <v>41451</v>
      </c>
      <c r="BA7" s="7">
        <f t="shared" si="0"/>
        <v>41452</v>
      </c>
      <c r="BB7" s="7">
        <f t="shared" si="0"/>
        <v>41453</v>
      </c>
      <c r="BC7" s="7">
        <f t="shared" si="0"/>
        <v>41454</v>
      </c>
      <c r="BD7" s="7">
        <f t="shared" si="0"/>
        <v>41455</v>
      </c>
      <c r="BE7" s="7">
        <f t="shared" si="0"/>
        <v>41456</v>
      </c>
      <c r="BF7" s="7">
        <f t="shared" si="0"/>
        <v>41457</v>
      </c>
      <c r="BG7" s="7">
        <f t="shared" si="0"/>
        <v>41458</v>
      </c>
      <c r="BH7" s="7">
        <f t="shared" si="0"/>
        <v>41459</v>
      </c>
      <c r="BI7" s="7">
        <f t="shared" si="0"/>
        <v>41460</v>
      </c>
      <c r="BJ7" s="7">
        <f t="shared" si="0"/>
        <v>41461</v>
      </c>
      <c r="BK7" s="7">
        <f t="shared" si="0"/>
        <v>41462</v>
      </c>
      <c r="BL7" s="7">
        <f t="shared" si="0"/>
        <v>41463</v>
      </c>
      <c r="BM7" s="7">
        <f t="shared" si="0"/>
        <v>41464</v>
      </c>
      <c r="BN7" s="7">
        <f t="shared" si="0"/>
        <v>41465</v>
      </c>
      <c r="BO7" s="7">
        <f t="shared" si="0"/>
        <v>41466</v>
      </c>
      <c r="BP7" s="7">
        <f t="shared" si="0"/>
        <v>41467</v>
      </c>
      <c r="BQ7" s="7">
        <f t="shared" si="0"/>
        <v>41468</v>
      </c>
      <c r="BR7" s="7">
        <f t="shared" si="0"/>
        <v>41469</v>
      </c>
      <c r="BS7" s="7">
        <f t="shared" si="0"/>
        <v>41470</v>
      </c>
      <c r="BT7" s="7">
        <f t="shared" si="0"/>
        <v>41471</v>
      </c>
      <c r="BU7" s="7">
        <f t="shared" si="0"/>
        <v>41472</v>
      </c>
      <c r="BV7" s="7">
        <f t="shared" si="0"/>
        <v>41473</v>
      </c>
      <c r="BW7" s="7">
        <f t="shared" si="0"/>
        <v>41474</v>
      </c>
      <c r="BX7" s="7">
        <f t="shared" si="0"/>
        <v>41475</v>
      </c>
      <c r="BY7" s="7">
        <f t="shared" si="0"/>
        <v>41476</v>
      </c>
      <c r="BZ7" s="7">
        <f t="shared" si="0"/>
        <v>41477</v>
      </c>
      <c r="CA7" s="7">
        <f t="shared" si="0"/>
        <v>41478</v>
      </c>
      <c r="CB7" s="7">
        <f t="shared" si="0"/>
        <v>41479</v>
      </c>
      <c r="CC7" s="7">
        <f t="shared" ref="CC7:DE7" si="1">CB7+1</f>
        <v>41480</v>
      </c>
      <c r="CD7" s="7">
        <f t="shared" si="1"/>
        <v>41481</v>
      </c>
      <c r="CE7" s="7">
        <f t="shared" si="1"/>
        <v>41482</v>
      </c>
      <c r="CF7" s="7">
        <f t="shared" si="1"/>
        <v>41483</v>
      </c>
      <c r="CG7" s="7">
        <f t="shared" si="1"/>
        <v>41484</v>
      </c>
      <c r="CH7" s="7">
        <f t="shared" si="1"/>
        <v>41485</v>
      </c>
      <c r="CI7" s="7">
        <f t="shared" si="1"/>
        <v>41486</v>
      </c>
      <c r="CJ7" s="7">
        <f t="shared" si="1"/>
        <v>41487</v>
      </c>
      <c r="CK7" s="7">
        <f t="shared" si="1"/>
        <v>41488</v>
      </c>
      <c r="CL7" s="7">
        <f t="shared" si="1"/>
        <v>41489</v>
      </c>
      <c r="CM7" s="7">
        <f t="shared" si="1"/>
        <v>41490</v>
      </c>
      <c r="CN7" s="7">
        <f t="shared" si="1"/>
        <v>41491</v>
      </c>
      <c r="CO7" s="7">
        <f t="shared" si="1"/>
        <v>41492</v>
      </c>
      <c r="CP7" s="7">
        <f t="shared" si="1"/>
        <v>41493</v>
      </c>
      <c r="CQ7" s="7">
        <f t="shared" si="1"/>
        <v>41494</v>
      </c>
      <c r="CR7" s="7">
        <f t="shared" si="1"/>
        <v>41495</v>
      </c>
      <c r="CS7" s="7">
        <f t="shared" si="1"/>
        <v>41496</v>
      </c>
      <c r="CT7" s="7">
        <f t="shared" si="1"/>
        <v>41497</v>
      </c>
      <c r="CU7" s="7">
        <f t="shared" si="1"/>
        <v>41498</v>
      </c>
      <c r="CV7" s="7">
        <f t="shared" si="1"/>
        <v>41499</v>
      </c>
      <c r="CW7" s="7">
        <f t="shared" si="1"/>
        <v>41500</v>
      </c>
      <c r="CX7" s="7">
        <f t="shared" si="1"/>
        <v>41501</v>
      </c>
      <c r="CY7" s="7">
        <f t="shared" si="1"/>
        <v>41502</v>
      </c>
      <c r="CZ7" s="7">
        <f t="shared" si="1"/>
        <v>41503</v>
      </c>
      <c r="DA7" s="7">
        <f t="shared" si="1"/>
        <v>41504</v>
      </c>
      <c r="DB7" s="7">
        <f t="shared" si="1"/>
        <v>41505</v>
      </c>
      <c r="DC7" s="7">
        <f t="shared" si="1"/>
        <v>41506</v>
      </c>
      <c r="DD7" s="7">
        <f t="shared" si="1"/>
        <v>41507</v>
      </c>
      <c r="DE7" s="7">
        <f t="shared" si="1"/>
        <v>41508</v>
      </c>
      <c r="DF7" s="7">
        <f t="shared" ref="DF7" si="2">DE7+1</f>
        <v>41509</v>
      </c>
      <c r="DG7" s="7">
        <f t="shared" ref="DG7" si="3">DF7+1</f>
        <v>41510</v>
      </c>
      <c r="DH7" s="7">
        <f t="shared" ref="DH7" si="4">DG7+1</f>
        <v>41511</v>
      </c>
      <c r="DI7" s="7">
        <f t="shared" ref="DI7" si="5">DH7+1</f>
        <v>41512</v>
      </c>
      <c r="DJ7" s="7">
        <f t="shared" ref="DJ7" si="6">DI7+1</f>
        <v>41513</v>
      </c>
      <c r="DK7" s="7">
        <f t="shared" ref="DK7" si="7">DJ7+1</f>
        <v>41514</v>
      </c>
      <c r="DL7" s="7">
        <f t="shared" ref="DL7" si="8">DK7+1</f>
        <v>41515</v>
      </c>
      <c r="DM7" s="7">
        <f t="shared" ref="DM7" si="9">DL7+1</f>
        <v>41516</v>
      </c>
      <c r="DN7" s="7">
        <f t="shared" ref="DN7" si="10">DM7+1</f>
        <v>41517</v>
      </c>
      <c r="DO7" s="7">
        <f t="shared" ref="DO7" si="11">DN7+1</f>
        <v>41518</v>
      </c>
      <c r="DP7" s="7">
        <f t="shared" ref="DP7" si="12">DO7+1</f>
        <v>41519</v>
      </c>
      <c r="DQ7" s="7">
        <f t="shared" ref="DQ7" si="13">DP7+1</f>
        <v>41520</v>
      </c>
      <c r="DR7" s="7">
        <f t="shared" ref="DR7" si="14">DQ7+1</f>
        <v>41521</v>
      </c>
      <c r="DS7" s="7">
        <f t="shared" ref="DS7" si="15">DR7+1</f>
        <v>41522</v>
      </c>
      <c r="DT7" s="7">
        <f t="shared" ref="DT7" si="16">DS7+1</f>
        <v>41523</v>
      </c>
      <c r="DU7" s="7">
        <f t="shared" ref="DU7" si="17">DT7+1</f>
        <v>41524</v>
      </c>
      <c r="DV7" s="7">
        <f t="shared" ref="DV7" si="18">DU7+1</f>
        <v>41525</v>
      </c>
      <c r="DW7" s="7">
        <f t="shared" ref="DW7" si="19">DV7+1</f>
        <v>41526</v>
      </c>
      <c r="DX7" s="7">
        <f t="shared" ref="DX7" si="20">DW7+1</f>
        <v>41527</v>
      </c>
      <c r="DY7" s="7">
        <f t="shared" ref="DY7" si="21">DX7+1</f>
        <v>41528</v>
      </c>
      <c r="DZ7" s="7">
        <f t="shared" ref="DZ7" si="22">DY7+1</f>
        <v>41529</v>
      </c>
      <c r="EA7" s="7">
        <f t="shared" ref="EA7" si="23">DZ7+1</f>
        <v>41530</v>
      </c>
      <c r="EB7" s="7">
        <f t="shared" ref="EB7" si="24">EA7+1</f>
        <v>41531</v>
      </c>
      <c r="EC7" s="7">
        <f t="shared" ref="EC7" si="25">EB7+1</f>
        <v>41532</v>
      </c>
      <c r="ED7" s="7">
        <f t="shared" ref="ED7" si="26">EC7+1</f>
        <v>41533</v>
      </c>
      <c r="EE7" s="7">
        <f t="shared" ref="EE7" si="27">ED7+1</f>
        <v>41534</v>
      </c>
      <c r="EF7" s="7">
        <f t="shared" ref="EF7" si="28">EE7+1</f>
        <v>41535</v>
      </c>
      <c r="EG7" s="7">
        <f t="shared" ref="EG7" si="29">EF7+1</f>
        <v>41536</v>
      </c>
      <c r="EH7" s="7">
        <f t="shared" ref="EH7" si="30">EG7+1</f>
        <v>41537</v>
      </c>
      <c r="EI7" s="7">
        <f t="shared" ref="EI7" si="31">EH7+1</f>
        <v>41538</v>
      </c>
      <c r="EJ7" s="7">
        <f t="shared" ref="EJ7" si="32">EI7+1</f>
        <v>41539</v>
      </c>
      <c r="EK7" s="7">
        <f t="shared" ref="EK7" si="33">EJ7+1</f>
        <v>41540</v>
      </c>
      <c r="EL7" s="7">
        <f t="shared" ref="EL7" si="34">EK7+1</f>
        <v>41541</v>
      </c>
      <c r="EM7" s="7">
        <f t="shared" ref="EM7" si="35">EL7+1</f>
        <v>41542</v>
      </c>
      <c r="EN7" s="7">
        <f t="shared" ref="EN7" si="36">EM7+1</f>
        <v>41543</v>
      </c>
      <c r="EO7" s="7">
        <f t="shared" ref="EO7" si="37">EN7+1</f>
        <v>41544</v>
      </c>
      <c r="EP7" s="7">
        <f t="shared" ref="EP7" si="38">EO7+1</f>
        <v>41545</v>
      </c>
      <c r="EQ7" s="7">
        <f t="shared" ref="EQ7" si="39">EP7+1</f>
        <v>41546</v>
      </c>
      <c r="ER7" s="7">
        <f t="shared" ref="ER7" si="40">EQ7+1</f>
        <v>41547</v>
      </c>
      <c r="ES7" s="7">
        <f t="shared" ref="ES7" si="41">ER7+1</f>
        <v>41548</v>
      </c>
      <c r="ET7" s="7">
        <f t="shared" ref="ET7" si="42">ES7+1</f>
        <v>41549</v>
      </c>
      <c r="EU7" s="7">
        <f t="shared" ref="EU7" si="43">ET7+1</f>
        <v>41550</v>
      </c>
      <c r="EV7" s="7">
        <f t="shared" ref="EV7" si="44">EU7+1</f>
        <v>41551</v>
      </c>
      <c r="EW7" s="7">
        <f t="shared" ref="EW7" si="45">EV7+1</f>
        <v>41552</v>
      </c>
      <c r="EX7" s="7">
        <f t="shared" ref="EX7" si="46">EW7+1</f>
        <v>41553</v>
      </c>
      <c r="EY7" s="7">
        <f t="shared" ref="EY7" si="47">EX7+1</f>
        <v>41554</v>
      </c>
      <c r="EZ7" s="7">
        <f t="shared" ref="EZ7" si="48">EY7+1</f>
        <v>41555</v>
      </c>
      <c r="FA7" s="7">
        <f t="shared" ref="FA7" si="49">EZ7+1</f>
        <v>41556</v>
      </c>
      <c r="FB7" s="7">
        <f t="shared" ref="FB7" si="50">FA7+1</f>
        <v>41557</v>
      </c>
      <c r="FC7" s="7">
        <f t="shared" ref="FC7" si="51">FB7+1</f>
        <v>41558</v>
      </c>
      <c r="FD7" s="7">
        <f t="shared" ref="FD7" si="52">FC7+1</f>
        <v>41559</v>
      </c>
      <c r="FE7" s="7">
        <f t="shared" ref="FE7" si="53">FD7+1</f>
        <v>41560</v>
      </c>
      <c r="FF7" s="7">
        <f t="shared" ref="FF7" si="54">FE7+1</f>
        <v>41561</v>
      </c>
      <c r="FG7" s="7">
        <f t="shared" ref="FG7" si="55">FF7+1</f>
        <v>41562</v>
      </c>
      <c r="FH7" s="7">
        <f t="shared" ref="FH7" si="56">FG7+1</f>
        <v>41563</v>
      </c>
      <c r="FI7" s="7">
        <f t="shared" ref="FI7" si="57">FH7+1</f>
        <v>41564</v>
      </c>
      <c r="FJ7" s="7">
        <f t="shared" ref="FJ7" si="58">FI7+1</f>
        <v>41565</v>
      </c>
      <c r="FK7" s="7">
        <f t="shared" ref="FK7" si="59">FJ7+1</f>
        <v>41566</v>
      </c>
      <c r="FL7" s="7">
        <f t="shared" ref="FL7" si="60">FK7+1</f>
        <v>41567</v>
      </c>
      <c r="FM7" s="7">
        <f t="shared" ref="FM7" si="61">FL7+1</f>
        <v>41568</v>
      </c>
      <c r="FN7" s="7">
        <f t="shared" ref="FN7" si="62">FM7+1</f>
        <v>41569</v>
      </c>
      <c r="FO7" s="7">
        <f t="shared" ref="FO7" si="63">FN7+1</f>
        <v>41570</v>
      </c>
      <c r="FP7" s="7">
        <f t="shared" ref="FP7" si="64">FO7+1</f>
        <v>41571</v>
      </c>
      <c r="FQ7" s="7">
        <f t="shared" ref="FQ7" si="65">FP7+1</f>
        <v>41572</v>
      </c>
      <c r="FR7" s="7">
        <f t="shared" ref="FR7" si="66">FQ7+1</f>
        <v>41573</v>
      </c>
      <c r="FS7" s="7">
        <f t="shared" ref="FS7" si="67">FR7+1</f>
        <v>41574</v>
      </c>
      <c r="FT7" s="7">
        <f t="shared" ref="FT7" si="68">FS7+1</f>
        <v>41575</v>
      </c>
      <c r="FU7" s="7">
        <f t="shared" ref="FU7" si="69">FT7+1</f>
        <v>41576</v>
      </c>
      <c r="FV7" s="7">
        <f t="shared" ref="FV7" si="70">FU7+1</f>
        <v>41577</v>
      </c>
      <c r="FW7" s="7">
        <f t="shared" ref="FW7" si="71">FV7+1</f>
        <v>41578</v>
      </c>
      <c r="FX7" s="7">
        <f t="shared" ref="FX7" si="72">FW7+1</f>
        <v>41579</v>
      </c>
      <c r="FY7" s="7">
        <f t="shared" ref="FY7" si="73">FX7+1</f>
        <v>41580</v>
      </c>
      <c r="FZ7" s="7">
        <f t="shared" ref="FZ7" si="74">FY7+1</f>
        <v>41581</v>
      </c>
      <c r="GA7" s="7">
        <f t="shared" ref="GA7" si="75">FZ7+1</f>
        <v>41582</v>
      </c>
      <c r="GB7" s="7">
        <f t="shared" ref="GB7" si="76">GA7+1</f>
        <v>41583</v>
      </c>
      <c r="GC7" s="7">
        <f t="shared" ref="GC7" si="77">GB7+1</f>
        <v>41584</v>
      </c>
      <c r="GD7" s="7">
        <f t="shared" ref="GD7" si="78">GC7+1</f>
        <v>41585</v>
      </c>
      <c r="GE7" s="7">
        <f t="shared" ref="GE7" si="79">GD7+1</f>
        <v>41586</v>
      </c>
      <c r="GF7" s="7">
        <f t="shared" ref="GF7" si="80">GE7+1</f>
        <v>41587</v>
      </c>
      <c r="GG7" s="7">
        <f t="shared" ref="GG7" si="81">GF7+1</f>
        <v>41588</v>
      </c>
      <c r="GH7" s="7">
        <f t="shared" ref="GH7" si="82">GG7+1</f>
        <v>41589</v>
      </c>
      <c r="GI7" s="7">
        <f t="shared" ref="GI7" si="83">GH7+1</f>
        <v>41590</v>
      </c>
      <c r="GJ7" s="7">
        <f t="shared" ref="GJ7" si="84">GI7+1</f>
        <v>41591</v>
      </c>
      <c r="GK7" s="7">
        <f t="shared" ref="GK7" si="85">GJ7+1</f>
        <v>41592</v>
      </c>
      <c r="GL7" s="7">
        <f t="shared" ref="GL7" si="86">GK7+1</f>
        <v>41593</v>
      </c>
      <c r="GM7" s="7">
        <f t="shared" ref="GM7" si="87">GL7+1</f>
        <v>41594</v>
      </c>
      <c r="GN7" s="7">
        <f t="shared" ref="GN7" si="88">GM7+1</f>
        <v>41595</v>
      </c>
      <c r="GO7" s="7">
        <f t="shared" ref="GO7" si="89">GN7+1</f>
        <v>41596</v>
      </c>
      <c r="GP7" s="7">
        <f t="shared" ref="GP7" si="90">GO7+1</f>
        <v>41597</v>
      </c>
      <c r="GQ7" s="7">
        <f t="shared" ref="GQ7" si="91">GP7+1</f>
        <v>41598</v>
      </c>
    </row>
    <row r="8" spans="1:199" s="24" customFormat="1" ht="12.75" customHeight="1" x14ac:dyDescent="0.2">
      <c r="A8" s="88" t="str">
        <f>IF($AE$5,"Aide","Help")</f>
        <v>Aide</v>
      </c>
      <c r="B8" s="88"/>
      <c r="C8" s="88"/>
      <c r="E8" s="90" t="str">
        <f>IF($AE$5,"Début du Gantt","Starting Date")</f>
        <v>Début du Gantt</v>
      </c>
      <c r="F8" s="91"/>
      <c r="G8" s="91"/>
      <c r="H8" s="91"/>
      <c r="I8" s="91"/>
      <c r="J8" s="91"/>
      <c r="K8" s="92"/>
      <c r="L8" s="44"/>
      <c r="M8" s="25"/>
      <c r="O8" s="81" t="str">
        <f>IF(DAY(O14)=1,O14,"")</f>
        <v/>
      </c>
      <c r="P8" s="81" t="str">
        <f t="shared" ref="P8:Z8" si="92">IF(DAY(P14)=1,P14,"")</f>
        <v/>
      </c>
      <c r="Q8" s="81" t="str">
        <f t="shared" si="92"/>
        <v/>
      </c>
      <c r="R8" s="81" t="str">
        <f t="shared" si="92"/>
        <v/>
      </c>
      <c r="S8" s="81" t="str">
        <f t="shared" si="92"/>
        <v/>
      </c>
      <c r="T8" s="81" t="str">
        <f t="shared" si="92"/>
        <v/>
      </c>
      <c r="U8" s="81" t="str">
        <f t="shared" si="92"/>
        <v/>
      </c>
      <c r="V8" s="81" t="str">
        <f t="shared" si="92"/>
        <v/>
      </c>
      <c r="W8" s="81" t="str">
        <f t="shared" si="92"/>
        <v/>
      </c>
      <c r="X8" s="81" t="str">
        <f t="shared" si="92"/>
        <v/>
      </c>
      <c r="Y8" s="81" t="str">
        <f t="shared" si="92"/>
        <v/>
      </c>
      <c r="Z8" s="81" t="str">
        <f t="shared" si="92"/>
        <v/>
      </c>
      <c r="AA8" s="81">
        <f>IF(DAY(AA14)=1,AA14,"")</f>
        <v>41426</v>
      </c>
      <c r="AB8" s="81" t="str">
        <f t="shared" ref="AB8:CM8" si="93">IF(DAY(AB14)=1,AB14,"")</f>
        <v/>
      </c>
      <c r="AC8" s="81" t="str">
        <f t="shared" si="93"/>
        <v/>
      </c>
      <c r="AD8" s="81" t="str">
        <f t="shared" si="93"/>
        <v/>
      </c>
      <c r="AE8" s="81" t="str">
        <f t="shared" si="93"/>
        <v/>
      </c>
      <c r="AF8" s="81" t="str">
        <f t="shared" si="93"/>
        <v/>
      </c>
      <c r="AG8" s="81" t="str">
        <f t="shared" si="93"/>
        <v/>
      </c>
      <c r="AH8" s="81" t="str">
        <f t="shared" si="93"/>
        <v/>
      </c>
      <c r="AI8" s="81" t="str">
        <f t="shared" si="93"/>
        <v/>
      </c>
      <c r="AJ8" s="81" t="str">
        <f t="shared" si="93"/>
        <v/>
      </c>
      <c r="AK8" s="81" t="str">
        <f t="shared" si="93"/>
        <v/>
      </c>
      <c r="AL8" s="81" t="str">
        <f t="shared" si="93"/>
        <v/>
      </c>
      <c r="AM8" s="81" t="str">
        <f t="shared" si="93"/>
        <v/>
      </c>
      <c r="AN8" s="81" t="str">
        <f t="shared" si="93"/>
        <v/>
      </c>
      <c r="AO8" s="81" t="str">
        <f t="shared" si="93"/>
        <v/>
      </c>
      <c r="AP8" s="81" t="str">
        <f t="shared" si="93"/>
        <v/>
      </c>
      <c r="AQ8" s="81" t="str">
        <f t="shared" si="93"/>
        <v/>
      </c>
      <c r="AR8" s="81" t="str">
        <f t="shared" si="93"/>
        <v/>
      </c>
      <c r="AS8" s="81" t="str">
        <f t="shared" si="93"/>
        <v/>
      </c>
      <c r="AT8" s="81" t="str">
        <f t="shared" si="93"/>
        <v/>
      </c>
      <c r="AU8" s="81" t="str">
        <f t="shared" si="93"/>
        <v/>
      </c>
      <c r="AV8" s="81" t="str">
        <f t="shared" si="93"/>
        <v/>
      </c>
      <c r="AW8" s="81" t="str">
        <f t="shared" si="93"/>
        <v/>
      </c>
      <c r="AX8" s="81" t="str">
        <f t="shared" si="93"/>
        <v/>
      </c>
      <c r="AY8" s="81" t="str">
        <f t="shared" si="93"/>
        <v/>
      </c>
      <c r="AZ8" s="81" t="str">
        <f t="shared" si="93"/>
        <v/>
      </c>
      <c r="BA8" s="81" t="str">
        <f t="shared" si="93"/>
        <v/>
      </c>
      <c r="BB8" s="81" t="str">
        <f t="shared" si="93"/>
        <v/>
      </c>
      <c r="BC8" s="81" t="str">
        <f t="shared" si="93"/>
        <v/>
      </c>
      <c r="BD8" s="81" t="str">
        <f t="shared" si="93"/>
        <v/>
      </c>
      <c r="BE8" s="81">
        <f t="shared" si="93"/>
        <v>41456</v>
      </c>
      <c r="BF8" s="81" t="str">
        <f t="shared" si="93"/>
        <v/>
      </c>
      <c r="BG8" s="81" t="str">
        <f t="shared" si="93"/>
        <v/>
      </c>
      <c r="BH8" s="81" t="str">
        <f t="shared" si="93"/>
        <v/>
      </c>
      <c r="BI8" s="81" t="str">
        <f t="shared" si="93"/>
        <v/>
      </c>
      <c r="BJ8" s="81" t="str">
        <f t="shared" si="93"/>
        <v/>
      </c>
      <c r="BK8" s="81" t="str">
        <f t="shared" si="93"/>
        <v/>
      </c>
      <c r="BL8" s="81" t="str">
        <f t="shared" si="93"/>
        <v/>
      </c>
      <c r="BM8" s="81" t="str">
        <f t="shared" si="93"/>
        <v/>
      </c>
      <c r="BN8" s="81" t="str">
        <f t="shared" si="93"/>
        <v/>
      </c>
      <c r="BO8" s="81" t="str">
        <f t="shared" si="93"/>
        <v/>
      </c>
      <c r="BP8" s="81" t="str">
        <f t="shared" si="93"/>
        <v/>
      </c>
      <c r="BQ8" s="81" t="str">
        <f t="shared" si="93"/>
        <v/>
      </c>
      <c r="BR8" s="81" t="str">
        <f t="shared" si="93"/>
        <v/>
      </c>
      <c r="BS8" s="81" t="str">
        <f t="shared" si="93"/>
        <v/>
      </c>
      <c r="BT8" s="81" t="str">
        <f t="shared" si="93"/>
        <v/>
      </c>
      <c r="BU8" s="81" t="str">
        <f t="shared" si="93"/>
        <v/>
      </c>
      <c r="BV8" s="81" t="str">
        <f t="shared" si="93"/>
        <v/>
      </c>
      <c r="BW8" s="81" t="str">
        <f t="shared" si="93"/>
        <v/>
      </c>
      <c r="BX8" s="81" t="str">
        <f t="shared" si="93"/>
        <v/>
      </c>
      <c r="BY8" s="81" t="str">
        <f t="shared" si="93"/>
        <v/>
      </c>
      <c r="BZ8" s="81" t="str">
        <f t="shared" si="93"/>
        <v/>
      </c>
      <c r="CA8" s="81" t="str">
        <f t="shared" si="93"/>
        <v/>
      </c>
      <c r="CB8" s="81" t="str">
        <f t="shared" si="93"/>
        <v/>
      </c>
      <c r="CC8" s="81" t="str">
        <f t="shared" si="93"/>
        <v/>
      </c>
      <c r="CD8" s="81" t="str">
        <f t="shared" si="93"/>
        <v/>
      </c>
      <c r="CE8" s="81" t="str">
        <f t="shared" si="93"/>
        <v/>
      </c>
      <c r="CF8" s="81" t="str">
        <f t="shared" si="93"/>
        <v/>
      </c>
      <c r="CG8" s="81" t="str">
        <f t="shared" si="93"/>
        <v/>
      </c>
      <c r="CH8" s="81" t="str">
        <f t="shared" si="93"/>
        <v/>
      </c>
      <c r="CI8" s="81" t="str">
        <f t="shared" si="93"/>
        <v/>
      </c>
      <c r="CJ8" s="81">
        <f t="shared" si="93"/>
        <v>41487</v>
      </c>
      <c r="CK8" s="81" t="str">
        <f t="shared" si="93"/>
        <v/>
      </c>
      <c r="CL8" s="81" t="str">
        <f t="shared" si="93"/>
        <v/>
      </c>
      <c r="CM8" s="81" t="str">
        <f t="shared" si="93"/>
        <v/>
      </c>
      <c r="CN8" s="81" t="str">
        <f t="shared" ref="CN8:DE8" si="94">IF(DAY(CN14)=1,CN14,"")</f>
        <v/>
      </c>
      <c r="CO8" s="81" t="str">
        <f t="shared" si="94"/>
        <v/>
      </c>
      <c r="CP8" s="81" t="str">
        <f t="shared" si="94"/>
        <v/>
      </c>
      <c r="CQ8" s="81" t="str">
        <f t="shared" si="94"/>
        <v/>
      </c>
      <c r="CR8" s="81" t="str">
        <f t="shared" si="94"/>
        <v/>
      </c>
      <c r="CS8" s="81" t="str">
        <f t="shared" si="94"/>
        <v/>
      </c>
      <c r="CT8" s="81" t="str">
        <f t="shared" si="94"/>
        <v/>
      </c>
      <c r="CU8" s="81" t="str">
        <f t="shared" si="94"/>
        <v/>
      </c>
      <c r="CV8" s="81" t="str">
        <f t="shared" si="94"/>
        <v/>
      </c>
      <c r="CW8" s="81" t="str">
        <f t="shared" si="94"/>
        <v/>
      </c>
      <c r="CX8" s="81" t="str">
        <f t="shared" si="94"/>
        <v/>
      </c>
      <c r="CY8" s="81" t="str">
        <f t="shared" si="94"/>
        <v/>
      </c>
      <c r="CZ8" s="81" t="str">
        <f t="shared" si="94"/>
        <v/>
      </c>
      <c r="DA8" s="81" t="str">
        <f t="shared" si="94"/>
        <v/>
      </c>
      <c r="DB8" s="81" t="str">
        <f t="shared" si="94"/>
        <v/>
      </c>
      <c r="DC8" s="81" t="str">
        <f t="shared" si="94"/>
        <v/>
      </c>
      <c r="DD8" s="81" t="str">
        <f t="shared" si="94"/>
        <v/>
      </c>
      <c r="DE8" s="81" t="str">
        <f t="shared" si="94"/>
        <v/>
      </c>
      <c r="DF8" s="81" t="str">
        <f t="shared" ref="DF8:FJ8" si="95">IF(DAY(DF14)=1,DF14,"")</f>
        <v/>
      </c>
      <c r="DG8" s="81" t="str">
        <f t="shared" si="95"/>
        <v/>
      </c>
      <c r="DH8" s="81" t="str">
        <f t="shared" si="95"/>
        <v/>
      </c>
      <c r="DI8" s="81" t="str">
        <f t="shared" si="95"/>
        <v/>
      </c>
      <c r="DJ8" s="81" t="str">
        <f t="shared" si="95"/>
        <v/>
      </c>
      <c r="DK8" s="81" t="str">
        <f t="shared" si="95"/>
        <v/>
      </c>
      <c r="DL8" s="81" t="str">
        <f t="shared" si="95"/>
        <v/>
      </c>
      <c r="DM8" s="81" t="str">
        <f t="shared" si="95"/>
        <v/>
      </c>
      <c r="DN8" s="81" t="str">
        <f t="shared" si="95"/>
        <v/>
      </c>
      <c r="DO8" s="81">
        <f t="shared" si="95"/>
        <v>41518</v>
      </c>
      <c r="DP8" s="81" t="str">
        <f t="shared" si="95"/>
        <v/>
      </c>
      <c r="DQ8" s="81" t="str">
        <f t="shared" si="95"/>
        <v/>
      </c>
      <c r="DR8" s="81" t="str">
        <f t="shared" si="95"/>
        <v/>
      </c>
      <c r="DS8" s="81" t="str">
        <f t="shared" si="95"/>
        <v/>
      </c>
      <c r="DT8" s="81" t="str">
        <f t="shared" si="95"/>
        <v/>
      </c>
      <c r="DU8" s="81" t="str">
        <f t="shared" si="95"/>
        <v/>
      </c>
      <c r="DV8" s="81" t="str">
        <f t="shared" si="95"/>
        <v/>
      </c>
      <c r="DW8" s="81" t="str">
        <f t="shared" si="95"/>
        <v/>
      </c>
      <c r="DX8" s="81" t="str">
        <f t="shared" si="95"/>
        <v/>
      </c>
      <c r="DY8" s="81" t="str">
        <f t="shared" si="95"/>
        <v/>
      </c>
      <c r="DZ8" s="81" t="str">
        <f t="shared" si="95"/>
        <v/>
      </c>
      <c r="EA8" s="81" t="str">
        <f t="shared" si="95"/>
        <v/>
      </c>
      <c r="EB8" s="81" t="str">
        <f t="shared" si="95"/>
        <v/>
      </c>
      <c r="EC8" s="81" t="str">
        <f t="shared" si="95"/>
        <v/>
      </c>
      <c r="ED8" s="81" t="str">
        <f t="shared" si="95"/>
        <v/>
      </c>
      <c r="EE8" s="81" t="str">
        <f t="shared" si="95"/>
        <v/>
      </c>
      <c r="EF8" s="81" t="str">
        <f t="shared" si="95"/>
        <v/>
      </c>
      <c r="EG8" s="81" t="str">
        <f t="shared" si="95"/>
        <v/>
      </c>
      <c r="EH8" s="81" t="str">
        <f t="shared" si="95"/>
        <v/>
      </c>
      <c r="EI8" s="81" t="str">
        <f t="shared" si="95"/>
        <v/>
      </c>
      <c r="EJ8" s="81" t="str">
        <f t="shared" si="95"/>
        <v/>
      </c>
      <c r="EK8" s="81" t="str">
        <f t="shared" si="95"/>
        <v/>
      </c>
      <c r="EL8" s="81" t="str">
        <f t="shared" si="95"/>
        <v/>
      </c>
      <c r="EM8" s="81" t="str">
        <f t="shared" si="95"/>
        <v/>
      </c>
      <c r="EN8" s="81" t="str">
        <f t="shared" si="95"/>
        <v/>
      </c>
      <c r="EO8" s="81" t="str">
        <f t="shared" si="95"/>
        <v/>
      </c>
      <c r="EP8" s="81" t="str">
        <f t="shared" si="95"/>
        <v/>
      </c>
      <c r="EQ8" s="81" t="str">
        <f t="shared" si="95"/>
        <v/>
      </c>
      <c r="ER8" s="81" t="str">
        <f t="shared" si="95"/>
        <v/>
      </c>
      <c r="ES8" s="81">
        <f t="shared" si="95"/>
        <v>41548</v>
      </c>
      <c r="ET8" s="81" t="str">
        <f t="shared" si="95"/>
        <v/>
      </c>
      <c r="EU8" s="81" t="str">
        <f t="shared" si="95"/>
        <v/>
      </c>
      <c r="EV8" s="81" t="str">
        <f t="shared" si="95"/>
        <v/>
      </c>
      <c r="EW8" s="81" t="str">
        <f t="shared" si="95"/>
        <v/>
      </c>
      <c r="EX8" s="81" t="str">
        <f t="shared" si="95"/>
        <v/>
      </c>
      <c r="EY8" s="81" t="str">
        <f t="shared" si="95"/>
        <v/>
      </c>
      <c r="EZ8" s="81" t="str">
        <f t="shared" si="95"/>
        <v/>
      </c>
      <c r="FA8" s="81" t="str">
        <f t="shared" si="95"/>
        <v/>
      </c>
      <c r="FB8" s="81" t="str">
        <f t="shared" si="95"/>
        <v/>
      </c>
      <c r="FC8" s="81" t="str">
        <f t="shared" si="95"/>
        <v/>
      </c>
      <c r="FD8" s="81" t="str">
        <f t="shared" si="95"/>
        <v/>
      </c>
      <c r="FE8" s="81" t="str">
        <f t="shared" si="95"/>
        <v/>
      </c>
      <c r="FF8" s="81" t="str">
        <f t="shared" si="95"/>
        <v/>
      </c>
      <c r="FG8" s="81" t="str">
        <f t="shared" si="95"/>
        <v/>
      </c>
      <c r="FH8" s="81" t="str">
        <f t="shared" si="95"/>
        <v/>
      </c>
      <c r="FI8" s="81" t="str">
        <f t="shared" si="95"/>
        <v/>
      </c>
      <c r="FJ8" s="81" t="str">
        <f t="shared" si="95"/>
        <v/>
      </c>
      <c r="FK8" s="81" t="str">
        <f t="shared" ref="FK8:GK8" si="96">IF(DAY(FK14)=1,FK14,"")</f>
        <v/>
      </c>
      <c r="FL8" s="81" t="str">
        <f t="shared" si="96"/>
        <v/>
      </c>
      <c r="FM8" s="81" t="str">
        <f t="shared" si="96"/>
        <v/>
      </c>
      <c r="FN8" s="81" t="str">
        <f t="shared" si="96"/>
        <v/>
      </c>
      <c r="FO8" s="81" t="str">
        <f t="shared" si="96"/>
        <v/>
      </c>
      <c r="FP8" s="81" t="str">
        <f t="shared" si="96"/>
        <v/>
      </c>
      <c r="FQ8" s="81" t="str">
        <f t="shared" si="96"/>
        <v/>
      </c>
      <c r="FR8" s="81" t="str">
        <f t="shared" si="96"/>
        <v/>
      </c>
      <c r="FS8" s="81" t="str">
        <f t="shared" si="96"/>
        <v/>
      </c>
      <c r="FT8" s="81" t="str">
        <f t="shared" si="96"/>
        <v/>
      </c>
      <c r="FU8" s="81" t="str">
        <f t="shared" si="96"/>
        <v/>
      </c>
      <c r="FV8" s="81" t="str">
        <f t="shared" si="96"/>
        <v/>
      </c>
      <c r="FW8" s="81" t="str">
        <f t="shared" si="96"/>
        <v/>
      </c>
      <c r="FX8" s="81">
        <f t="shared" si="96"/>
        <v>41579</v>
      </c>
      <c r="FY8" s="81" t="str">
        <f t="shared" si="96"/>
        <v/>
      </c>
      <c r="FZ8" s="81" t="str">
        <f t="shared" si="96"/>
        <v/>
      </c>
      <c r="GA8" s="81" t="str">
        <f t="shared" si="96"/>
        <v/>
      </c>
      <c r="GB8" s="81" t="str">
        <f t="shared" si="96"/>
        <v/>
      </c>
      <c r="GC8" s="81" t="str">
        <f t="shared" si="96"/>
        <v/>
      </c>
      <c r="GD8" s="81" t="str">
        <f t="shared" si="96"/>
        <v/>
      </c>
      <c r="GE8" s="81" t="str">
        <f t="shared" si="96"/>
        <v/>
      </c>
      <c r="GF8" s="81" t="str">
        <f t="shared" si="96"/>
        <v/>
      </c>
      <c r="GG8" s="81" t="str">
        <f t="shared" si="96"/>
        <v/>
      </c>
      <c r="GH8" s="81" t="str">
        <f t="shared" si="96"/>
        <v/>
      </c>
      <c r="GI8" s="81" t="str">
        <f t="shared" si="96"/>
        <v/>
      </c>
      <c r="GJ8" s="81" t="str">
        <f t="shared" si="96"/>
        <v/>
      </c>
      <c r="GK8" s="81" t="str">
        <f t="shared" si="96"/>
        <v/>
      </c>
      <c r="GL8" s="81" t="str">
        <f t="shared" ref="GL8:GQ8" si="97">IF(DAY(GL14)=1,GL14,"")</f>
        <v/>
      </c>
      <c r="GM8" s="81" t="str">
        <f t="shared" si="97"/>
        <v/>
      </c>
      <c r="GN8" s="81" t="str">
        <f t="shared" si="97"/>
        <v/>
      </c>
      <c r="GO8" s="81" t="str">
        <f t="shared" si="97"/>
        <v/>
      </c>
      <c r="GP8" s="81" t="str">
        <f t="shared" si="97"/>
        <v/>
      </c>
      <c r="GQ8" s="81" t="str">
        <f t="shared" si="97"/>
        <v/>
      </c>
    </row>
    <row r="9" spans="1:199" s="24" customFormat="1" ht="12.75" customHeight="1" x14ac:dyDescent="0.2">
      <c r="A9" s="89"/>
      <c r="B9" s="89"/>
      <c r="C9" s="89"/>
      <c r="E9" s="93">
        <v>41414</v>
      </c>
      <c r="F9" s="94"/>
      <c r="G9" s="94"/>
      <c r="H9" s="94"/>
      <c r="I9" s="94"/>
      <c r="J9" s="94"/>
      <c r="K9" s="95"/>
      <c r="L9" s="45"/>
      <c r="M9" s="25"/>
      <c r="N9" s="26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81"/>
      <c r="EA9" s="81"/>
      <c r="EB9" s="81"/>
      <c r="EC9" s="81"/>
      <c r="ED9" s="81"/>
      <c r="EE9" s="81"/>
      <c r="EF9" s="81"/>
      <c r="EG9" s="81"/>
      <c r="EH9" s="81"/>
      <c r="EI9" s="81"/>
      <c r="EJ9" s="81"/>
      <c r="EK9" s="81"/>
      <c r="EL9" s="81"/>
      <c r="EM9" s="81"/>
      <c r="EN9" s="81"/>
      <c r="EO9" s="81"/>
      <c r="EP9" s="81"/>
      <c r="EQ9" s="81"/>
      <c r="ER9" s="81"/>
      <c r="ES9" s="81"/>
      <c r="ET9" s="81"/>
      <c r="EU9" s="81"/>
      <c r="EV9" s="81"/>
      <c r="EW9" s="81"/>
      <c r="EX9" s="81"/>
      <c r="EY9" s="81"/>
      <c r="EZ9" s="81"/>
      <c r="FA9" s="81"/>
      <c r="FB9" s="81"/>
      <c r="FC9" s="81"/>
      <c r="FD9" s="81"/>
      <c r="FE9" s="81"/>
      <c r="FF9" s="81"/>
      <c r="FG9" s="81"/>
      <c r="FH9" s="81"/>
      <c r="FI9" s="81"/>
      <c r="FJ9" s="81"/>
      <c r="FK9" s="81"/>
      <c r="FL9" s="81"/>
      <c r="FM9" s="81"/>
      <c r="FN9" s="81"/>
      <c r="FO9" s="81"/>
      <c r="FP9" s="81"/>
      <c r="FQ9" s="81"/>
      <c r="FR9" s="81"/>
      <c r="FS9" s="81"/>
      <c r="FT9" s="81"/>
      <c r="FU9" s="81"/>
      <c r="FV9" s="81"/>
      <c r="FW9" s="81"/>
      <c r="FX9" s="81"/>
      <c r="FY9" s="81"/>
      <c r="FZ9" s="81"/>
      <c r="GA9" s="81"/>
      <c r="GB9" s="81"/>
      <c r="GC9" s="81"/>
      <c r="GD9" s="81"/>
      <c r="GE9" s="81"/>
      <c r="GF9" s="81"/>
      <c r="GG9" s="81"/>
      <c r="GH9" s="81"/>
      <c r="GI9" s="81"/>
      <c r="GJ9" s="81"/>
      <c r="GK9" s="81"/>
      <c r="GL9" s="81"/>
      <c r="GM9" s="81"/>
      <c r="GN9" s="81"/>
      <c r="GO9" s="81"/>
      <c r="GP9" s="81"/>
      <c r="GQ9" s="81"/>
    </row>
    <row r="10" spans="1:199" s="24" customFormat="1" ht="12.75" customHeight="1" x14ac:dyDescent="0.2">
      <c r="A10" s="89"/>
      <c r="B10" s="89"/>
      <c r="C10" s="89"/>
      <c r="E10" s="96"/>
      <c r="F10" s="97"/>
      <c r="G10" s="97"/>
      <c r="H10" s="97"/>
      <c r="I10" s="97"/>
      <c r="J10" s="97"/>
      <c r="K10" s="98"/>
      <c r="L10" s="45"/>
      <c r="M10" s="25"/>
      <c r="N10" s="26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  <c r="FL10" s="81"/>
      <c r="FM10" s="81"/>
      <c r="FN10" s="81"/>
      <c r="FO10" s="81"/>
      <c r="FP10" s="81"/>
      <c r="FQ10" s="81"/>
      <c r="FR10" s="81"/>
      <c r="FS10" s="81"/>
      <c r="FT10" s="81"/>
      <c r="FU10" s="81"/>
      <c r="FV10" s="81"/>
      <c r="FW10" s="81"/>
      <c r="FX10" s="81"/>
      <c r="FY10" s="81"/>
      <c r="FZ10" s="81"/>
      <c r="GA10" s="81"/>
      <c r="GB10" s="81"/>
      <c r="GC10" s="81"/>
      <c r="GD10" s="81"/>
      <c r="GE10" s="81"/>
      <c r="GF10" s="81"/>
      <c r="GG10" s="81"/>
      <c r="GH10" s="81"/>
      <c r="GI10" s="81"/>
      <c r="GJ10" s="81"/>
      <c r="GK10" s="81"/>
      <c r="GL10" s="81"/>
      <c r="GM10" s="81"/>
      <c r="GN10" s="81"/>
      <c r="GO10" s="81"/>
      <c r="GP10" s="81"/>
      <c r="GQ10" s="81"/>
    </row>
    <row r="11" spans="1:199" s="24" customFormat="1" x14ac:dyDescent="0.2">
      <c r="G11" s="23"/>
      <c r="M11" s="25"/>
      <c r="N11" s="26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  <c r="ED11" s="81"/>
      <c r="EE11" s="81"/>
      <c r="EF11" s="81"/>
      <c r="EG11" s="81"/>
      <c r="EH11" s="81"/>
      <c r="EI11" s="81"/>
      <c r="EJ11" s="81"/>
      <c r="EK11" s="81"/>
      <c r="EL11" s="81"/>
      <c r="EM11" s="81"/>
      <c r="EN11" s="81"/>
      <c r="EO11" s="81"/>
      <c r="EP11" s="81"/>
      <c r="EQ11" s="81"/>
      <c r="ER11" s="81"/>
      <c r="ES11" s="81"/>
      <c r="ET11" s="81"/>
      <c r="EU11" s="81"/>
      <c r="EV11" s="81"/>
      <c r="EW11" s="81"/>
      <c r="EX11" s="81"/>
      <c r="EY11" s="81"/>
      <c r="EZ11" s="81"/>
      <c r="FA11" s="81"/>
      <c r="FB11" s="81"/>
      <c r="FC11" s="81"/>
      <c r="FD11" s="81"/>
      <c r="FE11" s="81"/>
      <c r="FF11" s="81"/>
      <c r="FG11" s="81"/>
      <c r="FH11" s="81"/>
      <c r="FI11" s="81"/>
      <c r="FJ11" s="81"/>
      <c r="FK11" s="81"/>
      <c r="FL11" s="81"/>
      <c r="FM11" s="81"/>
      <c r="FN11" s="81"/>
      <c r="FO11" s="81"/>
      <c r="FP11" s="81"/>
      <c r="FQ11" s="81"/>
      <c r="FR11" s="81"/>
      <c r="FS11" s="81"/>
      <c r="FT11" s="81"/>
      <c r="FU11" s="81"/>
      <c r="FV11" s="81"/>
      <c r="FW11" s="81"/>
      <c r="FX11" s="81"/>
      <c r="FY11" s="81"/>
      <c r="FZ11" s="81"/>
      <c r="GA11" s="81"/>
      <c r="GB11" s="81"/>
      <c r="GC11" s="81"/>
      <c r="GD11" s="81"/>
      <c r="GE11" s="81"/>
      <c r="GF11" s="81"/>
      <c r="GG11" s="81"/>
      <c r="GH11" s="81"/>
      <c r="GI11" s="81"/>
      <c r="GJ11" s="81"/>
      <c r="GK11" s="81"/>
      <c r="GL11" s="81"/>
      <c r="GM11" s="81"/>
      <c r="GN11" s="81"/>
      <c r="GO11" s="81"/>
      <c r="GP11" s="81"/>
      <c r="GQ11" s="81"/>
    </row>
    <row r="12" spans="1:199" s="24" customFormat="1" ht="18.75" customHeight="1" x14ac:dyDescent="0.2">
      <c r="M12" s="25"/>
      <c r="N12" s="26"/>
      <c r="O12" s="32" t="str">
        <f t="shared" ref="O12:AT12" si="98">$AA$4&amp;INT((O7-DATE(YEAR(O7-WEEKDAY(O7-1)+4),1,3)+WEEKDAY(DATE(YEAR(O7-WEEKDAY(O7-1)+4),1,3))+5)/7)</f>
        <v>S21</v>
      </c>
      <c r="P12" s="32" t="str">
        <f t="shared" si="98"/>
        <v>S21</v>
      </c>
      <c r="Q12" s="32" t="str">
        <f t="shared" si="98"/>
        <v>S21</v>
      </c>
      <c r="R12" s="32" t="str">
        <f t="shared" si="98"/>
        <v>S21</v>
      </c>
      <c r="S12" s="32" t="str">
        <f t="shared" si="98"/>
        <v>S21</v>
      </c>
      <c r="T12" s="32" t="str">
        <f t="shared" si="98"/>
        <v>S21</v>
      </c>
      <c r="U12" s="32" t="str">
        <f t="shared" si="98"/>
        <v>S21</v>
      </c>
      <c r="V12" s="32" t="str">
        <f t="shared" si="98"/>
        <v>S22</v>
      </c>
      <c r="W12" s="32" t="str">
        <f t="shared" si="98"/>
        <v>S22</v>
      </c>
      <c r="X12" s="32" t="str">
        <f t="shared" si="98"/>
        <v>S22</v>
      </c>
      <c r="Y12" s="32" t="str">
        <f t="shared" si="98"/>
        <v>S22</v>
      </c>
      <c r="Z12" s="32" t="str">
        <f t="shared" si="98"/>
        <v>S22</v>
      </c>
      <c r="AA12" s="32" t="str">
        <f t="shared" si="98"/>
        <v>S22</v>
      </c>
      <c r="AB12" s="32" t="str">
        <f t="shared" si="98"/>
        <v>S22</v>
      </c>
      <c r="AC12" s="32" t="str">
        <f t="shared" si="98"/>
        <v>S23</v>
      </c>
      <c r="AD12" s="32" t="str">
        <f t="shared" si="98"/>
        <v>S23</v>
      </c>
      <c r="AE12" s="32" t="str">
        <f t="shared" si="98"/>
        <v>S23</v>
      </c>
      <c r="AF12" s="32" t="str">
        <f t="shared" si="98"/>
        <v>S23</v>
      </c>
      <c r="AG12" s="32" t="str">
        <f t="shared" si="98"/>
        <v>S23</v>
      </c>
      <c r="AH12" s="32" t="str">
        <f t="shared" si="98"/>
        <v>S23</v>
      </c>
      <c r="AI12" s="32" t="str">
        <f t="shared" si="98"/>
        <v>S23</v>
      </c>
      <c r="AJ12" s="32" t="str">
        <f t="shared" si="98"/>
        <v>S24</v>
      </c>
      <c r="AK12" s="32" t="str">
        <f t="shared" si="98"/>
        <v>S24</v>
      </c>
      <c r="AL12" s="32" t="str">
        <f t="shared" si="98"/>
        <v>S24</v>
      </c>
      <c r="AM12" s="32" t="str">
        <f t="shared" si="98"/>
        <v>S24</v>
      </c>
      <c r="AN12" s="32" t="str">
        <f t="shared" si="98"/>
        <v>S24</v>
      </c>
      <c r="AO12" s="32" t="str">
        <f t="shared" si="98"/>
        <v>S24</v>
      </c>
      <c r="AP12" s="32" t="str">
        <f t="shared" si="98"/>
        <v>S24</v>
      </c>
      <c r="AQ12" s="32" t="str">
        <f t="shared" si="98"/>
        <v>S25</v>
      </c>
      <c r="AR12" s="32" t="str">
        <f>$AA$4&amp;INT((AR7-DATE(YEAR(AR7-WEEKDAY(AR7-1)+4),1,3)+WEEKDAY(DATE(YEAR(AR7-WEEKDAY(AR7-1)+4),1,3))+5)/7)</f>
        <v>S25</v>
      </c>
      <c r="AS12" s="32" t="str">
        <f t="shared" si="98"/>
        <v>S25</v>
      </c>
      <c r="AT12" s="32" t="str">
        <f t="shared" si="98"/>
        <v>S25</v>
      </c>
      <c r="AU12" s="32" t="str">
        <f t="shared" ref="AU12:BZ12" si="99">$AA$4&amp;INT((AU7-DATE(YEAR(AU7-WEEKDAY(AU7-1)+4),1,3)+WEEKDAY(DATE(YEAR(AU7-WEEKDAY(AU7-1)+4),1,3))+5)/7)</f>
        <v>S25</v>
      </c>
      <c r="AV12" s="32" t="str">
        <f t="shared" si="99"/>
        <v>S25</v>
      </c>
      <c r="AW12" s="32" t="str">
        <f t="shared" si="99"/>
        <v>S25</v>
      </c>
      <c r="AX12" s="32" t="str">
        <f t="shared" si="99"/>
        <v>S26</v>
      </c>
      <c r="AY12" s="32" t="str">
        <f t="shared" si="99"/>
        <v>S26</v>
      </c>
      <c r="AZ12" s="32" t="str">
        <f t="shared" si="99"/>
        <v>S26</v>
      </c>
      <c r="BA12" s="32" t="str">
        <f t="shared" si="99"/>
        <v>S26</v>
      </c>
      <c r="BB12" s="32" t="str">
        <f t="shared" si="99"/>
        <v>S26</v>
      </c>
      <c r="BC12" s="32" t="str">
        <f t="shared" si="99"/>
        <v>S26</v>
      </c>
      <c r="BD12" s="32" t="str">
        <f t="shared" si="99"/>
        <v>S26</v>
      </c>
      <c r="BE12" s="32" t="str">
        <f t="shared" si="99"/>
        <v>S27</v>
      </c>
      <c r="BF12" s="32" t="str">
        <f t="shared" si="99"/>
        <v>S27</v>
      </c>
      <c r="BG12" s="32" t="str">
        <f t="shared" si="99"/>
        <v>S27</v>
      </c>
      <c r="BH12" s="32" t="str">
        <f t="shared" si="99"/>
        <v>S27</v>
      </c>
      <c r="BI12" s="32" t="str">
        <f t="shared" si="99"/>
        <v>S27</v>
      </c>
      <c r="BJ12" s="32" t="str">
        <f t="shared" si="99"/>
        <v>S27</v>
      </c>
      <c r="BK12" s="32" t="str">
        <f t="shared" si="99"/>
        <v>S27</v>
      </c>
      <c r="BL12" s="32" t="str">
        <f t="shared" si="99"/>
        <v>S28</v>
      </c>
      <c r="BM12" s="32" t="str">
        <f t="shared" si="99"/>
        <v>S28</v>
      </c>
      <c r="BN12" s="32" t="str">
        <f t="shared" si="99"/>
        <v>S28</v>
      </c>
      <c r="BO12" s="32" t="str">
        <f t="shared" si="99"/>
        <v>S28</v>
      </c>
      <c r="BP12" s="32" t="str">
        <f t="shared" si="99"/>
        <v>S28</v>
      </c>
      <c r="BQ12" s="32" t="str">
        <f t="shared" si="99"/>
        <v>S28</v>
      </c>
      <c r="BR12" s="32" t="str">
        <f t="shared" si="99"/>
        <v>S28</v>
      </c>
      <c r="BS12" s="32" t="str">
        <f t="shared" si="99"/>
        <v>S29</v>
      </c>
      <c r="BT12" s="32" t="str">
        <f t="shared" si="99"/>
        <v>S29</v>
      </c>
      <c r="BU12" s="32" t="str">
        <f t="shared" si="99"/>
        <v>S29</v>
      </c>
      <c r="BV12" s="32" t="str">
        <f t="shared" si="99"/>
        <v>S29</v>
      </c>
      <c r="BW12" s="32" t="str">
        <f t="shared" si="99"/>
        <v>S29</v>
      </c>
      <c r="BX12" s="32" t="str">
        <f t="shared" si="99"/>
        <v>S29</v>
      </c>
      <c r="BY12" s="32" t="str">
        <f t="shared" si="99"/>
        <v>S29</v>
      </c>
      <c r="BZ12" s="32" t="str">
        <f t="shared" si="99"/>
        <v>S30</v>
      </c>
      <c r="CA12" s="32" t="str">
        <f t="shared" ref="CA12:DE12" si="100">$AA$4&amp;INT((CA7-DATE(YEAR(CA7-WEEKDAY(CA7-1)+4),1,3)+WEEKDAY(DATE(YEAR(CA7-WEEKDAY(CA7-1)+4),1,3))+5)/7)</f>
        <v>S30</v>
      </c>
      <c r="CB12" s="32" t="str">
        <f t="shared" si="100"/>
        <v>S30</v>
      </c>
      <c r="CC12" s="32" t="str">
        <f t="shared" si="100"/>
        <v>S30</v>
      </c>
      <c r="CD12" s="32" t="str">
        <f t="shared" si="100"/>
        <v>S30</v>
      </c>
      <c r="CE12" s="32" t="str">
        <f t="shared" si="100"/>
        <v>S30</v>
      </c>
      <c r="CF12" s="32" t="str">
        <f t="shared" si="100"/>
        <v>S30</v>
      </c>
      <c r="CG12" s="32" t="str">
        <f t="shared" si="100"/>
        <v>S31</v>
      </c>
      <c r="CH12" s="32" t="str">
        <f t="shared" si="100"/>
        <v>S31</v>
      </c>
      <c r="CI12" s="32" t="str">
        <f t="shared" si="100"/>
        <v>S31</v>
      </c>
      <c r="CJ12" s="32" t="str">
        <f t="shared" si="100"/>
        <v>S31</v>
      </c>
      <c r="CK12" s="32" t="str">
        <f t="shared" si="100"/>
        <v>S31</v>
      </c>
      <c r="CL12" s="32" t="str">
        <f t="shared" si="100"/>
        <v>S31</v>
      </c>
      <c r="CM12" s="32" t="str">
        <f t="shared" si="100"/>
        <v>S31</v>
      </c>
      <c r="CN12" s="32" t="str">
        <f t="shared" si="100"/>
        <v>S32</v>
      </c>
      <c r="CO12" s="32" t="str">
        <f t="shared" si="100"/>
        <v>S32</v>
      </c>
      <c r="CP12" s="32" t="str">
        <f t="shared" si="100"/>
        <v>S32</v>
      </c>
      <c r="CQ12" s="32" t="str">
        <f t="shared" si="100"/>
        <v>S32</v>
      </c>
      <c r="CR12" s="32" t="str">
        <f t="shared" si="100"/>
        <v>S32</v>
      </c>
      <c r="CS12" s="32" t="str">
        <f t="shared" si="100"/>
        <v>S32</v>
      </c>
      <c r="CT12" s="32" t="str">
        <f t="shared" si="100"/>
        <v>S32</v>
      </c>
      <c r="CU12" s="32" t="str">
        <f t="shared" si="100"/>
        <v>S33</v>
      </c>
      <c r="CV12" s="32" t="str">
        <f t="shared" si="100"/>
        <v>S33</v>
      </c>
      <c r="CW12" s="32" t="str">
        <f t="shared" si="100"/>
        <v>S33</v>
      </c>
      <c r="CX12" s="32" t="str">
        <f t="shared" si="100"/>
        <v>S33</v>
      </c>
      <c r="CY12" s="32" t="str">
        <f t="shared" si="100"/>
        <v>S33</v>
      </c>
      <c r="CZ12" s="32" t="str">
        <f t="shared" si="100"/>
        <v>S33</v>
      </c>
      <c r="DA12" s="32" t="str">
        <f t="shared" si="100"/>
        <v>S33</v>
      </c>
      <c r="DB12" s="32" t="str">
        <f t="shared" si="100"/>
        <v>S34</v>
      </c>
      <c r="DC12" s="32" t="str">
        <f t="shared" si="100"/>
        <v>S34</v>
      </c>
      <c r="DD12" s="32" t="str">
        <f t="shared" si="100"/>
        <v>S34</v>
      </c>
      <c r="DE12" s="32" t="str">
        <f t="shared" si="100"/>
        <v>S34</v>
      </c>
      <c r="DF12" s="32" t="str">
        <f t="shared" ref="DF12:FJ12" si="101">$AA$4&amp;INT((DF7-DATE(YEAR(DF7-WEEKDAY(DF7-1)+4),1,3)+WEEKDAY(DATE(YEAR(DF7-WEEKDAY(DF7-1)+4),1,3))+5)/7)</f>
        <v>S34</v>
      </c>
      <c r="DG12" s="32" t="str">
        <f t="shared" si="101"/>
        <v>S34</v>
      </c>
      <c r="DH12" s="32" t="str">
        <f t="shared" si="101"/>
        <v>S34</v>
      </c>
      <c r="DI12" s="32" t="str">
        <f t="shared" si="101"/>
        <v>S35</v>
      </c>
      <c r="DJ12" s="32" t="str">
        <f t="shared" si="101"/>
        <v>S35</v>
      </c>
      <c r="DK12" s="32" t="str">
        <f t="shared" si="101"/>
        <v>S35</v>
      </c>
      <c r="DL12" s="32" t="str">
        <f t="shared" si="101"/>
        <v>S35</v>
      </c>
      <c r="DM12" s="32" t="str">
        <f t="shared" si="101"/>
        <v>S35</v>
      </c>
      <c r="DN12" s="32" t="str">
        <f t="shared" si="101"/>
        <v>S35</v>
      </c>
      <c r="DO12" s="32" t="str">
        <f t="shared" si="101"/>
        <v>S35</v>
      </c>
      <c r="DP12" s="32" t="str">
        <f t="shared" si="101"/>
        <v>S36</v>
      </c>
      <c r="DQ12" s="32" t="str">
        <f t="shared" si="101"/>
        <v>S36</v>
      </c>
      <c r="DR12" s="32" t="str">
        <f t="shared" si="101"/>
        <v>S36</v>
      </c>
      <c r="DS12" s="32" t="str">
        <f t="shared" si="101"/>
        <v>S36</v>
      </c>
      <c r="DT12" s="32" t="str">
        <f t="shared" si="101"/>
        <v>S36</v>
      </c>
      <c r="DU12" s="32" t="str">
        <f t="shared" si="101"/>
        <v>S36</v>
      </c>
      <c r="DV12" s="32" t="str">
        <f t="shared" si="101"/>
        <v>S36</v>
      </c>
      <c r="DW12" s="32" t="str">
        <f t="shared" si="101"/>
        <v>S37</v>
      </c>
      <c r="DX12" s="32" t="str">
        <f t="shared" si="101"/>
        <v>S37</v>
      </c>
      <c r="DY12" s="32" t="str">
        <f t="shared" si="101"/>
        <v>S37</v>
      </c>
      <c r="DZ12" s="32" t="str">
        <f t="shared" si="101"/>
        <v>S37</v>
      </c>
      <c r="EA12" s="32" t="str">
        <f t="shared" si="101"/>
        <v>S37</v>
      </c>
      <c r="EB12" s="32" t="str">
        <f t="shared" si="101"/>
        <v>S37</v>
      </c>
      <c r="EC12" s="32" t="str">
        <f t="shared" si="101"/>
        <v>S37</v>
      </c>
      <c r="ED12" s="32" t="str">
        <f t="shared" si="101"/>
        <v>S38</v>
      </c>
      <c r="EE12" s="32" t="str">
        <f t="shared" si="101"/>
        <v>S38</v>
      </c>
      <c r="EF12" s="32" t="str">
        <f t="shared" si="101"/>
        <v>S38</v>
      </c>
      <c r="EG12" s="32" t="str">
        <f t="shared" si="101"/>
        <v>S38</v>
      </c>
      <c r="EH12" s="32" t="str">
        <f t="shared" si="101"/>
        <v>S38</v>
      </c>
      <c r="EI12" s="32" t="str">
        <f t="shared" si="101"/>
        <v>S38</v>
      </c>
      <c r="EJ12" s="32" t="str">
        <f t="shared" si="101"/>
        <v>S38</v>
      </c>
      <c r="EK12" s="32" t="str">
        <f t="shared" si="101"/>
        <v>S39</v>
      </c>
      <c r="EL12" s="32" t="str">
        <f t="shared" si="101"/>
        <v>S39</v>
      </c>
      <c r="EM12" s="32" t="str">
        <f t="shared" si="101"/>
        <v>S39</v>
      </c>
      <c r="EN12" s="32" t="str">
        <f t="shared" si="101"/>
        <v>S39</v>
      </c>
      <c r="EO12" s="32" t="str">
        <f t="shared" si="101"/>
        <v>S39</v>
      </c>
      <c r="EP12" s="32" t="str">
        <f t="shared" si="101"/>
        <v>S39</v>
      </c>
      <c r="EQ12" s="32" t="str">
        <f t="shared" si="101"/>
        <v>S39</v>
      </c>
      <c r="ER12" s="32" t="str">
        <f t="shared" si="101"/>
        <v>S40</v>
      </c>
      <c r="ES12" s="32" t="str">
        <f t="shared" si="101"/>
        <v>S40</v>
      </c>
      <c r="ET12" s="32" t="str">
        <f t="shared" si="101"/>
        <v>S40</v>
      </c>
      <c r="EU12" s="32" t="str">
        <f t="shared" si="101"/>
        <v>S40</v>
      </c>
      <c r="EV12" s="32" t="str">
        <f t="shared" si="101"/>
        <v>S40</v>
      </c>
      <c r="EW12" s="32" t="str">
        <f t="shared" si="101"/>
        <v>S40</v>
      </c>
      <c r="EX12" s="32" t="str">
        <f t="shared" si="101"/>
        <v>S40</v>
      </c>
      <c r="EY12" s="32" t="str">
        <f t="shared" si="101"/>
        <v>S41</v>
      </c>
      <c r="EZ12" s="32" t="str">
        <f t="shared" si="101"/>
        <v>S41</v>
      </c>
      <c r="FA12" s="32" t="str">
        <f t="shared" si="101"/>
        <v>S41</v>
      </c>
      <c r="FB12" s="32" t="str">
        <f t="shared" si="101"/>
        <v>S41</v>
      </c>
      <c r="FC12" s="32" t="str">
        <f t="shared" si="101"/>
        <v>S41</v>
      </c>
      <c r="FD12" s="32" t="str">
        <f t="shared" si="101"/>
        <v>S41</v>
      </c>
      <c r="FE12" s="32" t="str">
        <f t="shared" si="101"/>
        <v>S41</v>
      </c>
      <c r="FF12" s="32" t="str">
        <f t="shared" si="101"/>
        <v>S42</v>
      </c>
      <c r="FG12" s="32" t="str">
        <f t="shared" si="101"/>
        <v>S42</v>
      </c>
      <c r="FH12" s="32" t="str">
        <f t="shared" si="101"/>
        <v>S42</v>
      </c>
      <c r="FI12" s="32" t="str">
        <f t="shared" si="101"/>
        <v>S42</v>
      </c>
      <c r="FJ12" s="32" t="str">
        <f t="shared" si="101"/>
        <v>S42</v>
      </c>
      <c r="FK12" s="32" t="str">
        <f t="shared" ref="FK12:GK12" si="102">$AA$4&amp;INT((FK7-DATE(YEAR(FK7-WEEKDAY(FK7-1)+4),1,3)+WEEKDAY(DATE(YEAR(FK7-WEEKDAY(FK7-1)+4),1,3))+5)/7)</f>
        <v>S42</v>
      </c>
      <c r="FL12" s="32" t="str">
        <f t="shared" si="102"/>
        <v>S42</v>
      </c>
      <c r="FM12" s="32" t="str">
        <f t="shared" si="102"/>
        <v>S43</v>
      </c>
      <c r="FN12" s="32" t="str">
        <f t="shared" si="102"/>
        <v>S43</v>
      </c>
      <c r="FO12" s="32" t="str">
        <f t="shared" si="102"/>
        <v>S43</v>
      </c>
      <c r="FP12" s="32" t="str">
        <f t="shared" si="102"/>
        <v>S43</v>
      </c>
      <c r="FQ12" s="32" t="str">
        <f t="shared" si="102"/>
        <v>S43</v>
      </c>
      <c r="FR12" s="32" t="str">
        <f t="shared" si="102"/>
        <v>S43</v>
      </c>
      <c r="FS12" s="32" t="str">
        <f t="shared" si="102"/>
        <v>S43</v>
      </c>
      <c r="FT12" s="32" t="str">
        <f t="shared" si="102"/>
        <v>S44</v>
      </c>
      <c r="FU12" s="32" t="str">
        <f t="shared" si="102"/>
        <v>S44</v>
      </c>
      <c r="FV12" s="32" t="str">
        <f t="shared" si="102"/>
        <v>S44</v>
      </c>
      <c r="FW12" s="32" t="str">
        <f t="shared" si="102"/>
        <v>S44</v>
      </c>
      <c r="FX12" s="32" t="str">
        <f t="shared" si="102"/>
        <v>S44</v>
      </c>
      <c r="FY12" s="32" t="str">
        <f t="shared" si="102"/>
        <v>S44</v>
      </c>
      <c r="FZ12" s="32" t="str">
        <f t="shared" si="102"/>
        <v>S44</v>
      </c>
      <c r="GA12" s="32" t="str">
        <f t="shared" si="102"/>
        <v>S45</v>
      </c>
      <c r="GB12" s="32" t="str">
        <f t="shared" si="102"/>
        <v>S45</v>
      </c>
      <c r="GC12" s="32" t="str">
        <f t="shared" si="102"/>
        <v>S45</v>
      </c>
      <c r="GD12" s="32" t="str">
        <f t="shared" si="102"/>
        <v>S45</v>
      </c>
      <c r="GE12" s="32" t="str">
        <f t="shared" si="102"/>
        <v>S45</v>
      </c>
      <c r="GF12" s="32" t="str">
        <f t="shared" si="102"/>
        <v>S45</v>
      </c>
      <c r="GG12" s="32" t="str">
        <f t="shared" si="102"/>
        <v>S45</v>
      </c>
      <c r="GH12" s="32" t="str">
        <f t="shared" si="102"/>
        <v>S46</v>
      </c>
      <c r="GI12" s="32" t="str">
        <f t="shared" si="102"/>
        <v>S46</v>
      </c>
      <c r="GJ12" s="32" t="str">
        <f t="shared" si="102"/>
        <v>S46</v>
      </c>
      <c r="GK12" s="32" t="str">
        <f t="shared" si="102"/>
        <v>S46</v>
      </c>
      <c r="GL12" s="32" t="str">
        <f t="shared" ref="GL12:GQ12" si="103">$AA$4&amp;INT((GL7-DATE(YEAR(GL7-WEEKDAY(GL7-1)+4),1,3)+WEEKDAY(DATE(YEAR(GL7-WEEKDAY(GL7-1)+4),1,3))+5)/7)</f>
        <v>S46</v>
      </c>
      <c r="GM12" s="32" t="str">
        <f t="shared" si="103"/>
        <v>S46</v>
      </c>
      <c r="GN12" s="32" t="str">
        <f t="shared" si="103"/>
        <v>S46</v>
      </c>
      <c r="GO12" s="32" t="str">
        <f t="shared" si="103"/>
        <v>S47</v>
      </c>
      <c r="GP12" s="32" t="str">
        <f t="shared" si="103"/>
        <v>S47</v>
      </c>
      <c r="GQ12" s="32" t="str">
        <f t="shared" si="103"/>
        <v>S47</v>
      </c>
    </row>
    <row r="13" spans="1:199" s="24" customFormat="1" ht="9" customHeight="1" x14ac:dyDescent="0.2">
      <c r="A13" s="27"/>
      <c r="J13" s="28"/>
      <c r="K13" s="28"/>
      <c r="L13" s="26"/>
      <c r="M13" s="25"/>
      <c r="N13" s="26"/>
      <c r="O13" s="29" t="str">
        <f>IF(TEXT(O7,"ddd")="ddd",UPPER(LEFT(TEXT(O7,"jjj"),1)),UPPER(LEFT(TEXT(O7,"ddd"),1)))</f>
        <v>L</v>
      </c>
      <c r="P13" s="29" t="str">
        <f t="shared" ref="P13:CA13" si="104">IF(TEXT(P7,"ddd")="ddd",UPPER(LEFT(TEXT(P7,"jjj"),1)),UPPER(LEFT(TEXT(P7,"ddd"),1)))</f>
        <v>M</v>
      </c>
      <c r="Q13" s="29" t="str">
        <f t="shared" si="104"/>
        <v>M</v>
      </c>
      <c r="R13" s="29" t="str">
        <f t="shared" si="104"/>
        <v>J</v>
      </c>
      <c r="S13" s="29" t="str">
        <f t="shared" si="104"/>
        <v>V</v>
      </c>
      <c r="T13" s="29" t="str">
        <f t="shared" si="104"/>
        <v>S</v>
      </c>
      <c r="U13" s="29" t="str">
        <f t="shared" si="104"/>
        <v>D</v>
      </c>
      <c r="V13" s="29" t="str">
        <f t="shared" si="104"/>
        <v>L</v>
      </c>
      <c r="W13" s="29" t="str">
        <f t="shared" si="104"/>
        <v>M</v>
      </c>
      <c r="X13" s="29" t="str">
        <f t="shared" si="104"/>
        <v>M</v>
      </c>
      <c r="Y13" s="29" t="str">
        <f t="shared" si="104"/>
        <v>J</v>
      </c>
      <c r="Z13" s="29" t="str">
        <f t="shared" si="104"/>
        <v>V</v>
      </c>
      <c r="AA13" s="29" t="str">
        <f t="shared" si="104"/>
        <v>S</v>
      </c>
      <c r="AB13" s="29" t="str">
        <f t="shared" si="104"/>
        <v>D</v>
      </c>
      <c r="AC13" s="29" t="str">
        <f t="shared" si="104"/>
        <v>L</v>
      </c>
      <c r="AD13" s="29" t="str">
        <f t="shared" si="104"/>
        <v>M</v>
      </c>
      <c r="AE13" s="29" t="str">
        <f t="shared" si="104"/>
        <v>M</v>
      </c>
      <c r="AF13" s="29" t="str">
        <f t="shared" si="104"/>
        <v>J</v>
      </c>
      <c r="AG13" s="29" t="str">
        <f t="shared" si="104"/>
        <v>V</v>
      </c>
      <c r="AH13" s="29" t="str">
        <f t="shared" si="104"/>
        <v>S</v>
      </c>
      <c r="AI13" s="29" t="str">
        <f t="shared" si="104"/>
        <v>D</v>
      </c>
      <c r="AJ13" s="29" t="str">
        <f t="shared" si="104"/>
        <v>L</v>
      </c>
      <c r="AK13" s="29" t="str">
        <f t="shared" si="104"/>
        <v>M</v>
      </c>
      <c r="AL13" s="29" t="str">
        <f t="shared" si="104"/>
        <v>M</v>
      </c>
      <c r="AM13" s="29" t="str">
        <f t="shared" si="104"/>
        <v>J</v>
      </c>
      <c r="AN13" s="29" t="str">
        <f t="shared" si="104"/>
        <v>V</v>
      </c>
      <c r="AO13" s="29" t="str">
        <f t="shared" si="104"/>
        <v>S</v>
      </c>
      <c r="AP13" s="29" t="str">
        <f t="shared" si="104"/>
        <v>D</v>
      </c>
      <c r="AQ13" s="29" t="str">
        <f t="shared" si="104"/>
        <v>L</v>
      </c>
      <c r="AR13" s="29" t="str">
        <f t="shared" si="104"/>
        <v>M</v>
      </c>
      <c r="AS13" s="29" t="str">
        <f t="shared" si="104"/>
        <v>M</v>
      </c>
      <c r="AT13" s="29" t="str">
        <f t="shared" si="104"/>
        <v>J</v>
      </c>
      <c r="AU13" s="29" t="str">
        <f t="shared" si="104"/>
        <v>V</v>
      </c>
      <c r="AV13" s="29" t="str">
        <f t="shared" si="104"/>
        <v>S</v>
      </c>
      <c r="AW13" s="29" t="str">
        <f t="shared" si="104"/>
        <v>D</v>
      </c>
      <c r="AX13" s="29" t="str">
        <f t="shared" si="104"/>
        <v>L</v>
      </c>
      <c r="AY13" s="29" t="str">
        <f t="shared" si="104"/>
        <v>M</v>
      </c>
      <c r="AZ13" s="29" t="str">
        <f t="shared" si="104"/>
        <v>M</v>
      </c>
      <c r="BA13" s="29" t="str">
        <f t="shared" si="104"/>
        <v>J</v>
      </c>
      <c r="BB13" s="29" t="str">
        <f t="shared" si="104"/>
        <v>V</v>
      </c>
      <c r="BC13" s="29" t="str">
        <f t="shared" si="104"/>
        <v>S</v>
      </c>
      <c r="BD13" s="29" t="str">
        <f t="shared" si="104"/>
        <v>D</v>
      </c>
      <c r="BE13" s="29" t="str">
        <f t="shared" si="104"/>
        <v>L</v>
      </c>
      <c r="BF13" s="29" t="str">
        <f t="shared" si="104"/>
        <v>M</v>
      </c>
      <c r="BG13" s="29" t="str">
        <f t="shared" si="104"/>
        <v>M</v>
      </c>
      <c r="BH13" s="29" t="str">
        <f t="shared" si="104"/>
        <v>J</v>
      </c>
      <c r="BI13" s="29" t="str">
        <f t="shared" si="104"/>
        <v>V</v>
      </c>
      <c r="BJ13" s="29" t="str">
        <f t="shared" si="104"/>
        <v>S</v>
      </c>
      <c r="BK13" s="29" t="str">
        <f t="shared" si="104"/>
        <v>D</v>
      </c>
      <c r="BL13" s="29" t="str">
        <f t="shared" si="104"/>
        <v>L</v>
      </c>
      <c r="BM13" s="29" t="str">
        <f t="shared" si="104"/>
        <v>M</v>
      </c>
      <c r="BN13" s="29" t="str">
        <f t="shared" si="104"/>
        <v>M</v>
      </c>
      <c r="BO13" s="29" t="str">
        <f t="shared" si="104"/>
        <v>J</v>
      </c>
      <c r="BP13" s="29" t="str">
        <f t="shared" si="104"/>
        <v>V</v>
      </c>
      <c r="BQ13" s="29" t="str">
        <f t="shared" si="104"/>
        <v>S</v>
      </c>
      <c r="BR13" s="29" t="str">
        <f t="shared" si="104"/>
        <v>D</v>
      </c>
      <c r="BS13" s="29" t="str">
        <f t="shared" si="104"/>
        <v>L</v>
      </c>
      <c r="BT13" s="29" t="str">
        <f t="shared" si="104"/>
        <v>M</v>
      </c>
      <c r="BU13" s="29" t="str">
        <f t="shared" si="104"/>
        <v>M</v>
      </c>
      <c r="BV13" s="29" t="str">
        <f t="shared" si="104"/>
        <v>J</v>
      </c>
      <c r="BW13" s="29" t="str">
        <f t="shared" si="104"/>
        <v>V</v>
      </c>
      <c r="BX13" s="29" t="str">
        <f t="shared" si="104"/>
        <v>S</v>
      </c>
      <c r="BY13" s="29" t="str">
        <f t="shared" si="104"/>
        <v>D</v>
      </c>
      <c r="BZ13" s="29" t="str">
        <f t="shared" si="104"/>
        <v>L</v>
      </c>
      <c r="CA13" s="29" t="str">
        <f t="shared" si="104"/>
        <v>M</v>
      </c>
      <c r="CB13" s="29" t="str">
        <f t="shared" ref="CB13:DE13" si="105">IF(TEXT(CB7,"ddd")="ddd",UPPER(LEFT(TEXT(CB7,"jjj"),1)),UPPER(LEFT(TEXT(CB7,"ddd"),1)))</f>
        <v>M</v>
      </c>
      <c r="CC13" s="29" t="str">
        <f t="shared" si="105"/>
        <v>J</v>
      </c>
      <c r="CD13" s="29" t="str">
        <f t="shared" si="105"/>
        <v>V</v>
      </c>
      <c r="CE13" s="29" t="str">
        <f t="shared" si="105"/>
        <v>S</v>
      </c>
      <c r="CF13" s="29" t="str">
        <f t="shared" si="105"/>
        <v>D</v>
      </c>
      <c r="CG13" s="29" t="str">
        <f t="shared" si="105"/>
        <v>L</v>
      </c>
      <c r="CH13" s="29" t="str">
        <f t="shared" si="105"/>
        <v>M</v>
      </c>
      <c r="CI13" s="29" t="str">
        <f t="shared" si="105"/>
        <v>M</v>
      </c>
      <c r="CJ13" s="29" t="str">
        <f t="shared" si="105"/>
        <v>J</v>
      </c>
      <c r="CK13" s="29" t="str">
        <f t="shared" si="105"/>
        <v>V</v>
      </c>
      <c r="CL13" s="29" t="str">
        <f t="shared" si="105"/>
        <v>S</v>
      </c>
      <c r="CM13" s="29" t="str">
        <f t="shared" si="105"/>
        <v>D</v>
      </c>
      <c r="CN13" s="29" t="str">
        <f t="shared" si="105"/>
        <v>L</v>
      </c>
      <c r="CO13" s="29" t="str">
        <f t="shared" si="105"/>
        <v>M</v>
      </c>
      <c r="CP13" s="29" t="str">
        <f t="shared" si="105"/>
        <v>M</v>
      </c>
      <c r="CQ13" s="29" t="str">
        <f t="shared" si="105"/>
        <v>J</v>
      </c>
      <c r="CR13" s="29" t="str">
        <f t="shared" si="105"/>
        <v>V</v>
      </c>
      <c r="CS13" s="29" t="str">
        <f t="shared" si="105"/>
        <v>S</v>
      </c>
      <c r="CT13" s="29" t="str">
        <f t="shared" si="105"/>
        <v>D</v>
      </c>
      <c r="CU13" s="29" t="str">
        <f t="shared" si="105"/>
        <v>L</v>
      </c>
      <c r="CV13" s="29" t="str">
        <f t="shared" si="105"/>
        <v>M</v>
      </c>
      <c r="CW13" s="29" t="str">
        <f t="shared" si="105"/>
        <v>M</v>
      </c>
      <c r="CX13" s="29" t="str">
        <f t="shared" si="105"/>
        <v>J</v>
      </c>
      <c r="CY13" s="29" t="str">
        <f t="shared" si="105"/>
        <v>V</v>
      </c>
      <c r="CZ13" s="29" t="str">
        <f t="shared" si="105"/>
        <v>S</v>
      </c>
      <c r="DA13" s="29" t="str">
        <f t="shared" si="105"/>
        <v>D</v>
      </c>
      <c r="DB13" s="29" t="str">
        <f t="shared" si="105"/>
        <v>L</v>
      </c>
      <c r="DC13" s="29" t="str">
        <f t="shared" si="105"/>
        <v>M</v>
      </c>
      <c r="DD13" s="29" t="str">
        <f t="shared" si="105"/>
        <v>M</v>
      </c>
      <c r="DE13" s="29" t="str">
        <f t="shared" si="105"/>
        <v>J</v>
      </c>
      <c r="DF13" s="29" t="str">
        <f t="shared" ref="DF13:FJ13" si="106">IF(TEXT(DF7,"ddd")="ddd",UPPER(LEFT(TEXT(DF7,"jjj"),1)),UPPER(LEFT(TEXT(DF7,"ddd"),1)))</f>
        <v>V</v>
      </c>
      <c r="DG13" s="29" t="str">
        <f t="shared" si="106"/>
        <v>S</v>
      </c>
      <c r="DH13" s="29" t="str">
        <f t="shared" si="106"/>
        <v>D</v>
      </c>
      <c r="DI13" s="29" t="str">
        <f t="shared" si="106"/>
        <v>L</v>
      </c>
      <c r="DJ13" s="29" t="str">
        <f t="shared" si="106"/>
        <v>M</v>
      </c>
      <c r="DK13" s="29" t="str">
        <f t="shared" si="106"/>
        <v>M</v>
      </c>
      <c r="DL13" s="29" t="str">
        <f t="shared" si="106"/>
        <v>J</v>
      </c>
      <c r="DM13" s="29" t="str">
        <f t="shared" si="106"/>
        <v>V</v>
      </c>
      <c r="DN13" s="29" t="str">
        <f t="shared" si="106"/>
        <v>S</v>
      </c>
      <c r="DO13" s="29" t="str">
        <f t="shared" si="106"/>
        <v>D</v>
      </c>
      <c r="DP13" s="29" t="str">
        <f t="shared" si="106"/>
        <v>L</v>
      </c>
      <c r="DQ13" s="29" t="str">
        <f t="shared" si="106"/>
        <v>M</v>
      </c>
      <c r="DR13" s="29" t="str">
        <f t="shared" si="106"/>
        <v>M</v>
      </c>
      <c r="DS13" s="29" t="str">
        <f t="shared" si="106"/>
        <v>J</v>
      </c>
      <c r="DT13" s="29" t="str">
        <f t="shared" si="106"/>
        <v>V</v>
      </c>
      <c r="DU13" s="29" t="str">
        <f t="shared" si="106"/>
        <v>S</v>
      </c>
      <c r="DV13" s="29" t="str">
        <f t="shared" si="106"/>
        <v>D</v>
      </c>
      <c r="DW13" s="29" t="str">
        <f t="shared" si="106"/>
        <v>L</v>
      </c>
      <c r="DX13" s="29" t="str">
        <f t="shared" si="106"/>
        <v>M</v>
      </c>
      <c r="DY13" s="29" t="str">
        <f t="shared" si="106"/>
        <v>M</v>
      </c>
      <c r="DZ13" s="29" t="str">
        <f t="shared" si="106"/>
        <v>J</v>
      </c>
      <c r="EA13" s="29" t="str">
        <f t="shared" si="106"/>
        <v>V</v>
      </c>
      <c r="EB13" s="29" t="str">
        <f t="shared" si="106"/>
        <v>S</v>
      </c>
      <c r="EC13" s="29" t="str">
        <f t="shared" si="106"/>
        <v>D</v>
      </c>
      <c r="ED13" s="29" t="str">
        <f t="shared" si="106"/>
        <v>L</v>
      </c>
      <c r="EE13" s="29" t="str">
        <f t="shared" si="106"/>
        <v>M</v>
      </c>
      <c r="EF13" s="29" t="str">
        <f t="shared" si="106"/>
        <v>M</v>
      </c>
      <c r="EG13" s="29" t="str">
        <f t="shared" si="106"/>
        <v>J</v>
      </c>
      <c r="EH13" s="29" t="str">
        <f t="shared" si="106"/>
        <v>V</v>
      </c>
      <c r="EI13" s="29" t="str">
        <f t="shared" si="106"/>
        <v>S</v>
      </c>
      <c r="EJ13" s="29" t="str">
        <f t="shared" si="106"/>
        <v>D</v>
      </c>
      <c r="EK13" s="29" t="str">
        <f t="shared" si="106"/>
        <v>L</v>
      </c>
      <c r="EL13" s="29" t="str">
        <f t="shared" si="106"/>
        <v>M</v>
      </c>
      <c r="EM13" s="29" t="str">
        <f t="shared" si="106"/>
        <v>M</v>
      </c>
      <c r="EN13" s="29" t="str">
        <f t="shared" si="106"/>
        <v>J</v>
      </c>
      <c r="EO13" s="29" t="str">
        <f t="shared" si="106"/>
        <v>V</v>
      </c>
      <c r="EP13" s="29" t="str">
        <f t="shared" si="106"/>
        <v>S</v>
      </c>
      <c r="EQ13" s="29" t="str">
        <f t="shared" si="106"/>
        <v>D</v>
      </c>
      <c r="ER13" s="29" t="str">
        <f t="shared" si="106"/>
        <v>L</v>
      </c>
      <c r="ES13" s="29" t="str">
        <f t="shared" si="106"/>
        <v>M</v>
      </c>
      <c r="ET13" s="29" t="str">
        <f t="shared" si="106"/>
        <v>M</v>
      </c>
      <c r="EU13" s="29" t="str">
        <f t="shared" si="106"/>
        <v>J</v>
      </c>
      <c r="EV13" s="29" t="str">
        <f t="shared" si="106"/>
        <v>V</v>
      </c>
      <c r="EW13" s="29" t="str">
        <f t="shared" si="106"/>
        <v>S</v>
      </c>
      <c r="EX13" s="29" t="str">
        <f t="shared" si="106"/>
        <v>D</v>
      </c>
      <c r="EY13" s="29" t="str">
        <f t="shared" si="106"/>
        <v>L</v>
      </c>
      <c r="EZ13" s="29" t="str">
        <f t="shared" si="106"/>
        <v>M</v>
      </c>
      <c r="FA13" s="29" t="str">
        <f t="shared" si="106"/>
        <v>M</v>
      </c>
      <c r="FB13" s="29" t="str">
        <f t="shared" si="106"/>
        <v>J</v>
      </c>
      <c r="FC13" s="29" t="str">
        <f t="shared" si="106"/>
        <v>V</v>
      </c>
      <c r="FD13" s="29" t="str">
        <f t="shared" si="106"/>
        <v>S</v>
      </c>
      <c r="FE13" s="29" t="str">
        <f t="shared" si="106"/>
        <v>D</v>
      </c>
      <c r="FF13" s="29" t="str">
        <f t="shared" si="106"/>
        <v>L</v>
      </c>
      <c r="FG13" s="29" t="str">
        <f t="shared" si="106"/>
        <v>M</v>
      </c>
      <c r="FH13" s="29" t="str">
        <f t="shared" si="106"/>
        <v>M</v>
      </c>
      <c r="FI13" s="29" t="str">
        <f t="shared" si="106"/>
        <v>J</v>
      </c>
      <c r="FJ13" s="29" t="str">
        <f t="shared" si="106"/>
        <v>V</v>
      </c>
      <c r="FK13" s="29" t="str">
        <f t="shared" ref="FK13:GK13" si="107">IF(TEXT(FK7,"ddd")="ddd",UPPER(LEFT(TEXT(FK7,"jjj"),1)),UPPER(LEFT(TEXT(FK7,"ddd"),1)))</f>
        <v>S</v>
      </c>
      <c r="FL13" s="29" t="str">
        <f t="shared" si="107"/>
        <v>D</v>
      </c>
      <c r="FM13" s="29" t="str">
        <f t="shared" si="107"/>
        <v>L</v>
      </c>
      <c r="FN13" s="29" t="str">
        <f t="shared" si="107"/>
        <v>M</v>
      </c>
      <c r="FO13" s="29" t="str">
        <f t="shared" si="107"/>
        <v>M</v>
      </c>
      <c r="FP13" s="29" t="str">
        <f t="shared" si="107"/>
        <v>J</v>
      </c>
      <c r="FQ13" s="29" t="str">
        <f t="shared" si="107"/>
        <v>V</v>
      </c>
      <c r="FR13" s="29" t="str">
        <f t="shared" si="107"/>
        <v>S</v>
      </c>
      <c r="FS13" s="29" t="str">
        <f t="shared" si="107"/>
        <v>D</v>
      </c>
      <c r="FT13" s="29" t="str">
        <f t="shared" si="107"/>
        <v>L</v>
      </c>
      <c r="FU13" s="29" t="str">
        <f t="shared" si="107"/>
        <v>M</v>
      </c>
      <c r="FV13" s="29" t="str">
        <f t="shared" si="107"/>
        <v>M</v>
      </c>
      <c r="FW13" s="29" t="str">
        <f t="shared" si="107"/>
        <v>J</v>
      </c>
      <c r="FX13" s="29" t="str">
        <f t="shared" si="107"/>
        <v>V</v>
      </c>
      <c r="FY13" s="29" t="str">
        <f t="shared" si="107"/>
        <v>S</v>
      </c>
      <c r="FZ13" s="29" t="str">
        <f t="shared" si="107"/>
        <v>D</v>
      </c>
      <c r="GA13" s="29" t="str">
        <f t="shared" si="107"/>
        <v>L</v>
      </c>
      <c r="GB13" s="29" t="str">
        <f t="shared" si="107"/>
        <v>M</v>
      </c>
      <c r="GC13" s="29" t="str">
        <f t="shared" si="107"/>
        <v>M</v>
      </c>
      <c r="GD13" s="29" t="str">
        <f t="shared" si="107"/>
        <v>J</v>
      </c>
      <c r="GE13" s="29" t="str">
        <f t="shared" si="107"/>
        <v>V</v>
      </c>
      <c r="GF13" s="29" t="str">
        <f t="shared" si="107"/>
        <v>S</v>
      </c>
      <c r="GG13" s="29" t="str">
        <f t="shared" si="107"/>
        <v>D</v>
      </c>
      <c r="GH13" s="29" t="str">
        <f t="shared" si="107"/>
        <v>L</v>
      </c>
      <c r="GI13" s="29" t="str">
        <f t="shared" si="107"/>
        <v>M</v>
      </c>
      <c r="GJ13" s="29" t="str">
        <f t="shared" si="107"/>
        <v>M</v>
      </c>
      <c r="GK13" s="29" t="str">
        <f t="shared" si="107"/>
        <v>J</v>
      </c>
      <c r="GL13" s="29" t="str">
        <f t="shared" ref="GL13:GQ13" si="108">IF(TEXT(GL7,"ddd")="ddd",UPPER(LEFT(TEXT(GL7,"jjj"),1)),UPPER(LEFT(TEXT(GL7,"ddd"),1)))</f>
        <v>V</v>
      </c>
      <c r="GM13" s="29" t="str">
        <f t="shared" si="108"/>
        <v>S</v>
      </c>
      <c r="GN13" s="29" t="str">
        <f t="shared" si="108"/>
        <v>D</v>
      </c>
      <c r="GO13" s="29" t="str">
        <f t="shared" si="108"/>
        <v>L</v>
      </c>
      <c r="GP13" s="29" t="str">
        <f t="shared" si="108"/>
        <v>M</v>
      </c>
      <c r="GQ13" s="29" t="str">
        <f t="shared" si="108"/>
        <v>M</v>
      </c>
    </row>
    <row r="14" spans="1:199" s="24" customFormat="1" ht="12" customHeight="1" x14ac:dyDescent="0.2">
      <c r="A14" s="30"/>
      <c r="B14" s="87"/>
      <c r="C14" s="87"/>
      <c r="D14" s="87"/>
      <c r="E14" s="87"/>
      <c r="F14" s="25" t="s">
        <v>0</v>
      </c>
      <c r="G14" s="25" t="str">
        <f>IF($AE$5,"Début","Start")</f>
        <v>Début</v>
      </c>
      <c r="H14" s="25" t="str">
        <f>IF($AE$5,"Durée","Duration")</f>
        <v>Durée</v>
      </c>
      <c r="I14" s="38" t="s">
        <v>14</v>
      </c>
      <c r="J14" s="39" t="s">
        <v>17</v>
      </c>
      <c r="K14" s="25" t="str">
        <f>IF($AE$5,"Fin","End")</f>
        <v>Fin</v>
      </c>
      <c r="L14" s="99" t="str">
        <f>IF($AE$5,"Avanc.","Status")</f>
        <v>Avanc.</v>
      </c>
      <c r="M14" s="99"/>
      <c r="N14" s="99"/>
      <c r="O14" s="31">
        <f t="shared" ref="O14:Y14" si="109">O7</f>
        <v>41414</v>
      </c>
      <c r="P14" s="31">
        <f t="shared" si="109"/>
        <v>41415</v>
      </c>
      <c r="Q14" s="31">
        <f t="shared" si="109"/>
        <v>41416</v>
      </c>
      <c r="R14" s="31">
        <f t="shared" si="109"/>
        <v>41417</v>
      </c>
      <c r="S14" s="31">
        <f t="shared" si="109"/>
        <v>41418</v>
      </c>
      <c r="T14" s="31">
        <f t="shared" si="109"/>
        <v>41419</v>
      </c>
      <c r="U14" s="31">
        <f t="shared" si="109"/>
        <v>41420</v>
      </c>
      <c r="V14" s="31">
        <f t="shared" si="109"/>
        <v>41421</v>
      </c>
      <c r="W14" s="31">
        <f t="shared" si="109"/>
        <v>41422</v>
      </c>
      <c r="X14" s="31">
        <f t="shared" si="109"/>
        <v>41423</v>
      </c>
      <c r="Y14" s="31">
        <f t="shared" si="109"/>
        <v>41424</v>
      </c>
      <c r="Z14" s="31">
        <f t="shared" ref="Z14:BD14" si="110">Z7</f>
        <v>41425</v>
      </c>
      <c r="AA14" s="31">
        <f t="shared" si="110"/>
        <v>41426</v>
      </c>
      <c r="AB14" s="31">
        <f t="shared" si="110"/>
        <v>41427</v>
      </c>
      <c r="AC14" s="31">
        <f t="shared" si="110"/>
        <v>41428</v>
      </c>
      <c r="AD14" s="31">
        <f t="shared" si="110"/>
        <v>41429</v>
      </c>
      <c r="AE14" s="31">
        <f>AE7</f>
        <v>41430</v>
      </c>
      <c r="AF14" s="31">
        <f t="shared" si="110"/>
        <v>41431</v>
      </c>
      <c r="AG14" s="31">
        <f t="shared" si="110"/>
        <v>41432</v>
      </c>
      <c r="AH14" s="31">
        <f t="shared" si="110"/>
        <v>41433</v>
      </c>
      <c r="AI14" s="31">
        <f t="shared" si="110"/>
        <v>41434</v>
      </c>
      <c r="AJ14" s="31">
        <f t="shared" si="110"/>
        <v>41435</v>
      </c>
      <c r="AK14" s="31">
        <f t="shared" si="110"/>
        <v>41436</v>
      </c>
      <c r="AL14" s="31">
        <f t="shared" si="110"/>
        <v>41437</v>
      </c>
      <c r="AM14" s="31">
        <f t="shared" si="110"/>
        <v>41438</v>
      </c>
      <c r="AN14" s="31">
        <f t="shared" si="110"/>
        <v>41439</v>
      </c>
      <c r="AO14" s="31">
        <f t="shared" si="110"/>
        <v>41440</v>
      </c>
      <c r="AP14" s="31">
        <f t="shared" si="110"/>
        <v>41441</v>
      </c>
      <c r="AQ14" s="31">
        <f t="shared" si="110"/>
        <v>41442</v>
      </c>
      <c r="AR14" s="31">
        <f t="shared" si="110"/>
        <v>41443</v>
      </c>
      <c r="AS14" s="31">
        <f t="shared" si="110"/>
        <v>41444</v>
      </c>
      <c r="AT14" s="31">
        <f t="shared" si="110"/>
        <v>41445</v>
      </c>
      <c r="AU14" s="31">
        <f t="shared" si="110"/>
        <v>41446</v>
      </c>
      <c r="AV14" s="31">
        <f t="shared" si="110"/>
        <v>41447</v>
      </c>
      <c r="AW14" s="31">
        <f t="shared" si="110"/>
        <v>41448</v>
      </c>
      <c r="AX14" s="31">
        <f t="shared" si="110"/>
        <v>41449</v>
      </c>
      <c r="AY14" s="31">
        <f t="shared" si="110"/>
        <v>41450</v>
      </c>
      <c r="AZ14" s="31">
        <f t="shared" si="110"/>
        <v>41451</v>
      </c>
      <c r="BA14" s="31">
        <f t="shared" si="110"/>
        <v>41452</v>
      </c>
      <c r="BB14" s="31">
        <f t="shared" si="110"/>
        <v>41453</v>
      </c>
      <c r="BC14" s="31">
        <f t="shared" si="110"/>
        <v>41454</v>
      </c>
      <c r="BD14" s="31">
        <f t="shared" si="110"/>
        <v>41455</v>
      </c>
      <c r="BE14" s="31">
        <f>BE7</f>
        <v>41456</v>
      </c>
      <c r="BF14" s="31">
        <f t="shared" ref="BF14:DE14" si="111">BF7</f>
        <v>41457</v>
      </c>
      <c r="BG14" s="31">
        <f t="shared" si="111"/>
        <v>41458</v>
      </c>
      <c r="BH14" s="31">
        <f t="shared" si="111"/>
        <v>41459</v>
      </c>
      <c r="BI14" s="31">
        <f t="shared" si="111"/>
        <v>41460</v>
      </c>
      <c r="BJ14" s="31">
        <f t="shared" si="111"/>
        <v>41461</v>
      </c>
      <c r="BK14" s="31">
        <f t="shared" si="111"/>
        <v>41462</v>
      </c>
      <c r="BL14" s="31">
        <f t="shared" si="111"/>
        <v>41463</v>
      </c>
      <c r="BM14" s="31">
        <f t="shared" si="111"/>
        <v>41464</v>
      </c>
      <c r="BN14" s="31">
        <f t="shared" si="111"/>
        <v>41465</v>
      </c>
      <c r="BO14" s="31">
        <f t="shared" si="111"/>
        <v>41466</v>
      </c>
      <c r="BP14" s="31">
        <f t="shared" si="111"/>
        <v>41467</v>
      </c>
      <c r="BQ14" s="31">
        <f t="shared" si="111"/>
        <v>41468</v>
      </c>
      <c r="BR14" s="31">
        <f t="shared" si="111"/>
        <v>41469</v>
      </c>
      <c r="BS14" s="31">
        <f t="shared" si="111"/>
        <v>41470</v>
      </c>
      <c r="BT14" s="31">
        <f t="shared" si="111"/>
        <v>41471</v>
      </c>
      <c r="BU14" s="31">
        <f t="shared" si="111"/>
        <v>41472</v>
      </c>
      <c r="BV14" s="31">
        <f t="shared" si="111"/>
        <v>41473</v>
      </c>
      <c r="BW14" s="31">
        <f t="shared" si="111"/>
        <v>41474</v>
      </c>
      <c r="BX14" s="31">
        <f t="shared" si="111"/>
        <v>41475</v>
      </c>
      <c r="BY14" s="31">
        <f t="shared" si="111"/>
        <v>41476</v>
      </c>
      <c r="BZ14" s="31">
        <f t="shared" si="111"/>
        <v>41477</v>
      </c>
      <c r="CA14" s="31">
        <f t="shared" si="111"/>
        <v>41478</v>
      </c>
      <c r="CB14" s="31">
        <f t="shared" si="111"/>
        <v>41479</v>
      </c>
      <c r="CC14" s="31">
        <f t="shared" si="111"/>
        <v>41480</v>
      </c>
      <c r="CD14" s="31">
        <f t="shared" si="111"/>
        <v>41481</v>
      </c>
      <c r="CE14" s="31">
        <f t="shared" si="111"/>
        <v>41482</v>
      </c>
      <c r="CF14" s="31">
        <f t="shared" si="111"/>
        <v>41483</v>
      </c>
      <c r="CG14" s="31">
        <f t="shared" si="111"/>
        <v>41484</v>
      </c>
      <c r="CH14" s="31">
        <f t="shared" si="111"/>
        <v>41485</v>
      </c>
      <c r="CI14" s="31">
        <f t="shared" si="111"/>
        <v>41486</v>
      </c>
      <c r="CJ14" s="31">
        <f t="shared" si="111"/>
        <v>41487</v>
      </c>
      <c r="CK14" s="31">
        <f t="shared" si="111"/>
        <v>41488</v>
      </c>
      <c r="CL14" s="31">
        <f t="shared" si="111"/>
        <v>41489</v>
      </c>
      <c r="CM14" s="31">
        <f t="shared" si="111"/>
        <v>41490</v>
      </c>
      <c r="CN14" s="31">
        <f t="shared" si="111"/>
        <v>41491</v>
      </c>
      <c r="CO14" s="31">
        <f t="shared" si="111"/>
        <v>41492</v>
      </c>
      <c r="CP14" s="31">
        <f t="shared" si="111"/>
        <v>41493</v>
      </c>
      <c r="CQ14" s="31">
        <f t="shared" si="111"/>
        <v>41494</v>
      </c>
      <c r="CR14" s="31">
        <f t="shared" si="111"/>
        <v>41495</v>
      </c>
      <c r="CS14" s="31">
        <f t="shared" si="111"/>
        <v>41496</v>
      </c>
      <c r="CT14" s="31">
        <f t="shared" si="111"/>
        <v>41497</v>
      </c>
      <c r="CU14" s="31">
        <f t="shared" si="111"/>
        <v>41498</v>
      </c>
      <c r="CV14" s="31">
        <f t="shared" si="111"/>
        <v>41499</v>
      </c>
      <c r="CW14" s="31">
        <f t="shared" si="111"/>
        <v>41500</v>
      </c>
      <c r="CX14" s="31">
        <f t="shared" si="111"/>
        <v>41501</v>
      </c>
      <c r="CY14" s="31">
        <f t="shared" si="111"/>
        <v>41502</v>
      </c>
      <c r="CZ14" s="31">
        <f t="shared" si="111"/>
        <v>41503</v>
      </c>
      <c r="DA14" s="31">
        <f t="shared" si="111"/>
        <v>41504</v>
      </c>
      <c r="DB14" s="31">
        <f t="shared" si="111"/>
        <v>41505</v>
      </c>
      <c r="DC14" s="31">
        <f t="shared" si="111"/>
        <v>41506</v>
      </c>
      <c r="DD14" s="31">
        <f t="shared" si="111"/>
        <v>41507</v>
      </c>
      <c r="DE14" s="31">
        <f t="shared" si="111"/>
        <v>41508</v>
      </c>
      <c r="DF14" s="31">
        <f t="shared" ref="DF14:FJ14" si="112">DF7</f>
        <v>41509</v>
      </c>
      <c r="DG14" s="31">
        <f t="shared" si="112"/>
        <v>41510</v>
      </c>
      <c r="DH14" s="31">
        <f t="shared" si="112"/>
        <v>41511</v>
      </c>
      <c r="DI14" s="31">
        <f t="shared" si="112"/>
        <v>41512</v>
      </c>
      <c r="DJ14" s="31">
        <f t="shared" si="112"/>
        <v>41513</v>
      </c>
      <c r="DK14" s="31">
        <f t="shared" si="112"/>
        <v>41514</v>
      </c>
      <c r="DL14" s="31">
        <f t="shared" si="112"/>
        <v>41515</v>
      </c>
      <c r="DM14" s="31">
        <f t="shared" si="112"/>
        <v>41516</v>
      </c>
      <c r="DN14" s="31">
        <f t="shared" si="112"/>
        <v>41517</v>
      </c>
      <c r="DO14" s="31">
        <f t="shared" si="112"/>
        <v>41518</v>
      </c>
      <c r="DP14" s="31">
        <f t="shared" si="112"/>
        <v>41519</v>
      </c>
      <c r="DQ14" s="31">
        <f t="shared" si="112"/>
        <v>41520</v>
      </c>
      <c r="DR14" s="31">
        <f t="shared" si="112"/>
        <v>41521</v>
      </c>
      <c r="DS14" s="31">
        <f t="shared" si="112"/>
        <v>41522</v>
      </c>
      <c r="DT14" s="31">
        <f t="shared" si="112"/>
        <v>41523</v>
      </c>
      <c r="DU14" s="31">
        <f t="shared" si="112"/>
        <v>41524</v>
      </c>
      <c r="DV14" s="31">
        <f t="shared" si="112"/>
        <v>41525</v>
      </c>
      <c r="DW14" s="31">
        <f t="shared" si="112"/>
        <v>41526</v>
      </c>
      <c r="DX14" s="31">
        <f t="shared" si="112"/>
        <v>41527</v>
      </c>
      <c r="DY14" s="31">
        <f t="shared" si="112"/>
        <v>41528</v>
      </c>
      <c r="DZ14" s="31">
        <f t="shared" si="112"/>
        <v>41529</v>
      </c>
      <c r="EA14" s="31">
        <f t="shared" si="112"/>
        <v>41530</v>
      </c>
      <c r="EB14" s="31">
        <f t="shared" si="112"/>
        <v>41531</v>
      </c>
      <c r="EC14" s="31">
        <f t="shared" si="112"/>
        <v>41532</v>
      </c>
      <c r="ED14" s="31">
        <f t="shared" si="112"/>
        <v>41533</v>
      </c>
      <c r="EE14" s="31">
        <f t="shared" si="112"/>
        <v>41534</v>
      </c>
      <c r="EF14" s="31">
        <f t="shared" si="112"/>
        <v>41535</v>
      </c>
      <c r="EG14" s="31">
        <f t="shared" si="112"/>
        <v>41536</v>
      </c>
      <c r="EH14" s="31">
        <f t="shared" si="112"/>
        <v>41537</v>
      </c>
      <c r="EI14" s="31">
        <f t="shared" si="112"/>
        <v>41538</v>
      </c>
      <c r="EJ14" s="31">
        <f t="shared" si="112"/>
        <v>41539</v>
      </c>
      <c r="EK14" s="31">
        <f t="shared" si="112"/>
        <v>41540</v>
      </c>
      <c r="EL14" s="31">
        <f t="shared" si="112"/>
        <v>41541</v>
      </c>
      <c r="EM14" s="31">
        <f t="shared" si="112"/>
        <v>41542</v>
      </c>
      <c r="EN14" s="31">
        <f t="shared" si="112"/>
        <v>41543</v>
      </c>
      <c r="EO14" s="31">
        <f t="shared" si="112"/>
        <v>41544</v>
      </c>
      <c r="EP14" s="31">
        <f t="shared" si="112"/>
        <v>41545</v>
      </c>
      <c r="EQ14" s="31">
        <f t="shared" si="112"/>
        <v>41546</v>
      </c>
      <c r="ER14" s="31">
        <f t="shared" si="112"/>
        <v>41547</v>
      </c>
      <c r="ES14" s="31">
        <f t="shared" si="112"/>
        <v>41548</v>
      </c>
      <c r="ET14" s="31">
        <f t="shared" si="112"/>
        <v>41549</v>
      </c>
      <c r="EU14" s="31">
        <f t="shared" si="112"/>
        <v>41550</v>
      </c>
      <c r="EV14" s="31">
        <f t="shared" si="112"/>
        <v>41551</v>
      </c>
      <c r="EW14" s="31">
        <f t="shared" si="112"/>
        <v>41552</v>
      </c>
      <c r="EX14" s="31">
        <f t="shared" si="112"/>
        <v>41553</v>
      </c>
      <c r="EY14" s="31">
        <f t="shared" si="112"/>
        <v>41554</v>
      </c>
      <c r="EZ14" s="31">
        <f t="shared" si="112"/>
        <v>41555</v>
      </c>
      <c r="FA14" s="31">
        <f t="shared" si="112"/>
        <v>41556</v>
      </c>
      <c r="FB14" s="31">
        <f t="shared" si="112"/>
        <v>41557</v>
      </c>
      <c r="FC14" s="31">
        <f t="shared" si="112"/>
        <v>41558</v>
      </c>
      <c r="FD14" s="31">
        <f t="shared" si="112"/>
        <v>41559</v>
      </c>
      <c r="FE14" s="31">
        <f t="shared" si="112"/>
        <v>41560</v>
      </c>
      <c r="FF14" s="31">
        <f t="shared" si="112"/>
        <v>41561</v>
      </c>
      <c r="FG14" s="31">
        <f t="shared" si="112"/>
        <v>41562</v>
      </c>
      <c r="FH14" s="31">
        <f t="shared" si="112"/>
        <v>41563</v>
      </c>
      <c r="FI14" s="31">
        <f t="shared" si="112"/>
        <v>41564</v>
      </c>
      <c r="FJ14" s="31">
        <f t="shared" si="112"/>
        <v>41565</v>
      </c>
      <c r="FK14" s="31">
        <f t="shared" ref="FK14:GK14" si="113">FK7</f>
        <v>41566</v>
      </c>
      <c r="FL14" s="31">
        <f t="shared" si="113"/>
        <v>41567</v>
      </c>
      <c r="FM14" s="31">
        <f t="shared" si="113"/>
        <v>41568</v>
      </c>
      <c r="FN14" s="31">
        <f t="shared" si="113"/>
        <v>41569</v>
      </c>
      <c r="FO14" s="31">
        <f t="shared" si="113"/>
        <v>41570</v>
      </c>
      <c r="FP14" s="31">
        <f t="shared" si="113"/>
        <v>41571</v>
      </c>
      <c r="FQ14" s="31">
        <f t="shared" si="113"/>
        <v>41572</v>
      </c>
      <c r="FR14" s="31">
        <f t="shared" si="113"/>
        <v>41573</v>
      </c>
      <c r="FS14" s="31">
        <f t="shared" si="113"/>
        <v>41574</v>
      </c>
      <c r="FT14" s="31">
        <f t="shared" si="113"/>
        <v>41575</v>
      </c>
      <c r="FU14" s="31">
        <f t="shared" si="113"/>
        <v>41576</v>
      </c>
      <c r="FV14" s="31">
        <f t="shared" si="113"/>
        <v>41577</v>
      </c>
      <c r="FW14" s="31">
        <f t="shared" si="113"/>
        <v>41578</v>
      </c>
      <c r="FX14" s="31">
        <f t="shared" si="113"/>
        <v>41579</v>
      </c>
      <c r="FY14" s="31">
        <f t="shared" si="113"/>
        <v>41580</v>
      </c>
      <c r="FZ14" s="31">
        <f t="shared" si="113"/>
        <v>41581</v>
      </c>
      <c r="GA14" s="31">
        <f t="shared" si="113"/>
        <v>41582</v>
      </c>
      <c r="GB14" s="31">
        <f t="shared" si="113"/>
        <v>41583</v>
      </c>
      <c r="GC14" s="31">
        <f t="shared" si="113"/>
        <v>41584</v>
      </c>
      <c r="GD14" s="31">
        <f t="shared" si="113"/>
        <v>41585</v>
      </c>
      <c r="GE14" s="31">
        <f t="shared" si="113"/>
        <v>41586</v>
      </c>
      <c r="GF14" s="31">
        <f t="shared" si="113"/>
        <v>41587</v>
      </c>
      <c r="GG14" s="31">
        <f t="shared" si="113"/>
        <v>41588</v>
      </c>
      <c r="GH14" s="31">
        <f t="shared" si="113"/>
        <v>41589</v>
      </c>
      <c r="GI14" s="31">
        <f t="shared" si="113"/>
        <v>41590</v>
      </c>
      <c r="GJ14" s="31">
        <f t="shared" si="113"/>
        <v>41591</v>
      </c>
      <c r="GK14" s="31">
        <f t="shared" si="113"/>
        <v>41592</v>
      </c>
      <c r="GL14" s="31">
        <f t="shared" ref="GL14:GQ14" si="114">GL7</f>
        <v>41593</v>
      </c>
      <c r="GM14" s="31">
        <f t="shared" si="114"/>
        <v>41594</v>
      </c>
      <c r="GN14" s="31">
        <f t="shared" si="114"/>
        <v>41595</v>
      </c>
      <c r="GO14" s="31">
        <f t="shared" si="114"/>
        <v>41596</v>
      </c>
      <c r="GP14" s="31">
        <f t="shared" si="114"/>
        <v>41597</v>
      </c>
      <c r="GQ14" s="31">
        <f t="shared" si="114"/>
        <v>41598</v>
      </c>
    </row>
    <row r="15" spans="1:199" s="58" customFormat="1" x14ac:dyDescent="0.2">
      <c r="A15" s="59"/>
      <c r="B15" s="100" t="s">
        <v>35</v>
      </c>
      <c r="C15" s="100"/>
      <c r="D15" s="100"/>
      <c r="E15" s="100"/>
      <c r="F15" s="60"/>
      <c r="G15" s="61">
        <f>MIN(G16:G102)</f>
        <v>0</v>
      </c>
      <c r="H15" s="62"/>
      <c r="I15" s="62"/>
      <c r="J15" s="61">
        <f>MAX(J16:J43)</f>
        <v>41571</v>
      </c>
      <c r="K15" s="61" t="e">
        <f>MAX(J16:J102)</f>
        <v>#VALUE!</v>
      </c>
      <c r="L15" s="63" t="e">
        <f>SUMPRODUCT(J16:J102,L16:L102)/SUM(J16:J102)</f>
        <v>#VALUE!</v>
      </c>
      <c r="M15" s="64"/>
      <c r="N15" s="65"/>
      <c r="O15" s="66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67"/>
      <c r="EX15" s="67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67"/>
      <c r="FJ15" s="67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</row>
    <row r="16" spans="1:199" x14ac:dyDescent="0.2">
      <c r="A16" s="54">
        <v>1</v>
      </c>
      <c r="B16" s="68" t="s">
        <v>39</v>
      </c>
      <c r="C16" s="68"/>
      <c r="D16" s="68"/>
      <c r="E16" s="68"/>
      <c r="F16" s="12"/>
      <c r="G16" s="13">
        <f>MIN(G17:G23)</f>
        <v>41418</v>
      </c>
      <c r="H16" s="14">
        <f>MAX(J17:J23)-G16</f>
        <v>21</v>
      </c>
      <c r="I16" s="14"/>
      <c r="J16" s="13">
        <f>G16+H16-1</f>
        <v>41438</v>
      </c>
      <c r="K16" s="13">
        <f>G16+I16-1</f>
        <v>41417</v>
      </c>
      <c r="L16" s="10">
        <f>SUMPRODUCT(J17:J23,L17:L23)/SUM(J17:J23)</f>
        <v>0</v>
      </c>
      <c r="M16" s="15">
        <f>G16-1+L16*H16</f>
        <v>41417</v>
      </c>
      <c r="N16" s="21" t="str">
        <f ca="1">IF(L16&lt;&gt;"",IF(AND(L16&lt;1,K16&lt;TODAY()),"n",""))</f>
        <v/>
      </c>
      <c r="O16" s="34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</row>
    <row r="17" spans="1:199" s="4" customFormat="1" x14ac:dyDescent="0.2">
      <c r="A17" s="16" t="s">
        <v>11</v>
      </c>
      <c r="B17" s="69" t="s">
        <v>40</v>
      </c>
      <c r="C17" s="69"/>
      <c r="D17" s="69"/>
      <c r="E17" s="69"/>
      <c r="F17" s="17"/>
      <c r="G17" s="18">
        <v>41418</v>
      </c>
      <c r="H17" s="19">
        <v>15</v>
      </c>
      <c r="I17" s="19">
        <f t="shared" ref="I17" si="115">J17-G17</f>
        <v>21</v>
      </c>
      <c r="J17" s="18">
        <f t="shared" ref="J17" si="116">WORKDAY(G17,H17)</f>
        <v>41439</v>
      </c>
      <c r="K17" s="18">
        <f t="shared" ref="K17" si="117">IF($AE$3,J17,G17+H17-1)</f>
        <v>41439</v>
      </c>
      <c r="L17" s="11"/>
      <c r="M17" s="18">
        <f t="shared" ref="M17" si="118">IF($AE$3,IF(G17&lt;&gt;"",IF(L17&lt;&gt;0,WORKDAY(G17,L17*H17),G17-1+0.01),""),IF(G17&lt;&gt;"",IF(L17&lt;&gt;0,G17-1+L17*H17,G17-1+H17*0.01),""))</f>
        <v>41417.01</v>
      </c>
      <c r="N17" s="22" t="b">
        <f t="shared" ref="N17" ca="1" si="119">IF(L17&lt;&gt;"",IF(AND(L17&lt;1,K17&lt;TODAY()),"n",""))</f>
        <v>0</v>
      </c>
      <c r="O17" s="35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</row>
    <row r="18" spans="1:199" s="4" customFormat="1" x14ac:dyDescent="0.2">
      <c r="A18" s="16" t="s">
        <v>12</v>
      </c>
      <c r="B18" s="69" t="s">
        <v>41</v>
      </c>
      <c r="C18" s="69"/>
      <c r="D18" s="69"/>
      <c r="E18" s="69"/>
      <c r="F18" s="17"/>
      <c r="G18" s="18">
        <v>41418</v>
      </c>
      <c r="H18" s="19">
        <v>15</v>
      </c>
      <c r="I18" s="19">
        <f t="shared" ref="I18:I54" si="120">J18-G18</f>
        <v>21</v>
      </c>
      <c r="J18" s="18">
        <f t="shared" ref="J18:J54" si="121">WORKDAY(G18,H18)</f>
        <v>41439</v>
      </c>
      <c r="K18" s="18">
        <f t="shared" ref="K18:K54" si="122">IF($AE$3,J18,G18+H18-1)</f>
        <v>41439</v>
      </c>
      <c r="L18" s="11"/>
      <c r="M18" s="18">
        <f t="shared" ref="M18:M54" si="123">IF($AE$3,IF(G18&lt;&gt;"",IF(L18&lt;&gt;0,WORKDAY(G18,L18*H18),G18-1+0.01),""),IF(G18&lt;&gt;"",IF(L18&lt;&gt;0,G18-1+L18*H18,G18-1+H18*0.01),""))</f>
        <v>41417.01</v>
      </c>
      <c r="N18" s="22" t="b">
        <f t="shared" ref="N18:N54" ca="1" si="124">IF(L18&lt;&gt;"",IF(AND(L18&lt;1,K18&lt;TODAY()),"n",""))</f>
        <v>0</v>
      </c>
      <c r="O18" s="35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</row>
    <row r="19" spans="1:199" s="4" customFormat="1" x14ac:dyDescent="0.2">
      <c r="A19" s="16" t="s">
        <v>13</v>
      </c>
      <c r="B19" s="69" t="s">
        <v>42</v>
      </c>
      <c r="C19" s="69"/>
      <c r="D19" s="69"/>
      <c r="E19" s="69"/>
      <c r="F19" s="17"/>
      <c r="G19" s="18">
        <v>41418</v>
      </c>
      <c r="H19" s="19">
        <v>15</v>
      </c>
      <c r="I19" s="19">
        <f t="shared" si="120"/>
        <v>21</v>
      </c>
      <c r="J19" s="18">
        <f t="shared" si="121"/>
        <v>41439</v>
      </c>
      <c r="K19" s="18">
        <f t="shared" si="122"/>
        <v>41439</v>
      </c>
      <c r="L19" s="11"/>
      <c r="M19" s="18">
        <f t="shared" si="123"/>
        <v>41417.01</v>
      </c>
      <c r="N19" s="22" t="b">
        <f t="shared" ca="1" si="124"/>
        <v>0</v>
      </c>
      <c r="O19" s="35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</row>
    <row r="20" spans="1:199" s="4" customFormat="1" x14ac:dyDescent="0.2">
      <c r="A20" s="16" t="s">
        <v>9</v>
      </c>
      <c r="B20" s="69" t="s">
        <v>43</v>
      </c>
      <c r="C20" s="69"/>
      <c r="D20" s="69"/>
      <c r="E20" s="69"/>
      <c r="F20" s="17"/>
      <c r="G20" s="18">
        <v>41418</v>
      </c>
      <c r="H20" s="19">
        <v>15</v>
      </c>
      <c r="I20" s="19">
        <f t="shared" si="120"/>
        <v>21</v>
      </c>
      <c r="J20" s="18">
        <f t="shared" si="121"/>
        <v>41439</v>
      </c>
      <c r="K20" s="18">
        <f t="shared" si="122"/>
        <v>41439</v>
      </c>
      <c r="L20" s="11"/>
      <c r="M20" s="18">
        <f t="shared" si="123"/>
        <v>41417.01</v>
      </c>
      <c r="N20" s="22" t="b">
        <f t="shared" ca="1" si="124"/>
        <v>0</v>
      </c>
      <c r="O20" s="35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</row>
    <row r="21" spans="1:199" s="4" customFormat="1" x14ac:dyDescent="0.2">
      <c r="A21" s="16" t="s">
        <v>6</v>
      </c>
      <c r="B21" s="69" t="s">
        <v>44</v>
      </c>
      <c r="C21" s="69"/>
      <c r="D21" s="69"/>
      <c r="E21" s="69"/>
      <c r="F21" s="17"/>
      <c r="G21" s="18">
        <v>41418</v>
      </c>
      <c r="H21" s="19">
        <v>15</v>
      </c>
      <c r="I21" s="19">
        <f t="shared" ref="I21:I33" si="125">J21-G21</f>
        <v>21</v>
      </c>
      <c r="J21" s="18">
        <f t="shared" ref="J21:J33" si="126">WORKDAY(G21,H21)</f>
        <v>41439</v>
      </c>
      <c r="K21" s="18">
        <f t="shared" ref="K21:K33" si="127">IF($AE$3,J21,G21+H21-1)</f>
        <v>41439</v>
      </c>
      <c r="L21" s="11"/>
      <c r="M21" s="18">
        <f t="shared" ref="M21:M33" si="128">IF($AE$3,IF(G21&lt;&gt;"",IF(L21&lt;&gt;0,WORKDAY(G21,L21*H21),G21-1+0.01),""),IF(G21&lt;&gt;"",IF(L21&lt;&gt;0,G21-1+L21*H21,G21-1+H21*0.01),""))</f>
        <v>41417.01</v>
      </c>
      <c r="N21" s="22" t="b">
        <f t="shared" ref="N21:N33" ca="1" si="129">IF(L21&lt;&gt;"",IF(AND(L21&lt;1,K21&lt;TODAY()),"n",""))</f>
        <v>0</v>
      </c>
      <c r="O21" s="35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</row>
    <row r="22" spans="1:199" s="4" customFormat="1" x14ac:dyDescent="0.2">
      <c r="A22" s="16" t="s">
        <v>7</v>
      </c>
      <c r="B22" s="69" t="s">
        <v>45</v>
      </c>
      <c r="C22" s="69"/>
      <c r="D22" s="69"/>
      <c r="E22" s="69"/>
      <c r="F22" s="17"/>
      <c r="G22" s="18">
        <v>41418</v>
      </c>
      <c r="H22" s="19">
        <v>15</v>
      </c>
      <c r="I22" s="19">
        <f t="shared" si="125"/>
        <v>21</v>
      </c>
      <c r="J22" s="18">
        <f t="shared" si="126"/>
        <v>41439</v>
      </c>
      <c r="K22" s="18">
        <f t="shared" si="127"/>
        <v>41439</v>
      </c>
      <c r="L22" s="11"/>
      <c r="M22" s="18">
        <f t="shared" si="128"/>
        <v>41417.01</v>
      </c>
      <c r="N22" s="22" t="b">
        <f t="shared" ca="1" si="129"/>
        <v>0</v>
      </c>
      <c r="O22" s="35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</row>
    <row r="23" spans="1:199" s="4" customFormat="1" x14ac:dyDescent="0.2">
      <c r="A23" s="16" t="s">
        <v>8</v>
      </c>
      <c r="B23" s="69" t="s">
        <v>46</v>
      </c>
      <c r="C23" s="69"/>
      <c r="D23" s="69"/>
      <c r="E23" s="69"/>
      <c r="F23" s="17"/>
      <c r="G23" s="18">
        <v>41418</v>
      </c>
      <c r="H23" s="19">
        <v>15</v>
      </c>
      <c r="I23" s="19">
        <f t="shared" si="125"/>
        <v>21</v>
      </c>
      <c r="J23" s="18">
        <f t="shared" si="126"/>
        <v>41439</v>
      </c>
      <c r="K23" s="18">
        <f t="shared" si="127"/>
        <v>41439</v>
      </c>
      <c r="L23" s="11"/>
      <c r="M23" s="18">
        <f t="shared" si="128"/>
        <v>41417.01</v>
      </c>
      <c r="N23" s="22" t="b">
        <f t="shared" ca="1" si="129"/>
        <v>0</v>
      </c>
      <c r="O23" s="35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</row>
    <row r="24" spans="1:199" x14ac:dyDescent="0.2">
      <c r="A24" s="54">
        <v>2</v>
      </c>
      <c r="B24" s="68" t="s">
        <v>56</v>
      </c>
      <c r="C24" s="68"/>
      <c r="D24" s="68"/>
      <c r="E24" s="68"/>
      <c r="F24" s="12"/>
      <c r="G24" s="13">
        <f>MIN(G25:G57)</f>
        <v>41526</v>
      </c>
      <c r="H24" s="14">
        <f>MAX(J25:J57)-G24</f>
        <v>46</v>
      </c>
      <c r="I24" s="14"/>
      <c r="J24" s="13">
        <f>G24+H24-1</f>
        <v>41571</v>
      </c>
      <c r="K24" s="13">
        <f>G24+I24-1</f>
        <v>41525</v>
      </c>
      <c r="L24" s="10">
        <f>SUMPRODUCT(J25:J57,L25:L57)/SUM(J25:J57)</f>
        <v>0</v>
      </c>
      <c r="M24" s="15">
        <f>G24-1+L24*H24</f>
        <v>41525</v>
      </c>
      <c r="N24" s="21" t="str">
        <f ca="1">IF(L24&lt;&gt;"",IF(AND(L24&lt;1,K24&lt;TODAY()),"n",""))</f>
        <v/>
      </c>
      <c r="O24" s="34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</row>
    <row r="25" spans="1:199" s="4" customFormat="1" x14ac:dyDescent="0.2">
      <c r="A25" s="16" t="s">
        <v>1</v>
      </c>
      <c r="B25" s="69" t="s">
        <v>57</v>
      </c>
      <c r="C25" s="69"/>
      <c r="D25" s="69"/>
      <c r="E25" s="69"/>
      <c r="F25" s="17"/>
      <c r="G25" s="18">
        <v>41526</v>
      </c>
      <c r="H25" s="19">
        <v>29</v>
      </c>
      <c r="I25" s="19">
        <f t="shared" si="125"/>
        <v>39</v>
      </c>
      <c r="J25" s="18">
        <f t="shared" si="126"/>
        <v>41565</v>
      </c>
      <c r="K25" s="18">
        <f t="shared" si="127"/>
        <v>41565</v>
      </c>
      <c r="L25" s="11"/>
      <c r="M25" s="18">
        <f t="shared" si="128"/>
        <v>41525.01</v>
      </c>
      <c r="N25" s="22" t="b">
        <f t="shared" ca="1" si="129"/>
        <v>0</v>
      </c>
      <c r="O25" s="35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</row>
    <row r="26" spans="1:199" s="4" customFormat="1" x14ac:dyDescent="0.2">
      <c r="A26" s="16" t="s">
        <v>2</v>
      </c>
      <c r="B26" s="69" t="s">
        <v>58</v>
      </c>
      <c r="C26" s="69"/>
      <c r="D26" s="69"/>
      <c r="E26" s="69"/>
      <c r="F26" s="17"/>
      <c r="G26" s="18">
        <v>41526</v>
      </c>
      <c r="H26" s="19">
        <v>29</v>
      </c>
      <c r="I26" s="19">
        <f t="shared" si="125"/>
        <v>39</v>
      </c>
      <c r="J26" s="18">
        <f t="shared" si="126"/>
        <v>41565</v>
      </c>
      <c r="K26" s="18">
        <f t="shared" si="127"/>
        <v>41565</v>
      </c>
      <c r="L26" s="11"/>
      <c r="M26" s="18">
        <f t="shared" si="128"/>
        <v>41525.01</v>
      </c>
      <c r="N26" s="22" t="b">
        <f t="shared" ca="1" si="129"/>
        <v>0</v>
      </c>
      <c r="O26" s="35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</row>
    <row r="27" spans="1:199" s="4" customFormat="1" x14ac:dyDescent="0.2">
      <c r="A27" s="57" t="s">
        <v>3</v>
      </c>
      <c r="B27" s="69" t="s">
        <v>59</v>
      </c>
      <c r="C27" s="69"/>
      <c r="D27" s="69"/>
      <c r="E27" s="69"/>
      <c r="F27" s="17"/>
      <c r="G27" s="18">
        <v>41526</v>
      </c>
      <c r="H27" s="19">
        <v>29</v>
      </c>
      <c r="I27" s="19">
        <f t="shared" si="125"/>
        <v>39</v>
      </c>
      <c r="J27" s="18">
        <f t="shared" si="126"/>
        <v>41565</v>
      </c>
      <c r="K27" s="18">
        <f t="shared" si="127"/>
        <v>41565</v>
      </c>
      <c r="L27" s="11"/>
      <c r="M27" s="18">
        <f t="shared" si="128"/>
        <v>41525.01</v>
      </c>
      <c r="N27" s="22" t="b">
        <f t="shared" ca="1" si="129"/>
        <v>0</v>
      </c>
      <c r="O27" s="35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</row>
    <row r="28" spans="1:199" s="4" customFormat="1" x14ac:dyDescent="0.2">
      <c r="A28" s="57" t="s">
        <v>4</v>
      </c>
      <c r="B28" s="69" t="s">
        <v>60</v>
      </c>
      <c r="C28" s="69"/>
      <c r="D28" s="69"/>
      <c r="E28" s="69"/>
      <c r="F28" s="17"/>
      <c r="G28" s="18">
        <v>41526</v>
      </c>
      <c r="H28" s="19">
        <v>29</v>
      </c>
      <c r="I28" s="19">
        <f t="shared" si="125"/>
        <v>39</v>
      </c>
      <c r="J28" s="18">
        <f t="shared" si="126"/>
        <v>41565</v>
      </c>
      <c r="K28" s="18">
        <f t="shared" si="127"/>
        <v>41565</v>
      </c>
      <c r="L28" s="11"/>
      <c r="M28" s="18">
        <f t="shared" si="128"/>
        <v>41525.01</v>
      </c>
      <c r="N28" s="22" t="b">
        <f t="shared" ca="1" si="129"/>
        <v>0</v>
      </c>
      <c r="O28" s="35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</row>
    <row r="29" spans="1:199" s="4" customFormat="1" x14ac:dyDescent="0.2">
      <c r="A29" s="57" t="s">
        <v>5</v>
      </c>
      <c r="B29" s="69" t="s">
        <v>61</v>
      </c>
      <c r="C29" s="69"/>
      <c r="D29" s="69"/>
      <c r="E29" s="69"/>
      <c r="F29" s="17"/>
      <c r="G29" s="18">
        <v>41526</v>
      </c>
      <c r="H29" s="19">
        <v>29</v>
      </c>
      <c r="I29" s="19">
        <f t="shared" si="125"/>
        <v>39</v>
      </c>
      <c r="J29" s="18">
        <f t="shared" si="126"/>
        <v>41565</v>
      </c>
      <c r="K29" s="18">
        <f t="shared" si="127"/>
        <v>41565</v>
      </c>
      <c r="L29" s="11"/>
      <c r="M29" s="18">
        <f t="shared" si="128"/>
        <v>41525.01</v>
      </c>
      <c r="N29" s="22" t="b">
        <f t="shared" ca="1" si="129"/>
        <v>0</v>
      </c>
      <c r="O29" s="35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</row>
    <row r="30" spans="1:199" s="4" customFormat="1" x14ac:dyDescent="0.2">
      <c r="A30" s="57" t="s">
        <v>10</v>
      </c>
      <c r="B30" s="69" t="s">
        <v>62</v>
      </c>
      <c r="C30" s="69"/>
      <c r="D30" s="69"/>
      <c r="E30" s="69"/>
      <c r="F30" s="17"/>
      <c r="G30" s="18">
        <v>41526</v>
      </c>
      <c r="H30" s="19">
        <v>29</v>
      </c>
      <c r="I30" s="19">
        <f t="shared" si="125"/>
        <v>39</v>
      </c>
      <c r="J30" s="18">
        <f t="shared" si="126"/>
        <v>41565</v>
      </c>
      <c r="K30" s="18">
        <f t="shared" si="127"/>
        <v>41565</v>
      </c>
      <c r="L30" s="11"/>
      <c r="M30" s="18">
        <f t="shared" si="128"/>
        <v>41525.01</v>
      </c>
      <c r="N30" s="22" t="b">
        <f t="shared" ca="1" si="129"/>
        <v>0</v>
      </c>
      <c r="O30" s="35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</row>
    <row r="31" spans="1:199" s="4" customFormat="1" x14ac:dyDescent="0.2">
      <c r="A31" s="57" t="s">
        <v>47</v>
      </c>
      <c r="B31" s="69" t="s">
        <v>63</v>
      </c>
      <c r="C31" s="69"/>
      <c r="D31" s="69"/>
      <c r="E31" s="69"/>
      <c r="F31" s="17"/>
      <c r="G31" s="18">
        <v>41526</v>
      </c>
      <c r="H31" s="19">
        <v>29</v>
      </c>
      <c r="I31" s="19">
        <f t="shared" si="125"/>
        <v>39</v>
      </c>
      <c r="J31" s="18">
        <f t="shared" si="126"/>
        <v>41565</v>
      </c>
      <c r="K31" s="18">
        <f t="shared" si="127"/>
        <v>41565</v>
      </c>
      <c r="L31" s="11"/>
      <c r="M31" s="18">
        <f t="shared" si="128"/>
        <v>41525.01</v>
      </c>
      <c r="N31" s="22" t="b">
        <f t="shared" ca="1" si="129"/>
        <v>0</v>
      </c>
      <c r="O31" s="35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</row>
    <row r="32" spans="1:199" s="4" customFormat="1" x14ac:dyDescent="0.2">
      <c r="A32" s="57" t="s">
        <v>48</v>
      </c>
      <c r="B32" s="69" t="s">
        <v>64</v>
      </c>
      <c r="C32" s="69"/>
      <c r="D32" s="69"/>
      <c r="E32" s="69"/>
      <c r="F32" s="17"/>
      <c r="G32" s="18">
        <v>41526</v>
      </c>
      <c r="H32" s="19">
        <v>29</v>
      </c>
      <c r="I32" s="19">
        <f t="shared" si="125"/>
        <v>39</v>
      </c>
      <c r="J32" s="18">
        <f t="shared" si="126"/>
        <v>41565</v>
      </c>
      <c r="K32" s="18">
        <f t="shared" si="127"/>
        <v>41565</v>
      </c>
      <c r="L32" s="11"/>
      <c r="M32" s="18">
        <f t="shared" si="128"/>
        <v>41525.01</v>
      </c>
      <c r="N32" s="22" t="b">
        <f t="shared" ca="1" si="129"/>
        <v>0</v>
      </c>
      <c r="O32" s="35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</row>
    <row r="33" spans="1:199" s="4" customFormat="1" x14ac:dyDescent="0.2">
      <c r="A33" s="57" t="s">
        <v>49</v>
      </c>
      <c r="B33" s="69" t="s">
        <v>65</v>
      </c>
      <c r="C33" s="69"/>
      <c r="D33" s="69"/>
      <c r="E33" s="69"/>
      <c r="F33" s="17"/>
      <c r="G33" s="18">
        <v>41526</v>
      </c>
      <c r="H33" s="19">
        <v>29</v>
      </c>
      <c r="I33" s="19">
        <f t="shared" si="125"/>
        <v>39</v>
      </c>
      <c r="J33" s="18">
        <f t="shared" si="126"/>
        <v>41565</v>
      </c>
      <c r="K33" s="18">
        <f t="shared" si="127"/>
        <v>41565</v>
      </c>
      <c r="L33" s="11"/>
      <c r="M33" s="18">
        <f t="shared" si="128"/>
        <v>41525.01</v>
      </c>
      <c r="N33" s="22" t="b">
        <f t="shared" ca="1" si="129"/>
        <v>0</v>
      </c>
      <c r="O33" s="35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</row>
    <row r="34" spans="1:199" s="4" customFormat="1" x14ac:dyDescent="0.2">
      <c r="A34" s="57" t="s">
        <v>50</v>
      </c>
      <c r="B34" s="69" t="s">
        <v>66</v>
      </c>
      <c r="C34" s="69"/>
      <c r="D34" s="69"/>
      <c r="E34" s="69"/>
      <c r="F34" s="17"/>
      <c r="G34" s="18">
        <v>41526</v>
      </c>
      <c r="H34" s="19">
        <v>29</v>
      </c>
      <c r="I34" s="19">
        <f t="shared" si="120"/>
        <v>39</v>
      </c>
      <c r="J34" s="18">
        <f t="shared" si="121"/>
        <v>41565</v>
      </c>
      <c r="K34" s="18">
        <f t="shared" si="122"/>
        <v>41565</v>
      </c>
      <c r="L34" s="11"/>
      <c r="M34" s="18">
        <f t="shared" si="123"/>
        <v>41525.01</v>
      </c>
      <c r="N34" s="22" t="b">
        <f t="shared" ca="1" si="124"/>
        <v>0</v>
      </c>
      <c r="O34" s="35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</row>
    <row r="35" spans="1:199" s="4" customFormat="1" x14ac:dyDescent="0.2">
      <c r="A35" s="57" t="s">
        <v>51</v>
      </c>
      <c r="B35" s="69" t="s">
        <v>67</v>
      </c>
      <c r="C35" s="69"/>
      <c r="D35" s="69"/>
      <c r="E35" s="69"/>
      <c r="F35" s="17"/>
      <c r="G35" s="18">
        <v>41526</v>
      </c>
      <c r="H35" s="19">
        <v>29</v>
      </c>
      <c r="I35" s="19">
        <f t="shared" si="120"/>
        <v>39</v>
      </c>
      <c r="J35" s="18">
        <f t="shared" si="121"/>
        <v>41565</v>
      </c>
      <c r="K35" s="18">
        <f t="shared" si="122"/>
        <v>41565</v>
      </c>
      <c r="L35" s="11"/>
      <c r="M35" s="18">
        <f t="shared" si="123"/>
        <v>41525.01</v>
      </c>
      <c r="N35" s="22" t="b">
        <f t="shared" ca="1" si="124"/>
        <v>0</v>
      </c>
      <c r="O35" s="35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</row>
    <row r="36" spans="1:199" s="4" customFormat="1" x14ac:dyDescent="0.2">
      <c r="A36" s="57" t="s">
        <v>52</v>
      </c>
      <c r="B36" s="69" t="s">
        <v>68</v>
      </c>
      <c r="C36" s="69"/>
      <c r="D36" s="69"/>
      <c r="E36" s="69"/>
      <c r="F36" s="17"/>
      <c r="G36" s="18">
        <v>41526</v>
      </c>
      <c r="H36" s="19">
        <v>29</v>
      </c>
      <c r="I36" s="19">
        <f t="shared" si="120"/>
        <v>39</v>
      </c>
      <c r="J36" s="18">
        <f t="shared" si="121"/>
        <v>41565</v>
      </c>
      <c r="K36" s="18">
        <f t="shared" si="122"/>
        <v>41565</v>
      </c>
      <c r="L36" s="11"/>
      <c r="M36" s="18">
        <f t="shared" si="123"/>
        <v>41525.01</v>
      </c>
      <c r="N36" s="22" t="b">
        <f t="shared" ca="1" si="124"/>
        <v>0</v>
      </c>
      <c r="O36" s="35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</row>
    <row r="37" spans="1:199" s="4" customFormat="1" x14ac:dyDescent="0.2">
      <c r="A37" s="57" t="s">
        <v>53</v>
      </c>
      <c r="B37" s="69" t="s">
        <v>69</v>
      </c>
      <c r="C37" s="69"/>
      <c r="D37" s="69"/>
      <c r="E37" s="69"/>
      <c r="F37" s="17"/>
      <c r="G37" s="18">
        <v>41526</v>
      </c>
      <c r="H37" s="19">
        <v>29</v>
      </c>
      <c r="I37" s="19">
        <f t="shared" ref="I37:I39" si="130">J37-G37</f>
        <v>39</v>
      </c>
      <c r="J37" s="18">
        <f t="shared" ref="J37:J39" si="131">WORKDAY(G37,H37)</f>
        <v>41565</v>
      </c>
      <c r="K37" s="18">
        <f t="shared" ref="K37:K39" si="132">IF($AE$3,J37,G37+H37-1)</f>
        <v>41565</v>
      </c>
      <c r="L37" s="11"/>
      <c r="M37" s="18">
        <f t="shared" ref="M37:M39" si="133">IF($AE$3,IF(G37&lt;&gt;"",IF(L37&lt;&gt;0,WORKDAY(G37,L37*H37),G37-1+0.01),""),IF(G37&lt;&gt;"",IF(L37&lt;&gt;0,G37-1+L37*H37,G37-1+H37*0.01),""))</f>
        <v>41525.01</v>
      </c>
      <c r="N37" s="22" t="b">
        <f t="shared" ref="N37:N39" ca="1" si="134">IF(L37&lt;&gt;"",IF(AND(L37&lt;1,K37&lt;TODAY()),"n",""))</f>
        <v>0</v>
      </c>
      <c r="O37" s="35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</row>
    <row r="38" spans="1:199" s="4" customFormat="1" x14ac:dyDescent="0.2">
      <c r="A38" s="57" t="s">
        <v>54</v>
      </c>
      <c r="B38" s="69" t="s">
        <v>70</v>
      </c>
      <c r="C38" s="69"/>
      <c r="D38" s="69"/>
      <c r="E38" s="69"/>
      <c r="F38" s="17"/>
      <c r="G38" s="18">
        <v>41526</v>
      </c>
      <c r="H38" s="19">
        <v>29</v>
      </c>
      <c r="I38" s="19">
        <f t="shared" si="130"/>
        <v>39</v>
      </c>
      <c r="J38" s="18">
        <f t="shared" si="131"/>
        <v>41565</v>
      </c>
      <c r="K38" s="18">
        <f t="shared" si="132"/>
        <v>41565</v>
      </c>
      <c r="L38" s="11"/>
      <c r="M38" s="18">
        <f t="shared" si="133"/>
        <v>41525.01</v>
      </c>
      <c r="N38" s="22" t="b">
        <f t="shared" ca="1" si="134"/>
        <v>0</v>
      </c>
      <c r="O38" s="35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</row>
    <row r="39" spans="1:199" s="4" customFormat="1" x14ac:dyDescent="0.2">
      <c r="A39" s="57" t="s">
        <v>55</v>
      </c>
      <c r="B39" s="69" t="s">
        <v>71</v>
      </c>
      <c r="C39" s="69"/>
      <c r="D39" s="69"/>
      <c r="E39" s="69"/>
      <c r="F39" s="17"/>
      <c r="G39" s="18">
        <v>41526</v>
      </c>
      <c r="H39" s="19">
        <v>29</v>
      </c>
      <c r="I39" s="19">
        <f t="shared" si="130"/>
        <v>39</v>
      </c>
      <c r="J39" s="18">
        <f t="shared" si="131"/>
        <v>41565</v>
      </c>
      <c r="K39" s="18">
        <f t="shared" si="132"/>
        <v>41565</v>
      </c>
      <c r="L39" s="11"/>
      <c r="M39" s="18">
        <f t="shared" si="133"/>
        <v>41525.01</v>
      </c>
      <c r="N39" s="22" t="b">
        <f t="shared" ca="1" si="134"/>
        <v>0</v>
      </c>
      <c r="O39" s="35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</row>
    <row r="40" spans="1:199" s="4" customFormat="1" x14ac:dyDescent="0.2">
      <c r="A40" s="57" t="s">
        <v>76</v>
      </c>
      <c r="B40" s="69" t="s">
        <v>72</v>
      </c>
      <c r="C40" s="69"/>
      <c r="D40" s="69"/>
      <c r="E40" s="69"/>
      <c r="F40" s="17"/>
      <c r="G40" s="18">
        <v>41526</v>
      </c>
      <c r="H40" s="19">
        <v>29</v>
      </c>
      <c r="I40" s="19">
        <f t="shared" ref="I40:I42" si="135">J40-G40</f>
        <v>39</v>
      </c>
      <c r="J40" s="18">
        <f t="shared" ref="J40:J42" si="136">WORKDAY(G40,H40)</f>
        <v>41565</v>
      </c>
      <c r="K40" s="18">
        <f t="shared" ref="K40:K42" si="137">IF($AE$3,J40,G40+H40-1)</f>
        <v>41565</v>
      </c>
      <c r="L40" s="11"/>
      <c r="M40" s="18">
        <f t="shared" ref="M40:M42" si="138">IF($AE$3,IF(G40&lt;&gt;"",IF(L40&lt;&gt;0,WORKDAY(G40,L40*H40),G40-1+0.01),""),IF(G40&lt;&gt;"",IF(L40&lt;&gt;0,G40-1+L40*H40,G40-1+H40*0.01),""))</f>
        <v>41525.01</v>
      </c>
      <c r="N40" s="22" t="b">
        <f t="shared" ref="N40:N42" ca="1" si="139">IF(L40&lt;&gt;"",IF(AND(L40&lt;1,K40&lt;TODAY()),"n",""))</f>
        <v>0</v>
      </c>
      <c r="O40" s="35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</row>
    <row r="41" spans="1:199" s="4" customFormat="1" x14ac:dyDescent="0.2">
      <c r="A41" s="57" t="s">
        <v>77</v>
      </c>
      <c r="B41" s="69" t="s">
        <v>75</v>
      </c>
      <c r="C41" s="69"/>
      <c r="D41" s="69"/>
      <c r="E41" s="69"/>
      <c r="F41" s="17"/>
      <c r="G41" s="18">
        <v>41526</v>
      </c>
      <c r="H41" s="19">
        <v>29</v>
      </c>
      <c r="I41" s="19">
        <f t="shared" si="135"/>
        <v>39</v>
      </c>
      <c r="J41" s="18">
        <f t="shared" si="136"/>
        <v>41565</v>
      </c>
      <c r="K41" s="18">
        <f t="shared" si="137"/>
        <v>41565</v>
      </c>
      <c r="L41" s="11"/>
      <c r="M41" s="18">
        <f t="shared" si="138"/>
        <v>41525.01</v>
      </c>
      <c r="N41" s="22" t="b">
        <f t="shared" ca="1" si="139"/>
        <v>0</v>
      </c>
      <c r="O41" s="35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</row>
    <row r="42" spans="1:199" s="4" customFormat="1" x14ac:dyDescent="0.2">
      <c r="A42" s="57" t="s">
        <v>78</v>
      </c>
      <c r="B42" s="69" t="s">
        <v>74</v>
      </c>
      <c r="C42" s="69"/>
      <c r="D42" s="69"/>
      <c r="E42" s="69"/>
      <c r="F42" s="17"/>
      <c r="G42" s="18">
        <v>41526</v>
      </c>
      <c r="H42" s="19">
        <v>29</v>
      </c>
      <c r="I42" s="19">
        <f t="shared" si="135"/>
        <v>39</v>
      </c>
      <c r="J42" s="18">
        <f t="shared" si="136"/>
        <v>41565</v>
      </c>
      <c r="K42" s="18">
        <f t="shared" si="137"/>
        <v>41565</v>
      </c>
      <c r="L42" s="11"/>
      <c r="M42" s="18">
        <f t="shared" si="138"/>
        <v>41525.01</v>
      </c>
      <c r="N42" s="22" t="b">
        <f t="shared" ca="1" si="139"/>
        <v>0</v>
      </c>
      <c r="O42" s="35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</row>
    <row r="43" spans="1:199" s="4" customFormat="1" x14ac:dyDescent="0.2">
      <c r="A43" s="57" t="s">
        <v>79</v>
      </c>
      <c r="B43" s="69" t="s">
        <v>73</v>
      </c>
      <c r="C43" s="69"/>
      <c r="D43" s="69"/>
      <c r="E43" s="69"/>
      <c r="F43" s="17"/>
      <c r="G43" s="18">
        <v>41526</v>
      </c>
      <c r="H43" s="19">
        <v>29</v>
      </c>
      <c r="I43" s="19">
        <f t="shared" si="120"/>
        <v>39</v>
      </c>
      <c r="J43" s="18">
        <f t="shared" si="121"/>
        <v>41565</v>
      </c>
      <c r="K43" s="18">
        <f t="shared" si="122"/>
        <v>41565</v>
      </c>
      <c r="L43" s="11"/>
      <c r="M43" s="18">
        <f t="shared" si="123"/>
        <v>41525.01</v>
      </c>
      <c r="N43" s="22" t="b">
        <f t="shared" ca="1" si="124"/>
        <v>0</v>
      </c>
      <c r="O43" s="35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</row>
    <row r="44" spans="1:199" s="4" customFormat="1" x14ac:dyDescent="0.2">
      <c r="A44" s="57" t="s">
        <v>80</v>
      </c>
      <c r="B44" s="69" t="s">
        <v>93</v>
      </c>
      <c r="C44" s="69"/>
      <c r="D44" s="69"/>
      <c r="E44" s="69"/>
      <c r="F44" s="17"/>
      <c r="G44" s="18">
        <v>41526</v>
      </c>
      <c r="H44" s="19">
        <v>29</v>
      </c>
      <c r="I44" s="19">
        <f t="shared" si="120"/>
        <v>39</v>
      </c>
      <c r="J44" s="18">
        <f t="shared" si="121"/>
        <v>41565</v>
      </c>
      <c r="K44" s="18">
        <f t="shared" si="122"/>
        <v>41565</v>
      </c>
      <c r="L44" s="11"/>
      <c r="M44" s="18">
        <f t="shared" si="123"/>
        <v>41525.01</v>
      </c>
      <c r="N44" s="22" t="b">
        <f t="shared" ca="1" si="124"/>
        <v>0</v>
      </c>
      <c r="O44" s="35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</row>
    <row r="45" spans="1:199" s="4" customFormat="1" x14ac:dyDescent="0.2">
      <c r="A45" s="57" t="s">
        <v>81</v>
      </c>
      <c r="B45" s="69" t="s">
        <v>94</v>
      </c>
      <c r="C45" s="69"/>
      <c r="D45" s="69"/>
      <c r="E45" s="69"/>
      <c r="F45" s="17"/>
      <c r="G45" s="18">
        <v>41526</v>
      </c>
      <c r="H45" s="19">
        <v>29</v>
      </c>
      <c r="I45" s="19">
        <f t="shared" si="120"/>
        <v>39</v>
      </c>
      <c r="J45" s="18">
        <f t="shared" si="121"/>
        <v>41565</v>
      </c>
      <c r="K45" s="18">
        <f t="shared" si="122"/>
        <v>41565</v>
      </c>
      <c r="L45" s="11"/>
      <c r="M45" s="18">
        <f t="shared" si="123"/>
        <v>41525.01</v>
      </c>
      <c r="N45" s="22" t="b">
        <f t="shared" ca="1" si="124"/>
        <v>0</v>
      </c>
      <c r="O45" s="35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</row>
    <row r="46" spans="1:199" s="4" customFormat="1" x14ac:dyDescent="0.2">
      <c r="A46" s="57" t="s">
        <v>82</v>
      </c>
      <c r="B46" s="69" t="s">
        <v>95</v>
      </c>
      <c r="C46" s="69"/>
      <c r="D46" s="69"/>
      <c r="E46" s="69"/>
      <c r="F46" s="17"/>
      <c r="G46" s="18">
        <v>41526</v>
      </c>
      <c r="H46" s="19">
        <v>29</v>
      </c>
      <c r="I46" s="19">
        <f t="shared" si="120"/>
        <v>39</v>
      </c>
      <c r="J46" s="18">
        <f t="shared" si="121"/>
        <v>41565</v>
      </c>
      <c r="K46" s="18">
        <f t="shared" si="122"/>
        <v>41565</v>
      </c>
      <c r="L46" s="11"/>
      <c r="M46" s="18">
        <f t="shared" si="123"/>
        <v>41525.01</v>
      </c>
      <c r="N46" s="22" t="b">
        <f t="shared" ca="1" si="124"/>
        <v>0</v>
      </c>
      <c r="O46" s="35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</row>
    <row r="47" spans="1:199" s="4" customFormat="1" x14ac:dyDescent="0.2">
      <c r="A47" s="57" t="s">
        <v>83</v>
      </c>
      <c r="B47" s="69" t="s">
        <v>96</v>
      </c>
      <c r="C47" s="69"/>
      <c r="D47" s="69"/>
      <c r="E47" s="69"/>
      <c r="F47" s="17"/>
      <c r="G47" s="18">
        <v>41526</v>
      </c>
      <c r="H47" s="19">
        <v>29</v>
      </c>
      <c r="I47" s="19">
        <f t="shared" ref="I47:I49" si="140">J47-G47</f>
        <v>39</v>
      </c>
      <c r="J47" s="18">
        <f t="shared" ref="J47:J49" si="141">WORKDAY(G47,H47)</f>
        <v>41565</v>
      </c>
      <c r="K47" s="18">
        <f t="shared" ref="K47:K49" si="142">IF($AE$3,J47,G47+H47-1)</f>
        <v>41565</v>
      </c>
      <c r="L47" s="11"/>
      <c r="M47" s="18">
        <f t="shared" ref="M47:M49" si="143">IF($AE$3,IF(G47&lt;&gt;"",IF(L47&lt;&gt;0,WORKDAY(G47,L47*H47),G47-1+0.01),""),IF(G47&lt;&gt;"",IF(L47&lt;&gt;0,G47-1+L47*H47,G47-1+H47*0.01),""))</f>
        <v>41525.01</v>
      </c>
      <c r="N47" s="22" t="b">
        <f t="shared" ref="N47:N49" ca="1" si="144">IF(L47&lt;&gt;"",IF(AND(L47&lt;1,K47&lt;TODAY()),"n",""))</f>
        <v>0</v>
      </c>
      <c r="O47" s="35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</row>
    <row r="48" spans="1:199" s="4" customFormat="1" x14ac:dyDescent="0.2">
      <c r="A48" s="57" t="s">
        <v>84</v>
      </c>
      <c r="B48" s="69" t="s">
        <v>97</v>
      </c>
      <c r="C48" s="69"/>
      <c r="D48" s="69"/>
      <c r="E48" s="69"/>
      <c r="F48" s="17"/>
      <c r="G48" s="18">
        <v>41526</v>
      </c>
      <c r="H48" s="19">
        <v>29</v>
      </c>
      <c r="I48" s="19">
        <f t="shared" si="140"/>
        <v>39</v>
      </c>
      <c r="J48" s="18">
        <f t="shared" si="141"/>
        <v>41565</v>
      </c>
      <c r="K48" s="18">
        <f t="shared" si="142"/>
        <v>41565</v>
      </c>
      <c r="L48" s="11"/>
      <c r="M48" s="18">
        <f t="shared" si="143"/>
        <v>41525.01</v>
      </c>
      <c r="N48" s="22" t="b">
        <f t="shared" ca="1" si="144"/>
        <v>0</v>
      </c>
      <c r="O48" s="35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</row>
    <row r="49" spans="1:199" s="4" customFormat="1" x14ac:dyDescent="0.2">
      <c r="A49" s="57" t="s">
        <v>85</v>
      </c>
      <c r="B49" s="69" t="s">
        <v>98</v>
      </c>
      <c r="C49" s="69"/>
      <c r="D49" s="69"/>
      <c r="E49" s="69"/>
      <c r="F49" s="17"/>
      <c r="G49" s="18">
        <v>41526</v>
      </c>
      <c r="H49" s="19">
        <v>29</v>
      </c>
      <c r="I49" s="19">
        <f t="shared" si="140"/>
        <v>39</v>
      </c>
      <c r="J49" s="18">
        <f t="shared" si="141"/>
        <v>41565</v>
      </c>
      <c r="K49" s="18">
        <f t="shared" si="142"/>
        <v>41565</v>
      </c>
      <c r="L49" s="11"/>
      <c r="M49" s="18">
        <f t="shared" si="143"/>
        <v>41525.01</v>
      </c>
      <c r="N49" s="22" t="b">
        <f t="shared" ca="1" si="144"/>
        <v>0</v>
      </c>
      <c r="O49" s="35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</row>
    <row r="50" spans="1:199" s="4" customFormat="1" x14ac:dyDescent="0.2">
      <c r="A50" s="57" t="s">
        <v>86</v>
      </c>
      <c r="B50" s="69" t="s">
        <v>99</v>
      </c>
      <c r="C50" s="69"/>
      <c r="D50" s="69"/>
      <c r="E50" s="69"/>
      <c r="F50" s="17"/>
      <c r="G50" s="18">
        <v>41526</v>
      </c>
      <c r="H50" s="19">
        <v>29</v>
      </c>
      <c r="I50" s="19">
        <f t="shared" ref="I50:I52" si="145">J50-G50</f>
        <v>39</v>
      </c>
      <c r="J50" s="18">
        <f t="shared" ref="J50:J52" si="146">WORKDAY(G50,H50)</f>
        <v>41565</v>
      </c>
      <c r="K50" s="18">
        <f t="shared" ref="K50:K52" si="147">IF($AE$3,J50,G50+H50-1)</f>
        <v>41565</v>
      </c>
      <c r="L50" s="11"/>
      <c r="M50" s="18">
        <f t="shared" ref="M50:M52" si="148">IF($AE$3,IF(G50&lt;&gt;"",IF(L50&lt;&gt;0,WORKDAY(G50,L50*H50),G50-1+0.01),""),IF(G50&lt;&gt;"",IF(L50&lt;&gt;0,G50-1+L50*H50,G50-1+H50*0.01),""))</f>
        <v>41525.01</v>
      </c>
      <c r="N50" s="22" t="b">
        <f t="shared" ref="N50:N52" ca="1" si="149">IF(L50&lt;&gt;"",IF(AND(L50&lt;1,K50&lt;TODAY()),"n",""))</f>
        <v>0</v>
      </c>
      <c r="O50" s="35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</row>
    <row r="51" spans="1:199" s="4" customFormat="1" x14ac:dyDescent="0.2">
      <c r="A51" s="57" t="s">
        <v>87</v>
      </c>
      <c r="B51" s="69" t="s">
        <v>100</v>
      </c>
      <c r="C51" s="69"/>
      <c r="D51" s="69"/>
      <c r="E51" s="69"/>
      <c r="F51" s="17"/>
      <c r="G51" s="18">
        <v>41526</v>
      </c>
      <c r="H51" s="19">
        <v>29</v>
      </c>
      <c r="I51" s="19">
        <f t="shared" si="145"/>
        <v>39</v>
      </c>
      <c r="J51" s="18">
        <f t="shared" si="146"/>
        <v>41565</v>
      </c>
      <c r="K51" s="18">
        <f t="shared" si="147"/>
        <v>41565</v>
      </c>
      <c r="L51" s="11"/>
      <c r="M51" s="18">
        <f t="shared" si="148"/>
        <v>41525.01</v>
      </c>
      <c r="N51" s="22" t="b">
        <f t="shared" ca="1" si="149"/>
        <v>0</v>
      </c>
      <c r="O51" s="35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</row>
    <row r="52" spans="1:199" s="4" customFormat="1" x14ac:dyDescent="0.2">
      <c r="A52" s="57" t="s">
        <v>88</v>
      </c>
      <c r="B52" s="69" t="s">
        <v>101</v>
      </c>
      <c r="C52" s="69"/>
      <c r="D52" s="69"/>
      <c r="E52" s="69"/>
      <c r="F52" s="17"/>
      <c r="G52" s="18">
        <v>41526</v>
      </c>
      <c r="H52" s="19">
        <v>29</v>
      </c>
      <c r="I52" s="19">
        <f t="shared" si="145"/>
        <v>39</v>
      </c>
      <c r="J52" s="18">
        <f t="shared" si="146"/>
        <v>41565</v>
      </c>
      <c r="K52" s="18">
        <f t="shared" si="147"/>
        <v>41565</v>
      </c>
      <c r="L52" s="11"/>
      <c r="M52" s="18">
        <f t="shared" si="148"/>
        <v>41525.01</v>
      </c>
      <c r="N52" s="22" t="b">
        <f t="shared" ca="1" si="149"/>
        <v>0</v>
      </c>
      <c r="O52" s="35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</row>
    <row r="53" spans="1:199" s="4" customFormat="1" x14ac:dyDescent="0.2">
      <c r="A53" s="57" t="s">
        <v>89</v>
      </c>
      <c r="B53" s="69" t="s">
        <v>102</v>
      </c>
      <c r="C53" s="69"/>
      <c r="D53" s="69"/>
      <c r="E53" s="69"/>
      <c r="F53" s="17"/>
      <c r="G53" s="18">
        <v>41526</v>
      </c>
      <c r="H53" s="19">
        <v>29</v>
      </c>
      <c r="I53" s="19">
        <f t="shared" si="120"/>
        <v>39</v>
      </c>
      <c r="J53" s="18">
        <f t="shared" si="121"/>
        <v>41565</v>
      </c>
      <c r="K53" s="18">
        <f t="shared" si="122"/>
        <v>41565</v>
      </c>
      <c r="L53" s="11"/>
      <c r="M53" s="18">
        <f t="shared" si="123"/>
        <v>41525.01</v>
      </c>
      <c r="N53" s="22" t="b">
        <f t="shared" ca="1" si="124"/>
        <v>0</v>
      </c>
      <c r="O53" s="35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</row>
    <row r="54" spans="1:199" s="4" customFormat="1" x14ac:dyDescent="0.2">
      <c r="A54" s="57" t="s">
        <v>90</v>
      </c>
      <c r="B54" s="69" t="s">
        <v>103</v>
      </c>
      <c r="C54" s="69"/>
      <c r="D54" s="69"/>
      <c r="E54" s="69"/>
      <c r="F54" s="17"/>
      <c r="G54" s="18">
        <v>41526</v>
      </c>
      <c r="H54" s="19">
        <v>29</v>
      </c>
      <c r="I54" s="19">
        <f t="shared" si="120"/>
        <v>39</v>
      </c>
      <c r="J54" s="18">
        <f t="shared" si="121"/>
        <v>41565</v>
      </c>
      <c r="K54" s="18">
        <f t="shared" si="122"/>
        <v>41565</v>
      </c>
      <c r="L54" s="11"/>
      <c r="M54" s="18">
        <f t="shared" si="123"/>
        <v>41525.01</v>
      </c>
      <c r="N54" s="22" t="b">
        <f t="shared" ca="1" si="124"/>
        <v>0</v>
      </c>
      <c r="O54" s="35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</row>
    <row r="55" spans="1:199" s="4" customFormat="1" x14ac:dyDescent="0.2">
      <c r="A55" s="57" t="s">
        <v>91</v>
      </c>
      <c r="B55" s="69" t="s">
        <v>104</v>
      </c>
      <c r="C55" s="69"/>
      <c r="D55" s="69"/>
      <c r="E55" s="69"/>
      <c r="F55" s="17"/>
      <c r="G55" s="18">
        <v>41526</v>
      </c>
      <c r="H55" s="19">
        <v>29</v>
      </c>
      <c r="I55" s="19">
        <f t="shared" ref="I55:I93" si="150">J55-G55</f>
        <v>39</v>
      </c>
      <c r="J55" s="18">
        <f t="shared" ref="J55:J93" si="151">WORKDAY(G55,H55)</f>
        <v>41565</v>
      </c>
      <c r="K55" s="18">
        <f t="shared" ref="K55:K93" si="152">IF($AE$3,J55,G55+H55-1)</f>
        <v>41565</v>
      </c>
      <c r="L55" s="11"/>
      <c r="M55" s="18">
        <f t="shared" ref="M55:M93" si="153">IF($AE$3,IF(G55&lt;&gt;"",IF(L55&lt;&gt;0,WORKDAY(G55,L55*H55),G55-1+0.01),""),IF(G55&lt;&gt;"",IF(L55&lt;&gt;0,G55-1+L55*H55,G55-1+H55*0.01),""))</f>
        <v>41525.01</v>
      </c>
      <c r="N55" s="22" t="b">
        <f t="shared" ref="N55:N93" ca="1" si="154">IF(L55&lt;&gt;"",IF(AND(L55&lt;1,K55&lt;TODAY()),"n",""))</f>
        <v>0</v>
      </c>
      <c r="O55" s="35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</row>
    <row r="56" spans="1:199" s="4" customFormat="1" x14ac:dyDescent="0.2">
      <c r="A56" s="57" t="s">
        <v>92</v>
      </c>
      <c r="B56" s="69" t="s">
        <v>106</v>
      </c>
      <c r="C56" s="69"/>
      <c r="D56" s="69"/>
      <c r="E56" s="69"/>
      <c r="F56" s="17"/>
      <c r="G56" s="18">
        <v>41526</v>
      </c>
      <c r="H56" s="19">
        <v>29</v>
      </c>
      <c r="I56" s="19">
        <f t="shared" si="150"/>
        <v>39</v>
      </c>
      <c r="J56" s="18">
        <f t="shared" si="151"/>
        <v>41565</v>
      </c>
      <c r="K56" s="18">
        <f t="shared" si="152"/>
        <v>41565</v>
      </c>
      <c r="L56" s="11"/>
      <c r="M56" s="18">
        <f t="shared" si="153"/>
        <v>41525.01</v>
      </c>
      <c r="N56" s="22" t="b">
        <f t="shared" ca="1" si="154"/>
        <v>0</v>
      </c>
      <c r="O56" s="35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</row>
    <row r="57" spans="1:199" s="4" customFormat="1" x14ac:dyDescent="0.2">
      <c r="A57" s="57" t="s">
        <v>105</v>
      </c>
      <c r="B57" s="69" t="s">
        <v>107</v>
      </c>
      <c r="C57" s="69"/>
      <c r="D57" s="69"/>
      <c r="E57" s="69"/>
      <c r="F57" s="17"/>
      <c r="G57" s="18">
        <v>41568</v>
      </c>
      <c r="H57" s="19">
        <v>4</v>
      </c>
      <c r="I57" s="19">
        <f t="shared" si="150"/>
        <v>4</v>
      </c>
      <c r="J57" s="18">
        <f t="shared" si="151"/>
        <v>41572</v>
      </c>
      <c r="K57" s="18">
        <f t="shared" si="152"/>
        <v>41572</v>
      </c>
      <c r="L57" s="11"/>
      <c r="M57" s="18">
        <f t="shared" si="153"/>
        <v>41567.01</v>
      </c>
      <c r="N57" s="22" t="b">
        <f t="shared" ca="1" si="154"/>
        <v>0</v>
      </c>
      <c r="O57" s="35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</row>
    <row r="58" spans="1:199" x14ac:dyDescent="0.2">
      <c r="A58" s="55">
        <v>3</v>
      </c>
      <c r="B58" s="68" t="s">
        <v>108</v>
      </c>
      <c r="C58" s="68"/>
      <c r="D58" s="68"/>
      <c r="E58" s="68"/>
      <c r="F58" s="12"/>
      <c r="G58" s="13">
        <f>MIN(G59:G72)</f>
        <v>41526</v>
      </c>
      <c r="H58" s="14">
        <f>MAX(J59:J72)-G58</f>
        <v>32</v>
      </c>
      <c r="I58" s="14"/>
      <c r="J58" s="13">
        <f>G58+H58-1</f>
        <v>41557</v>
      </c>
      <c r="K58" s="13">
        <f>G58+I58-1</f>
        <v>41525</v>
      </c>
      <c r="L58" s="10">
        <f>SUMPRODUCT(J59:J72,L59:L72)/SUM(J59:J72)</f>
        <v>0</v>
      </c>
      <c r="M58" s="15">
        <f>G58-1+L58*H58</f>
        <v>41525</v>
      </c>
      <c r="N58" s="21" t="str">
        <f ca="1">IF(L58&lt;&gt;"",IF(AND(L58&lt;1,K58&lt;TODAY()),"n",""))</f>
        <v/>
      </c>
      <c r="O58" s="34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</row>
    <row r="59" spans="1:199" s="4" customFormat="1" x14ac:dyDescent="0.2">
      <c r="A59" s="16" t="s">
        <v>26</v>
      </c>
      <c r="B59" s="69" t="s">
        <v>113</v>
      </c>
      <c r="C59" s="69"/>
      <c r="D59" s="69"/>
      <c r="E59" s="69"/>
      <c r="F59" s="17"/>
      <c r="G59" s="18">
        <v>41526</v>
      </c>
      <c r="H59" s="19">
        <v>9</v>
      </c>
      <c r="I59" s="19">
        <f t="shared" si="150"/>
        <v>11</v>
      </c>
      <c r="J59" s="18">
        <f t="shared" si="151"/>
        <v>41537</v>
      </c>
      <c r="K59" s="18">
        <f t="shared" si="152"/>
        <v>41537</v>
      </c>
      <c r="L59" s="11"/>
      <c r="M59" s="18">
        <f t="shared" si="153"/>
        <v>41525.01</v>
      </c>
      <c r="N59" s="22" t="b">
        <f t="shared" ca="1" si="154"/>
        <v>0</v>
      </c>
      <c r="O59" s="35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  <c r="GP59" s="9"/>
      <c r="GQ59" s="9"/>
    </row>
    <row r="60" spans="1:199" s="4" customFormat="1" x14ac:dyDescent="0.2">
      <c r="A60" s="57" t="s">
        <v>27</v>
      </c>
      <c r="B60" s="69" t="s">
        <v>114</v>
      </c>
      <c r="C60" s="69"/>
      <c r="D60" s="69"/>
      <c r="E60" s="69"/>
      <c r="F60" s="17"/>
      <c r="G60" s="18">
        <v>41526</v>
      </c>
      <c r="H60" s="19">
        <v>9</v>
      </c>
      <c r="I60" s="19">
        <f t="shared" si="150"/>
        <v>11</v>
      </c>
      <c r="J60" s="18">
        <f t="shared" si="151"/>
        <v>41537</v>
      </c>
      <c r="K60" s="18">
        <f t="shared" si="152"/>
        <v>41537</v>
      </c>
      <c r="L60" s="11"/>
      <c r="M60" s="18">
        <f t="shared" si="153"/>
        <v>41525.01</v>
      </c>
      <c r="N60" s="22" t="b">
        <f t="shared" ca="1" si="154"/>
        <v>0</v>
      </c>
      <c r="O60" s="35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</row>
    <row r="61" spans="1:199" s="4" customFormat="1" x14ac:dyDescent="0.2">
      <c r="A61" s="57" t="s">
        <v>28</v>
      </c>
      <c r="B61" s="69" t="s">
        <v>115</v>
      </c>
      <c r="C61" s="69"/>
      <c r="D61" s="69"/>
      <c r="E61" s="69"/>
      <c r="F61" s="17"/>
      <c r="G61" s="18">
        <v>41526</v>
      </c>
      <c r="H61" s="19">
        <v>9</v>
      </c>
      <c r="I61" s="19">
        <f t="shared" si="150"/>
        <v>11</v>
      </c>
      <c r="J61" s="18">
        <f t="shared" si="151"/>
        <v>41537</v>
      </c>
      <c r="K61" s="18">
        <f t="shared" si="152"/>
        <v>41537</v>
      </c>
      <c r="L61" s="11"/>
      <c r="M61" s="18">
        <f t="shared" si="153"/>
        <v>41525.01</v>
      </c>
      <c r="N61" s="22" t="b">
        <f t="shared" ca="1" si="154"/>
        <v>0</v>
      </c>
      <c r="O61" s="35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</row>
    <row r="62" spans="1:199" s="4" customFormat="1" x14ac:dyDescent="0.2">
      <c r="A62" s="57" t="s">
        <v>29</v>
      </c>
      <c r="B62" s="69" t="s">
        <v>177</v>
      </c>
      <c r="C62" s="69"/>
      <c r="D62" s="69"/>
      <c r="E62" s="69"/>
      <c r="F62" s="17"/>
      <c r="G62" s="18">
        <v>41526</v>
      </c>
      <c r="H62" s="19">
        <v>9</v>
      </c>
      <c r="I62" s="19">
        <f t="shared" ref="I62:I70" si="155">J62-G62</f>
        <v>11</v>
      </c>
      <c r="J62" s="18">
        <f t="shared" ref="J62:J70" si="156">WORKDAY(G62,H62)</f>
        <v>41537</v>
      </c>
      <c r="K62" s="18">
        <f t="shared" ref="K62:K70" si="157">IF($AE$3,J62,G62+H62-1)</f>
        <v>41537</v>
      </c>
      <c r="L62" s="11"/>
      <c r="M62" s="18">
        <f t="shared" ref="M62:M70" si="158">IF($AE$3,IF(G62&lt;&gt;"",IF(L62&lt;&gt;0,WORKDAY(G62,L62*H62),G62-1+0.01),""),IF(G62&lt;&gt;"",IF(L62&lt;&gt;0,G62-1+L62*H62,G62-1+H62*0.01),""))</f>
        <v>41525.01</v>
      </c>
      <c r="N62" s="22" t="b">
        <f t="shared" ref="N62:N70" ca="1" si="159">IF(L62&lt;&gt;"",IF(AND(L62&lt;1,K62&lt;TODAY()),"n",""))</f>
        <v>0</v>
      </c>
      <c r="O62" s="35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</row>
    <row r="63" spans="1:199" s="4" customFormat="1" x14ac:dyDescent="0.2">
      <c r="A63" s="57" t="s">
        <v>30</v>
      </c>
      <c r="B63" s="69" t="s">
        <v>116</v>
      </c>
      <c r="C63" s="69"/>
      <c r="D63" s="69"/>
      <c r="E63" s="69"/>
      <c r="F63" s="17"/>
      <c r="G63" s="18">
        <v>41540</v>
      </c>
      <c r="H63" s="19">
        <v>14</v>
      </c>
      <c r="I63" s="19">
        <f t="shared" si="155"/>
        <v>18</v>
      </c>
      <c r="J63" s="18">
        <f t="shared" si="156"/>
        <v>41558</v>
      </c>
      <c r="K63" s="18">
        <f t="shared" si="157"/>
        <v>41558</v>
      </c>
      <c r="L63" s="11"/>
      <c r="M63" s="18">
        <f t="shared" si="158"/>
        <v>41539.01</v>
      </c>
      <c r="N63" s="22" t="b">
        <f t="shared" ca="1" si="159"/>
        <v>0</v>
      </c>
      <c r="O63" s="35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</row>
    <row r="64" spans="1:199" s="4" customFormat="1" x14ac:dyDescent="0.2">
      <c r="A64" s="57" t="s">
        <v>31</v>
      </c>
      <c r="B64" s="69" t="s">
        <v>117</v>
      </c>
      <c r="C64" s="69"/>
      <c r="D64" s="69"/>
      <c r="E64" s="69"/>
      <c r="F64" s="17"/>
      <c r="G64" s="18">
        <v>41540</v>
      </c>
      <c r="H64" s="19">
        <v>14</v>
      </c>
      <c r="I64" s="19">
        <f t="shared" si="155"/>
        <v>18</v>
      </c>
      <c r="J64" s="18">
        <f t="shared" si="156"/>
        <v>41558</v>
      </c>
      <c r="K64" s="18">
        <f t="shared" si="157"/>
        <v>41558</v>
      </c>
      <c r="L64" s="11"/>
      <c r="M64" s="18">
        <f t="shared" si="158"/>
        <v>41539.01</v>
      </c>
      <c r="N64" s="22" t="b">
        <f t="shared" ca="1" si="159"/>
        <v>0</v>
      </c>
      <c r="O64" s="35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</row>
    <row r="65" spans="1:199" s="4" customFormat="1" x14ac:dyDescent="0.2">
      <c r="A65" s="57" t="s">
        <v>36</v>
      </c>
      <c r="B65" s="69" t="s">
        <v>118</v>
      </c>
      <c r="C65" s="69"/>
      <c r="D65" s="69"/>
      <c r="E65" s="69"/>
      <c r="F65" s="17"/>
      <c r="G65" s="18">
        <v>41540</v>
      </c>
      <c r="H65" s="19">
        <v>14</v>
      </c>
      <c r="I65" s="19">
        <f t="shared" si="155"/>
        <v>18</v>
      </c>
      <c r="J65" s="18">
        <f t="shared" si="156"/>
        <v>41558</v>
      </c>
      <c r="K65" s="18">
        <f t="shared" si="157"/>
        <v>41558</v>
      </c>
      <c r="L65" s="11"/>
      <c r="M65" s="18">
        <f t="shared" si="158"/>
        <v>41539.01</v>
      </c>
      <c r="N65" s="22" t="b">
        <f t="shared" ca="1" si="159"/>
        <v>0</v>
      </c>
      <c r="O65" s="35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</row>
    <row r="66" spans="1:199" s="4" customFormat="1" x14ac:dyDescent="0.2">
      <c r="A66" s="57" t="s">
        <v>37</v>
      </c>
      <c r="B66" s="69" t="s">
        <v>119</v>
      </c>
      <c r="C66" s="69"/>
      <c r="D66" s="69"/>
      <c r="E66" s="69"/>
      <c r="F66" s="17"/>
      <c r="G66" s="18">
        <v>41540</v>
      </c>
      <c r="H66" s="19">
        <v>14</v>
      </c>
      <c r="I66" s="19">
        <f t="shared" si="155"/>
        <v>18</v>
      </c>
      <c r="J66" s="18">
        <f t="shared" si="156"/>
        <v>41558</v>
      </c>
      <c r="K66" s="18">
        <f t="shared" si="157"/>
        <v>41558</v>
      </c>
      <c r="L66" s="11"/>
      <c r="M66" s="18">
        <f t="shared" si="158"/>
        <v>41539.01</v>
      </c>
      <c r="N66" s="22" t="b">
        <f t="shared" ca="1" si="159"/>
        <v>0</v>
      </c>
      <c r="O66" s="35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</row>
    <row r="67" spans="1:199" s="4" customFormat="1" x14ac:dyDescent="0.2">
      <c r="A67" s="57" t="s">
        <v>38</v>
      </c>
      <c r="B67" s="69" t="s">
        <v>120</v>
      </c>
      <c r="C67" s="69"/>
      <c r="D67" s="69"/>
      <c r="E67" s="69"/>
      <c r="F67" s="17"/>
      <c r="G67" s="18">
        <v>41540</v>
      </c>
      <c r="H67" s="19">
        <v>14</v>
      </c>
      <c r="I67" s="19">
        <f t="shared" si="155"/>
        <v>18</v>
      </c>
      <c r="J67" s="18">
        <f t="shared" si="156"/>
        <v>41558</v>
      </c>
      <c r="K67" s="18">
        <f t="shared" si="157"/>
        <v>41558</v>
      </c>
      <c r="L67" s="11"/>
      <c r="M67" s="18">
        <f t="shared" si="158"/>
        <v>41539.01</v>
      </c>
      <c r="N67" s="22" t="b">
        <f t="shared" ca="1" si="159"/>
        <v>0</v>
      </c>
      <c r="O67" s="35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</row>
    <row r="68" spans="1:199" s="4" customFormat="1" x14ac:dyDescent="0.2">
      <c r="A68" s="57" t="s">
        <v>109</v>
      </c>
      <c r="B68" s="69" t="s">
        <v>176</v>
      </c>
      <c r="C68" s="69"/>
      <c r="D68" s="69"/>
      <c r="E68" s="69"/>
      <c r="F68" s="17"/>
      <c r="G68" s="18">
        <v>41540</v>
      </c>
      <c r="H68" s="19">
        <v>14</v>
      </c>
      <c r="I68" s="19">
        <f t="shared" ref="I68" si="160">J68-G68</f>
        <v>18</v>
      </c>
      <c r="J68" s="18">
        <f t="shared" ref="J68" si="161">WORKDAY(G68,H68)</f>
        <v>41558</v>
      </c>
      <c r="K68" s="18">
        <f t="shared" ref="K68" si="162">IF($AE$3,J68,G68+H68-1)</f>
        <v>41558</v>
      </c>
      <c r="L68" s="11"/>
      <c r="M68" s="18">
        <f t="shared" ref="M68" si="163">IF($AE$3,IF(G68&lt;&gt;"",IF(L68&lt;&gt;0,WORKDAY(G68,L68*H68),G68-1+0.01),""),IF(G68&lt;&gt;"",IF(L68&lt;&gt;0,G68-1+L68*H68,G68-1+H68*0.01),""))</f>
        <v>41539.01</v>
      </c>
      <c r="N68" s="22" t="b">
        <f t="shared" ref="N68" ca="1" si="164">IF(L68&lt;&gt;"",IF(AND(L68&lt;1,K68&lt;TODAY()),"n",""))</f>
        <v>0</v>
      </c>
      <c r="O68" s="35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</row>
    <row r="69" spans="1:199" s="4" customFormat="1" x14ac:dyDescent="0.2">
      <c r="A69" s="57" t="s">
        <v>110</v>
      </c>
      <c r="B69" s="69" t="s">
        <v>64</v>
      </c>
      <c r="C69" s="69"/>
      <c r="D69" s="69"/>
      <c r="E69" s="69"/>
      <c r="F69" s="17"/>
      <c r="G69" s="18">
        <v>41540</v>
      </c>
      <c r="H69" s="19">
        <v>14</v>
      </c>
      <c r="I69" s="19">
        <f t="shared" si="155"/>
        <v>18</v>
      </c>
      <c r="J69" s="18">
        <f t="shared" si="156"/>
        <v>41558</v>
      </c>
      <c r="K69" s="18">
        <f t="shared" si="157"/>
        <v>41558</v>
      </c>
      <c r="L69" s="11"/>
      <c r="M69" s="18">
        <f t="shared" si="158"/>
        <v>41539.01</v>
      </c>
      <c r="N69" s="22" t="b">
        <f t="shared" ca="1" si="159"/>
        <v>0</v>
      </c>
      <c r="O69" s="35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</row>
    <row r="70" spans="1:199" s="4" customFormat="1" x14ac:dyDescent="0.2">
      <c r="A70" s="57" t="s">
        <v>111</v>
      </c>
      <c r="B70" s="69" t="s">
        <v>121</v>
      </c>
      <c r="C70" s="69"/>
      <c r="D70" s="69"/>
      <c r="E70" s="69"/>
      <c r="F70" s="17"/>
      <c r="G70" s="18">
        <v>41540</v>
      </c>
      <c r="H70" s="19">
        <v>14</v>
      </c>
      <c r="I70" s="19">
        <f t="shared" si="155"/>
        <v>18</v>
      </c>
      <c r="J70" s="18">
        <f t="shared" si="156"/>
        <v>41558</v>
      </c>
      <c r="K70" s="18">
        <f t="shared" si="157"/>
        <v>41558</v>
      </c>
      <c r="L70" s="11"/>
      <c r="M70" s="18">
        <f t="shared" si="158"/>
        <v>41539.01</v>
      </c>
      <c r="N70" s="22" t="b">
        <f t="shared" ca="1" si="159"/>
        <v>0</v>
      </c>
      <c r="O70" s="35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</row>
    <row r="71" spans="1:199" s="4" customFormat="1" x14ac:dyDescent="0.2">
      <c r="A71" s="57" t="s">
        <v>112</v>
      </c>
      <c r="B71" s="69" t="s">
        <v>122</v>
      </c>
      <c r="C71" s="69"/>
      <c r="D71" s="69"/>
      <c r="E71" s="69"/>
      <c r="F71" s="17"/>
      <c r="G71" s="18">
        <v>41540</v>
      </c>
      <c r="H71" s="19">
        <v>14</v>
      </c>
      <c r="I71" s="19">
        <f t="shared" si="150"/>
        <v>18</v>
      </c>
      <c r="J71" s="18">
        <f t="shared" si="151"/>
        <v>41558</v>
      </c>
      <c r="K71" s="18">
        <f t="shared" si="152"/>
        <v>41558</v>
      </c>
      <c r="L71" s="11"/>
      <c r="M71" s="18">
        <f t="shared" si="153"/>
        <v>41539.01</v>
      </c>
      <c r="N71" s="22" t="b">
        <f t="shared" ca="1" si="154"/>
        <v>0</v>
      </c>
      <c r="O71" s="35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</row>
    <row r="72" spans="1:199" s="4" customFormat="1" x14ac:dyDescent="0.2">
      <c r="A72" s="57" t="s">
        <v>175</v>
      </c>
      <c r="B72" s="69" t="s">
        <v>123</v>
      </c>
      <c r="C72" s="69"/>
      <c r="D72" s="69"/>
      <c r="E72" s="69"/>
      <c r="F72" s="17"/>
      <c r="G72" s="18">
        <v>41540</v>
      </c>
      <c r="H72" s="19">
        <v>14</v>
      </c>
      <c r="I72" s="19">
        <f t="shared" si="150"/>
        <v>18</v>
      </c>
      <c r="J72" s="18">
        <f t="shared" si="151"/>
        <v>41558</v>
      </c>
      <c r="K72" s="18">
        <f t="shared" si="152"/>
        <v>41558</v>
      </c>
      <c r="L72" s="11"/>
      <c r="M72" s="18">
        <f t="shared" si="153"/>
        <v>41539.01</v>
      </c>
      <c r="N72" s="22" t="b">
        <f t="shared" ca="1" si="154"/>
        <v>0</v>
      </c>
      <c r="O72" s="35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  <c r="GP72" s="9"/>
      <c r="GQ72" s="9"/>
    </row>
    <row r="73" spans="1:199" x14ac:dyDescent="0.2">
      <c r="A73" s="55">
        <v>4</v>
      </c>
      <c r="B73" s="68" t="s">
        <v>124</v>
      </c>
      <c r="C73" s="68"/>
      <c r="D73" s="68"/>
      <c r="E73" s="68"/>
      <c r="F73" s="12"/>
      <c r="G73" s="13">
        <f>MIN(G74:G82)</f>
        <v>41575</v>
      </c>
      <c r="H73" s="14">
        <f>MAX(J74:J82)-G73</f>
        <v>8</v>
      </c>
      <c r="I73" s="14"/>
      <c r="J73" s="13">
        <f>G73+H73-1</f>
        <v>41582</v>
      </c>
      <c r="K73" s="13">
        <f>G73+I73-1</f>
        <v>41574</v>
      </c>
      <c r="L73" s="10">
        <f>SUMPRODUCT(J74:J82,L74:L82)/SUM(J74:J82)</f>
        <v>0</v>
      </c>
      <c r="M73" s="15">
        <f>G73-1+L73*H73</f>
        <v>41574</v>
      </c>
      <c r="N73" s="21" t="str">
        <f ca="1">IF(L73&lt;&gt;"",IF(AND(L73&lt;1,K73&lt;TODAY()),"n",""))</f>
        <v/>
      </c>
      <c r="O73" s="34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</row>
    <row r="74" spans="1:199" s="4" customFormat="1" x14ac:dyDescent="0.2">
      <c r="A74" s="57" t="s">
        <v>32</v>
      </c>
      <c r="B74" s="69" t="s">
        <v>132</v>
      </c>
      <c r="C74" s="69"/>
      <c r="D74" s="69"/>
      <c r="E74" s="69"/>
      <c r="F74" s="17"/>
      <c r="G74" s="18">
        <v>41575</v>
      </c>
      <c r="H74" s="19">
        <v>1</v>
      </c>
      <c r="I74" s="19">
        <f t="shared" ref="I74:I90" si="165">J74-G74</f>
        <v>1</v>
      </c>
      <c r="J74" s="18">
        <f t="shared" ref="J74:J90" si="166">WORKDAY(G74,H74)</f>
        <v>41576</v>
      </c>
      <c r="K74" s="18">
        <f t="shared" ref="K74:K90" si="167">IF($AE$3,J74,G74+H74-1)</f>
        <v>41576</v>
      </c>
      <c r="L74" s="11"/>
      <c r="M74" s="18">
        <f t="shared" ref="M74:M90" si="168">IF($AE$3,IF(G74&lt;&gt;"",IF(L74&lt;&gt;0,WORKDAY(G74,L74*H74),G74-1+0.01),""),IF(G74&lt;&gt;"",IF(L74&lt;&gt;0,G74-1+L74*H74,G74-1+H74*0.01),""))</f>
        <v>41574.01</v>
      </c>
      <c r="N74" s="22" t="b">
        <f t="shared" ref="N74:N90" ca="1" si="169">IF(L74&lt;&gt;"",IF(AND(L74&lt;1,K74&lt;TODAY()),"n",""))</f>
        <v>0</v>
      </c>
      <c r="O74" s="35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  <c r="GP74" s="9"/>
      <c r="GQ74" s="9"/>
    </row>
    <row r="75" spans="1:199" s="4" customFormat="1" x14ac:dyDescent="0.2">
      <c r="A75" s="57" t="s">
        <v>33</v>
      </c>
      <c r="B75" s="69" t="s">
        <v>133</v>
      </c>
      <c r="C75" s="69"/>
      <c r="D75" s="69"/>
      <c r="E75" s="69"/>
      <c r="F75" s="17"/>
      <c r="G75" s="18">
        <v>41575</v>
      </c>
      <c r="H75" s="19">
        <v>1</v>
      </c>
      <c r="I75" s="19">
        <f t="shared" ref="I75:I89" si="170">J75-G75</f>
        <v>1</v>
      </c>
      <c r="J75" s="18">
        <f t="shared" ref="J75:J89" si="171">WORKDAY(G75,H75)</f>
        <v>41576</v>
      </c>
      <c r="K75" s="18">
        <f t="shared" ref="K75:K89" si="172">IF($AE$3,J75,G75+H75-1)</f>
        <v>41576</v>
      </c>
      <c r="L75" s="11"/>
      <c r="M75" s="18">
        <f t="shared" ref="M75:M89" si="173">IF($AE$3,IF(G75&lt;&gt;"",IF(L75&lt;&gt;0,WORKDAY(G75,L75*H75),G75-1+0.01),""),IF(G75&lt;&gt;"",IF(L75&lt;&gt;0,G75-1+L75*H75,G75-1+H75*0.01),""))</f>
        <v>41574.01</v>
      </c>
      <c r="N75" s="22" t="b">
        <f t="shared" ref="N75:N89" ca="1" si="174">IF(L75&lt;&gt;"",IF(AND(L75&lt;1,K75&lt;TODAY()),"n",""))</f>
        <v>0</v>
      </c>
      <c r="O75" s="35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</row>
    <row r="76" spans="1:199" s="4" customFormat="1" x14ac:dyDescent="0.2">
      <c r="A76" s="57" t="s">
        <v>125</v>
      </c>
      <c r="B76" s="69" t="s">
        <v>134</v>
      </c>
      <c r="C76" s="69"/>
      <c r="D76" s="69"/>
      <c r="E76" s="69"/>
      <c r="F76" s="17"/>
      <c r="G76" s="18">
        <v>41577</v>
      </c>
      <c r="H76" s="19">
        <v>0</v>
      </c>
      <c r="I76" s="19">
        <f t="shared" ref="I76:I85" si="175">J76-G76</f>
        <v>0</v>
      </c>
      <c r="J76" s="18">
        <f t="shared" ref="J76:J85" si="176">WORKDAY(G76,H76)</f>
        <v>41577</v>
      </c>
      <c r="K76" s="18">
        <f t="shared" ref="K76:K85" si="177">IF($AE$3,J76,G76+H76-1)</f>
        <v>41577</v>
      </c>
      <c r="L76" s="11"/>
      <c r="M76" s="18">
        <f t="shared" ref="M76:M85" si="178">IF($AE$3,IF(G76&lt;&gt;"",IF(L76&lt;&gt;0,WORKDAY(G76,L76*H76),G76-1+0.01),""),IF(G76&lt;&gt;"",IF(L76&lt;&gt;0,G76-1+L76*H76,G76-1+H76*0.01),""))</f>
        <v>41576.01</v>
      </c>
      <c r="N76" s="22" t="b">
        <f t="shared" ref="N76:N85" ca="1" si="179">IF(L76&lt;&gt;"",IF(AND(L76&lt;1,K76&lt;TODAY()),"n",""))</f>
        <v>0</v>
      </c>
      <c r="O76" s="35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</row>
    <row r="77" spans="1:199" s="4" customFormat="1" x14ac:dyDescent="0.2">
      <c r="A77" s="57" t="s">
        <v>126</v>
      </c>
      <c r="B77" s="69" t="s">
        <v>135</v>
      </c>
      <c r="C77" s="69"/>
      <c r="D77" s="69"/>
      <c r="E77" s="69"/>
      <c r="F77" s="17"/>
      <c r="G77" s="18">
        <v>41577</v>
      </c>
      <c r="H77" s="19">
        <v>0</v>
      </c>
      <c r="I77" s="19">
        <f t="shared" si="175"/>
        <v>0</v>
      </c>
      <c r="J77" s="18">
        <f t="shared" si="176"/>
        <v>41577</v>
      </c>
      <c r="K77" s="18">
        <f t="shared" si="177"/>
        <v>41577</v>
      </c>
      <c r="L77" s="11"/>
      <c r="M77" s="18">
        <f t="shared" si="178"/>
        <v>41576.01</v>
      </c>
      <c r="N77" s="22" t="b">
        <f t="shared" ca="1" si="179"/>
        <v>0</v>
      </c>
      <c r="O77" s="35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</row>
    <row r="78" spans="1:199" s="4" customFormat="1" x14ac:dyDescent="0.2">
      <c r="A78" s="57" t="s">
        <v>127</v>
      </c>
      <c r="B78" s="69" t="s">
        <v>136</v>
      </c>
      <c r="C78" s="69"/>
      <c r="D78" s="69"/>
      <c r="E78" s="69"/>
      <c r="F78" s="17"/>
      <c r="G78" s="18">
        <f t="shared" ref="G78" si="180">K77+1</f>
        <v>41578</v>
      </c>
      <c r="H78" s="19">
        <v>0</v>
      </c>
      <c r="I78" s="19">
        <f t="shared" si="175"/>
        <v>0</v>
      </c>
      <c r="J78" s="18">
        <f t="shared" si="176"/>
        <v>41578</v>
      </c>
      <c r="K78" s="18">
        <f t="shared" si="177"/>
        <v>41578</v>
      </c>
      <c r="L78" s="11"/>
      <c r="M78" s="18">
        <f t="shared" si="178"/>
        <v>41577.01</v>
      </c>
      <c r="N78" s="22" t="b">
        <f t="shared" ca="1" si="179"/>
        <v>0</v>
      </c>
      <c r="O78" s="35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</row>
    <row r="79" spans="1:199" s="4" customFormat="1" x14ac:dyDescent="0.2">
      <c r="A79" s="57" t="s">
        <v>128</v>
      </c>
      <c r="B79" s="69" t="s">
        <v>137</v>
      </c>
      <c r="C79" s="69"/>
      <c r="D79" s="69"/>
      <c r="E79" s="69"/>
      <c r="F79" s="17"/>
      <c r="G79" s="18">
        <v>41578</v>
      </c>
      <c r="H79" s="19">
        <v>0</v>
      </c>
      <c r="I79" s="19">
        <f t="shared" si="175"/>
        <v>0</v>
      </c>
      <c r="J79" s="18">
        <f t="shared" si="176"/>
        <v>41578</v>
      </c>
      <c r="K79" s="18">
        <f t="shared" si="177"/>
        <v>41578</v>
      </c>
      <c r="L79" s="11"/>
      <c r="M79" s="18">
        <f t="shared" si="178"/>
        <v>41577.01</v>
      </c>
      <c r="N79" s="22" t="b">
        <f t="shared" ca="1" si="179"/>
        <v>0</v>
      </c>
      <c r="O79" s="35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</row>
    <row r="80" spans="1:199" s="4" customFormat="1" x14ac:dyDescent="0.2">
      <c r="A80" s="57" t="s">
        <v>129</v>
      </c>
      <c r="B80" s="69" t="s">
        <v>123</v>
      </c>
      <c r="C80" s="69"/>
      <c r="D80" s="69"/>
      <c r="E80" s="69"/>
      <c r="F80" s="17"/>
      <c r="G80" s="18">
        <v>41578</v>
      </c>
      <c r="H80" s="19">
        <v>0</v>
      </c>
      <c r="I80" s="19">
        <f t="shared" si="175"/>
        <v>0</v>
      </c>
      <c r="J80" s="18">
        <f t="shared" si="176"/>
        <v>41578</v>
      </c>
      <c r="K80" s="18">
        <f t="shared" si="177"/>
        <v>41578</v>
      </c>
      <c r="L80" s="11"/>
      <c r="M80" s="18">
        <f t="shared" si="178"/>
        <v>41577.01</v>
      </c>
      <c r="N80" s="22" t="b">
        <f t="shared" ca="1" si="179"/>
        <v>0</v>
      </c>
      <c r="O80" s="35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</row>
    <row r="81" spans="1:199" s="4" customFormat="1" x14ac:dyDescent="0.2">
      <c r="A81" s="57" t="s">
        <v>130</v>
      </c>
      <c r="B81" s="69" t="s">
        <v>138</v>
      </c>
      <c r="C81" s="69"/>
      <c r="D81" s="69"/>
      <c r="E81" s="69"/>
      <c r="F81" s="17"/>
      <c r="G81" s="18">
        <v>41583</v>
      </c>
      <c r="H81" s="19">
        <v>0</v>
      </c>
      <c r="I81" s="19">
        <f t="shared" si="175"/>
        <v>0</v>
      </c>
      <c r="J81" s="18">
        <f t="shared" si="176"/>
        <v>41583</v>
      </c>
      <c r="K81" s="18">
        <f t="shared" si="177"/>
        <v>41583</v>
      </c>
      <c r="L81" s="11"/>
      <c r="M81" s="18">
        <f t="shared" si="178"/>
        <v>41582.01</v>
      </c>
      <c r="N81" s="22" t="b">
        <f t="shared" ca="1" si="179"/>
        <v>0</v>
      </c>
      <c r="O81" s="35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</row>
    <row r="82" spans="1:199" s="4" customFormat="1" x14ac:dyDescent="0.2">
      <c r="A82" s="57" t="s">
        <v>131</v>
      </c>
      <c r="B82" s="69" t="s">
        <v>139</v>
      </c>
      <c r="C82" s="69"/>
      <c r="D82" s="69"/>
      <c r="E82" s="69"/>
      <c r="F82" s="17"/>
      <c r="G82" s="18">
        <v>41583</v>
      </c>
      <c r="H82" s="19">
        <v>0</v>
      </c>
      <c r="I82" s="19">
        <f t="shared" si="175"/>
        <v>0</v>
      </c>
      <c r="J82" s="18">
        <f t="shared" si="176"/>
        <v>41583</v>
      </c>
      <c r="K82" s="18">
        <f t="shared" si="177"/>
        <v>41583</v>
      </c>
      <c r="L82" s="11"/>
      <c r="M82" s="18">
        <f t="shared" si="178"/>
        <v>41582.01</v>
      </c>
      <c r="N82" s="22" t="b">
        <f t="shared" ca="1" si="179"/>
        <v>0</v>
      </c>
      <c r="O82" s="35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9"/>
      <c r="GF82" s="9"/>
      <c r="GG82" s="9"/>
      <c r="GH82" s="9"/>
      <c r="GI82" s="9"/>
      <c r="GJ82" s="9"/>
      <c r="GK82" s="9"/>
      <c r="GL82" s="9"/>
      <c r="GM82" s="9"/>
      <c r="GN82" s="9"/>
      <c r="GO82" s="9"/>
      <c r="GP82" s="9"/>
      <c r="GQ82" s="9"/>
    </row>
    <row r="83" spans="1:199" x14ac:dyDescent="0.2">
      <c r="A83" s="55">
        <v>5</v>
      </c>
      <c r="B83" s="68" t="s">
        <v>152</v>
      </c>
      <c r="C83" s="68"/>
      <c r="D83" s="68"/>
      <c r="E83" s="68"/>
      <c r="F83" s="12"/>
      <c r="G83" s="13">
        <f>MIN(G84:G95)</f>
        <v>41526</v>
      </c>
      <c r="H83" s="14">
        <f>MAX(J84:J95)-G83</f>
        <v>39</v>
      </c>
      <c r="I83" s="14"/>
      <c r="J83" s="13">
        <f>G83+H83-1</f>
        <v>41564</v>
      </c>
      <c r="K83" s="13">
        <f>G83+I83-1</f>
        <v>41525</v>
      </c>
      <c r="L83" s="10">
        <f>SUMPRODUCT(J84:J95,L84:L95)/SUM(J84:J95)</f>
        <v>0</v>
      </c>
      <c r="M83" s="15">
        <f>G83-1+L83*H83</f>
        <v>41525</v>
      </c>
      <c r="N83" s="21" t="str">
        <f ca="1">IF(L83&lt;&gt;"",IF(AND(L83&lt;1,K83&lt;TODAY()),"n",""))</f>
        <v/>
      </c>
      <c r="O83" s="34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</row>
    <row r="84" spans="1:199" s="4" customFormat="1" x14ac:dyDescent="0.2">
      <c r="A84" s="57" t="s">
        <v>140</v>
      </c>
      <c r="B84" s="69" t="s">
        <v>153</v>
      </c>
      <c r="C84" s="69"/>
      <c r="D84" s="69"/>
      <c r="E84" s="69"/>
      <c r="F84" s="17"/>
      <c r="G84" s="18">
        <v>41526</v>
      </c>
      <c r="H84" s="19">
        <v>29</v>
      </c>
      <c r="I84" s="19">
        <f t="shared" si="175"/>
        <v>39</v>
      </c>
      <c r="J84" s="18">
        <f t="shared" si="176"/>
        <v>41565</v>
      </c>
      <c r="K84" s="18">
        <f t="shared" si="177"/>
        <v>41565</v>
      </c>
      <c r="L84" s="11"/>
      <c r="M84" s="18">
        <f t="shared" si="178"/>
        <v>41525.01</v>
      </c>
      <c r="N84" s="22" t="b">
        <f t="shared" ca="1" si="179"/>
        <v>0</v>
      </c>
      <c r="O84" s="35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9"/>
      <c r="FE84" s="9"/>
      <c r="FF84" s="9"/>
      <c r="FG84" s="9"/>
      <c r="FH84" s="9"/>
      <c r="FI84" s="9"/>
      <c r="FJ84" s="9"/>
      <c r="FK84" s="9"/>
      <c r="FL84" s="9"/>
      <c r="FM84" s="9"/>
      <c r="FN84" s="9"/>
      <c r="FO84" s="9"/>
      <c r="FP84" s="9"/>
      <c r="FQ84" s="9"/>
      <c r="FR84" s="9"/>
      <c r="FS84" s="9"/>
      <c r="FT84" s="9"/>
      <c r="FU84" s="9"/>
      <c r="FV84" s="9"/>
      <c r="FW84" s="9"/>
      <c r="FX84" s="9"/>
      <c r="FY84" s="9"/>
      <c r="FZ84" s="9"/>
      <c r="GA84" s="9"/>
      <c r="GB84" s="9"/>
      <c r="GC84" s="9"/>
      <c r="GD84" s="9"/>
      <c r="GE84" s="9"/>
      <c r="GF84" s="9"/>
      <c r="GG84" s="9"/>
      <c r="GH84" s="9"/>
      <c r="GI84" s="9"/>
      <c r="GJ84" s="9"/>
      <c r="GK84" s="9"/>
      <c r="GL84" s="9"/>
      <c r="GM84" s="9"/>
      <c r="GN84" s="9"/>
      <c r="GO84" s="9"/>
      <c r="GP84" s="9"/>
      <c r="GQ84" s="9"/>
    </row>
    <row r="85" spans="1:199" s="4" customFormat="1" x14ac:dyDescent="0.2">
      <c r="A85" s="57" t="s">
        <v>141</v>
      </c>
      <c r="B85" s="69" t="s">
        <v>154</v>
      </c>
      <c r="C85" s="69"/>
      <c r="D85" s="69"/>
      <c r="E85" s="69"/>
      <c r="F85" s="17"/>
      <c r="G85" s="18">
        <v>41526</v>
      </c>
      <c r="H85" s="19">
        <v>29</v>
      </c>
      <c r="I85" s="19">
        <f t="shared" si="175"/>
        <v>39</v>
      </c>
      <c r="J85" s="18">
        <f t="shared" si="176"/>
        <v>41565</v>
      </c>
      <c r="K85" s="18">
        <f t="shared" si="177"/>
        <v>41565</v>
      </c>
      <c r="L85" s="11"/>
      <c r="M85" s="18">
        <f t="shared" si="178"/>
        <v>41525.01</v>
      </c>
      <c r="N85" s="22" t="b">
        <f t="shared" ca="1" si="179"/>
        <v>0</v>
      </c>
      <c r="O85" s="35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9"/>
      <c r="FE85" s="9"/>
      <c r="FF85" s="9"/>
      <c r="FG85" s="9"/>
      <c r="FH85" s="9"/>
      <c r="FI85" s="9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9"/>
      <c r="FU85" s="9"/>
      <c r="FV85" s="9"/>
      <c r="FW85" s="9"/>
      <c r="FX85" s="9"/>
      <c r="FY85" s="9"/>
      <c r="FZ85" s="9"/>
      <c r="GA85" s="9"/>
      <c r="GB85" s="9"/>
      <c r="GC85" s="9"/>
      <c r="GD85" s="9"/>
      <c r="GE85" s="9"/>
      <c r="GF85" s="9"/>
      <c r="GG85" s="9"/>
      <c r="GH85" s="9"/>
      <c r="GI85" s="9"/>
      <c r="GJ85" s="9"/>
      <c r="GK85" s="9"/>
      <c r="GL85" s="9"/>
      <c r="GM85" s="9"/>
      <c r="GN85" s="9"/>
      <c r="GO85" s="9"/>
      <c r="GP85" s="9"/>
      <c r="GQ85" s="9"/>
    </row>
    <row r="86" spans="1:199" s="4" customFormat="1" x14ac:dyDescent="0.2">
      <c r="A86" s="57" t="s">
        <v>142</v>
      </c>
      <c r="B86" s="69" t="s">
        <v>155</v>
      </c>
      <c r="C86" s="69"/>
      <c r="D86" s="69"/>
      <c r="E86" s="69"/>
      <c r="F86" s="17"/>
      <c r="G86" s="18">
        <v>41526</v>
      </c>
      <c r="H86" s="19">
        <v>29</v>
      </c>
      <c r="I86" s="19">
        <f t="shared" si="170"/>
        <v>39</v>
      </c>
      <c r="J86" s="18">
        <f t="shared" si="171"/>
        <v>41565</v>
      </c>
      <c r="K86" s="18">
        <f t="shared" si="172"/>
        <v>41565</v>
      </c>
      <c r="L86" s="11"/>
      <c r="M86" s="18">
        <f t="shared" si="173"/>
        <v>41525.01</v>
      </c>
      <c r="N86" s="22" t="b">
        <f t="shared" ca="1" si="174"/>
        <v>0</v>
      </c>
      <c r="O86" s="35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9"/>
      <c r="GF86" s="9"/>
      <c r="GG86" s="9"/>
      <c r="GH86" s="9"/>
      <c r="GI86" s="9"/>
      <c r="GJ86" s="9"/>
      <c r="GK86" s="9"/>
      <c r="GL86" s="9"/>
      <c r="GM86" s="9"/>
      <c r="GN86" s="9"/>
      <c r="GO86" s="9"/>
      <c r="GP86" s="9"/>
      <c r="GQ86" s="9"/>
    </row>
    <row r="87" spans="1:199" s="4" customFormat="1" x14ac:dyDescent="0.2">
      <c r="A87" s="57" t="s">
        <v>143</v>
      </c>
      <c r="B87" s="69" t="s">
        <v>156</v>
      </c>
      <c r="C87" s="69"/>
      <c r="D87" s="69"/>
      <c r="E87" s="69"/>
      <c r="F87" s="17"/>
      <c r="G87" s="18">
        <v>41526</v>
      </c>
      <c r="H87" s="19">
        <v>29</v>
      </c>
      <c r="I87" s="19">
        <f t="shared" si="170"/>
        <v>39</v>
      </c>
      <c r="J87" s="18">
        <f t="shared" si="171"/>
        <v>41565</v>
      </c>
      <c r="K87" s="18">
        <f t="shared" si="172"/>
        <v>41565</v>
      </c>
      <c r="L87" s="11"/>
      <c r="M87" s="18">
        <f t="shared" si="173"/>
        <v>41525.01</v>
      </c>
      <c r="N87" s="22" t="b">
        <f t="shared" ca="1" si="174"/>
        <v>0</v>
      </c>
      <c r="O87" s="35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9"/>
      <c r="FE87" s="9"/>
      <c r="FF87" s="9"/>
      <c r="FG87" s="9"/>
      <c r="FH87" s="9"/>
      <c r="FI87" s="9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9"/>
      <c r="FU87" s="9"/>
      <c r="FV87" s="9"/>
      <c r="FW87" s="9"/>
      <c r="FX87" s="9"/>
      <c r="FY87" s="9"/>
      <c r="FZ87" s="9"/>
      <c r="GA87" s="9"/>
      <c r="GB87" s="9"/>
      <c r="GC87" s="9"/>
      <c r="GD87" s="9"/>
      <c r="GE87" s="9"/>
      <c r="GF87" s="9"/>
      <c r="GG87" s="9"/>
      <c r="GH87" s="9"/>
      <c r="GI87" s="9"/>
      <c r="GJ87" s="9"/>
      <c r="GK87" s="9"/>
      <c r="GL87" s="9"/>
      <c r="GM87" s="9"/>
      <c r="GN87" s="9"/>
      <c r="GO87" s="9"/>
      <c r="GP87" s="9"/>
      <c r="GQ87" s="9"/>
    </row>
    <row r="88" spans="1:199" s="4" customFormat="1" x14ac:dyDescent="0.2">
      <c r="A88" s="57" t="s">
        <v>144</v>
      </c>
      <c r="B88" s="69" t="s">
        <v>157</v>
      </c>
      <c r="C88" s="69"/>
      <c r="D88" s="69"/>
      <c r="E88" s="69"/>
      <c r="F88" s="17"/>
      <c r="G88" s="18">
        <v>41526</v>
      </c>
      <c r="H88" s="19">
        <v>29</v>
      </c>
      <c r="I88" s="19">
        <f t="shared" si="170"/>
        <v>39</v>
      </c>
      <c r="J88" s="18">
        <f t="shared" si="171"/>
        <v>41565</v>
      </c>
      <c r="K88" s="18">
        <f t="shared" si="172"/>
        <v>41565</v>
      </c>
      <c r="L88" s="11"/>
      <c r="M88" s="18">
        <f t="shared" si="173"/>
        <v>41525.01</v>
      </c>
      <c r="N88" s="22" t="b">
        <f t="shared" ca="1" si="174"/>
        <v>0</v>
      </c>
      <c r="O88" s="35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9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9"/>
      <c r="GN88" s="9"/>
      <c r="GO88" s="9"/>
      <c r="GP88" s="9"/>
      <c r="GQ88" s="9"/>
    </row>
    <row r="89" spans="1:199" s="4" customFormat="1" x14ac:dyDescent="0.2">
      <c r="A89" s="57" t="s">
        <v>145</v>
      </c>
      <c r="B89" s="69" t="s">
        <v>158</v>
      </c>
      <c r="C89" s="69"/>
      <c r="D89" s="69"/>
      <c r="E89" s="69"/>
      <c r="F89" s="17"/>
      <c r="G89" s="18">
        <v>41526</v>
      </c>
      <c r="H89" s="19">
        <v>29</v>
      </c>
      <c r="I89" s="19">
        <f t="shared" si="170"/>
        <v>39</v>
      </c>
      <c r="J89" s="18">
        <f t="shared" si="171"/>
        <v>41565</v>
      </c>
      <c r="K89" s="18">
        <f t="shared" si="172"/>
        <v>41565</v>
      </c>
      <c r="L89" s="11"/>
      <c r="M89" s="18">
        <f t="shared" si="173"/>
        <v>41525.01</v>
      </c>
      <c r="N89" s="22" t="b">
        <f t="shared" ca="1" si="174"/>
        <v>0</v>
      </c>
      <c r="O89" s="35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9"/>
      <c r="FU89" s="9"/>
      <c r="FV89" s="9"/>
      <c r="FW89" s="9"/>
      <c r="FX89" s="9"/>
      <c r="FY89" s="9"/>
      <c r="FZ89" s="9"/>
      <c r="GA89" s="9"/>
      <c r="GB89" s="9"/>
      <c r="GC89" s="9"/>
      <c r="GD89" s="9"/>
      <c r="GE89" s="9"/>
      <c r="GF89" s="9"/>
      <c r="GG89" s="9"/>
      <c r="GH89" s="9"/>
      <c r="GI89" s="9"/>
      <c r="GJ89" s="9"/>
      <c r="GK89" s="9"/>
      <c r="GL89" s="9"/>
      <c r="GM89" s="9"/>
      <c r="GN89" s="9"/>
      <c r="GO89" s="9"/>
      <c r="GP89" s="9"/>
      <c r="GQ89" s="9"/>
    </row>
    <row r="90" spans="1:199" s="4" customFormat="1" x14ac:dyDescent="0.2">
      <c r="A90" s="57" t="s">
        <v>146</v>
      </c>
      <c r="B90" s="69" t="s">
        <v>159</v>
      </c>
      <c r="C90" s="69"/>
      <c r="D90" s="69"/>
      <c r="E90" s="69"/>
      <c r="F90" s="17"/>
      <c r="G90" s="18">
        <v>41526</v>
      </c>
      <c r="H90" s="19">
        <v>29</v>
      </c>
      <c r="I90" s="19">
        <f t="shared" si="165"/>
        <v>39</v>
      </c>
      <c r="J90" s="18">
        <f t="shared" si="166"/>
        <v>41565</v>
      </c>
      <c r="K90" s="18">
        <f t="shared" si="167"/>
        <v>41565</v>
      </c>
      <c r="L90" s="11"/>
      <c r="M90" s="18">
        <f t="shared" si="168"/>
        <v>41525.01</v>
      </c>
      <c r="N90" s="22" t="b">
        <f t="shared" ca="1" si="169"/>
        <v>0</v>
      </c>
      <c r="O90" s="35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9"/>
      <c r="FE90" s="9"/>
      <c r="FF90" s="9"/>
      <c r="FG90" s="9"/>
      <c r="FH90" s="9"/>
      <c r="FI90" s="9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9"/>
      <c r="FU90" s="9"/>
      <c r="FV90" s="9"/>
      <c r="FW90" s="9"/>
      <c r="FX90" s="9"/>
      <c r="FY90" s="9"/>
      <c r="FZ90" s="9"/>
      <c r="GA90" s="9"/>
      <c r="GB90" s="9"/>
      <c r="GC90" s="9"/>
      <c r="GD90" s="9"/>
      <c r="GE90" s="9"/>
      <c r="GF90" s="9"/>
      <c r="GG90" s="9"/>
      <c r="GH90" s="9"/>
      <c r="GI90" s="9"/>
      <c r="GJ90" s="9"/>
      <c r="GK90" s="9"/>
      <c r="GL90" s="9"/>
      <c r="GM90" s="9"/>
      <c r="GN90" s="9"/>
      <c r="GO90" s="9"/>
      <c r="GP90" s="9"/>
      <c r="GQ90" s="9"/>
    </row>
    <row r="91" spans="1:199" s="4" customFormat="1" x14ac:dyDescent="0.2">
      <c r="A91" s="57" t="s">
        <v>147</v>
      </c>
      <c r="B91" s="69" t="s">
        <v>160</v>
      </c>
      <c r="C91" s="69"/>
      <c r="D91" s="69"/>
      <c r="E91" s="69"/>
      <c r="F91" s="17"/>
      <c r="G91" s="18">
        <v>41526</v>
      </c>
      <c r="H91" s="19">
        <v>29</v>
      </c>
      <c r="I91" s="19">
        <f t="shared" ref="I91:I92" si="181">J91-G91</f>
        <v>39</v>
      </c>
      <c r="J91" s="18">
        <f t="shared" ref="J91:J92" si="182">WORKDAY(G91,H91)</f>
        <v>41565</v>
      </c>
      <c r="K91" s="18">
        <f t="shared" ref="K91:K92" si="183">IF($AE$3,J91,G91+H91-1)</f>
        <v>41565</v>
      </c>
      <c r="L91" s="11"/>
      <c r="M91" s="18">
        <f t="shared" ref="M91:M92" si="184">IF($AE$3,IF(G91&lt;&gt;"",IF(L91&lt;&gt;0,WORKDAY(G91,L91*H91),G91-1+0.01),""),IF(G91&lt;&gt;"",IF(L91&lt;&gt;0,G91-1+L91*H91,G91-1+H91*0.01),""))</f>
        <v>41525.01</v>
      </c>
      <c r="N91" s="22" t="b">
        <f t="shared" ref="N91:N92" ca="1" si="185">IF(L91&lt;&gt;"",IF(AND(L91&lt;1,K91&lt;TODAY()),"n",""))</f>
        <v>0</v>
      </c>
      <c r="O91" s="35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9"/>
      <c r="GF91" s="9"/>
      <c r="GG91" s="9"/>
      <c r="GH91" s="9"/>
      <c r="GI91" s="9"/>
      <c r="GJ91" s="9"/>
      <c r="GK91" s="9"/>
      <c r="GL91" s="9"/>
      <c r="GM91" s="9"/>
      <c r="GN91" s="9"/>
      <c r="GO91" s="9"/>
      <c r="GP91" s="9"/>
      <c r="GQ91" s="9"/>
    </row>
    <row r="92" spans="1:199" s="4" customFormat="1" x14ac:dyDescent="0.2">
      <c r="A92" s="57" t="s">
        <v>148</v>
      </c>
      <c r="B92" s="69" t="s">
        <v>161</v>
      </c>
      <c r="C92" s="69"/>
      <c r="D92" s="69"/>
      <c r="E92" s="69"/>
      <c r="F92" s="17"/>
      <c r="G92" s="18">
        <v>41526</v>
      </c>
      <c r="H92" s="19">
        <v>29</v>
      </c>
      <c r="I92" s="19">
        <f t="shared" si="181"/>
        <v>39</v>
      </c>
      <c r="J92" s="18">
        <f t="shared" si="182"/>
        <v>41565</v>
      </c>
      <c r="K92" s="18">
        <f t="shared" si="183"/>
        <v>41565</v>
      </c>
      <c r="L92" s="11"/>
      <c r="M92" s="18">
        <f t="shared" si="184"/>
        <v>41525.01</v>
      </c>
      <c r="N92" s="22" t="b">
        <f t="shared" ca="1" si="185"/>
        <v>0</v>
      </c>
      <c r="O92" s="35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9"/>
      <c r="GF92" s="9"/>
      <c r="GG92" s="9"/>
      <c r="GH92" s="9"/>
      <c r="GI92" s="9"/>
      <c r="GJ92" s="9"/>
      <c r="GK92" s="9"/>
      <c r="GL92" s="9"/>
      <c r="GM92" s="9"/>
      <c r="GN92" s="9"/>
      <c r="GO92" s="9"/>
      <c r="GP92" s="9"/>
      <c r="GQ92" s="9"/>
    </row>
    <row r="93" spans="1:199" s="4" customFormat="1" x14ac:dyDescent="0.2">
      <c r="A93" s="57" t="s">
        <v>149</v>
      </c>
      <c r="B93" s="69" t="s">
        <v>162</v>
      </c>
      <c r="C93" s="69"/>
      <c r="D93" s="69"/>
      <c r="E93" s="69"/>
      <c r="F93" s="17"/>
      <c r="G93" s="18">
        <v>41526</v>
      </c>
      <c r="H93" s="19">
        <v>29</v>
      </c>
      <c r="I93" s="19">
        <f t="shared" si="150"/>
        <v>39</v>
      </c>
      <c r="J93" s="18">
        <f t="shared" si="151"/>
        <v>41565</v>
      </c>
      <c r="K93" s="18">
        <f t="shared" si="152"/>
        <v>41565</v>
      </c>
      <c r="L93" s="11"/>
      <c r="M93" s="18">
        <f t="shared" si="153"/>
        <v>41525.01</v>
      </c>
      <c r="N93" s="22" t="b">
        <f t="shared" ca="1" si="154"/>
        <v>0</v>
      </c>
      <c r="O93" s="35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9"/>
      <c r="FU93" s="9"/>
      <c r="FV93" s="9"/>
      <c r="FW93" s="9"/>
      <c r="FX93" s="9"/>
      <c r="FY93" s="9"/>
      <c r="FZ93" s="9"/>
      <c r="GA93" s="9"/>
      <c r="GB93" s="9"/>
      <c r="GC93" s="9"/>
      <c r="GD93" s="9"/>
      <c r="GE93" s="9"/>
      <c r="GF93" s="9"/>
      <c r="GG93" s="9"/>
      <c r="GH93" s="9"/>
      <c r="GI93" s="9"/>
      <c r="GJ93" s="9"/>
      <c r="GK93" s="9"/>
      <c r="GL93" s="9"/>
      <c r="GM93" s="9"/>
      <c r="GN93" s="9"/>
      <c r="GO93" s="9"/>
      <c r="GP93" s="9"/>
      <c r="GQ93" s="9"/>
    </row>
    <row r="94" spans="1:199" s="4" customFormat="1" x14ac:dyDescent="0.2">
      <c r="A94" s="57" t="s">
        <v>150</v>
      </c>
      <c r="B94" s="69" t="s">
        <v>163</v>
      </c>
      <c r="C94" s="69"/>
      <c r="D94" s="69"/>
      <c r="E94" s="69"/>
      <c r="F94" s="17"/>
      <c r="G94" s="18">
        <v>41526</v>
      </c>
      <c r="H94" s="19">
        <v>29</v>
      </c>
      <c r="I94" s="19">
        <f t="shared" ref="I94:I102" si="186">J94-G94</f>
        <v>39</v>
      </c>
      <c r="J94" s="18">
        <f t="shared" ref="J94:J102" si="187">WORKDAY(G94,H94)</f>
        <v>41565</v>
      </c>
      <c r="K94" s="18">
        <f t="shared" ref="K94:K102" si="188">IF($AE$3,J94,G94+H94-1)</f>
        <v>41565</v>
      </c>
      <c r="L94" s="11"/>
      <c r="M94" s="18">
        <f t="shared" ref="M94:M102" si="189">IF($AE$3,IF(G94&lt;&gt;"",IF(L94&lt;&gt;0,WORKDAY(G94,L94*H94),G94-1+0.01),""),IF(G94&lt;&gt;"",IF(L94&lt;&gt;0,G94-1+L94*H94,G94-1+H94*0.01),""))</f>
        <v>41525.01</v>
      </c>
      <c r="N94" s="22" t="b">
        <f t="shared" ref="N94:N102" ca="1" si="190">IF(L94&lt;&gt;"",IF(AND(L94&lt;1,K94&lt;TODAY()),"n",""))</f>
        <v>0</v>
      </c>
      <c r="O94" s="35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</row>
    <row r="95" spans="1:199" s="4" customFormat="1" x14ac:dyDescent="0.2">
      <c r="A95" s="57" t="s">
        <v>151</v>
      </c>
      <c r="B95" s="69" t="s">
        <v>164</v>
      </c>
      <c r="C95" s="69"/>
      <c r="D95" s="69"/>
      <c r="E95" s="69"/>
      <c r="F95" s="17"/>
      <c r="G95" s="18">
        <v>41526</v>
      </c>
      <c r="H95" s="19">
        <v>29</v>
      </c>
      <c r="I95" s="19">
        <f t="shared" ref="I95:I101" si="191">J95-G95</f>
        <v>39</v>
      </c>
      <c r="J95" s="18">
        <f t="shared" ref="J95:J101" si="192">WORKDAY(G95,H95)</f>
        <v>41565</v>
      </c>
      <c r="K95" s="18">
        <f t="shared" ref="K95:K101" si="193">IF($AE$3,J95,G95+H95-1)</f>
        <v>41565</v>
      </c>
      <c r="L95" s="11"/>
      <c r="M95" s="18">
        <f t="shared" ref="M95:M101" si="194">IF($AE$3,IF(G95&lt;&gt;"",IF(L95&lt;&gt;0,WORKDAY(G95,L95*H95),G95-1+0.01),""),IF(G95&lt;&gt;"",IF(L95&lt;&gt;0,G95-1+L95*H95,G95-1+H95*0.01),""))</f>
        <v>41525.01</v>
      </c>
      <c r="N95" s="22" t="b">
        <f t="shared" ref="N95:N101" ca="1" si="195">IF(L95&lt;&gt;"",IF(AND(L95&lt;1,K95&lt;TODAY()),"n",""))</f>
        <v>0</v>
      </c>
      <c r="O95" s="35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</row>
    <row r="96" spans="1:199" x14ac:dyDescent="0.2">
      <c r="A96" s="55">
        <v>6</v>
      </c>
      <c r="B96" s="68" t="s">
        <v>165</v>
      </c>
      <c r="C96" s="68"/>
      <c r="D96" s="68"/>
      <c r="E96" s="68"/>
      <c r="F96" s="12"/>
      <c r="G96" s="13">
        <f>MIN(G97)</f>
        <v>41583</v>
      </c>
      <c r="H96" s="14">
        <f>MAX(J97)-G96</f>
        <v>1</v>
      </c>
      <c r="I96" s="14"/>
      <c r="J96" s="13">
        <f>G96+H96-1</f>
        <v>41583</v>
      </c>
      <c r="K96" s="13">
        <f>G96+I96-1</f>
        <v>41582</v>
      </c>
      <c r="L96" s="56" t="e">
        <f>SUMPRODUCT(J97:J97,L97:L97)/SUM(J97:J97)</f>
        <v>#VALUE!</v>
      </c>
      <c r="M96" s="15" t="e">
        <f>G96-1+L96*H96</f>
        <v>#VALUE!</v>
      </c>
      <c r="N96" s="21" t="e">
        <f ca="1">IF(L96&lt;&gt;"",IF(AND(L96&lt;1,K96&lt;TODAY()),"n",""))</f>
        <v>#VALUE!</v>
      </c>
      <c r="O96" s="34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</row>
    <row r="97" spans="1:199" s="4" customFormat="1" x14ac:dyDescent="0.2">
      <c r="A97" s="16" t="s">
        <v>166</v>
      </c>
      <c r="B97" s="69" t="s">
        <v>167</v>
      </c>
      <c r="C97" s="69"/>
      <c r="D97" s="69"/>
      <c r="E97" s="69"/>
      <c r="F97" s="17"/>
      <c r="G97" s="18">
        <v>41583</v>
      </c>
      <c r="H97" s="19">
        <v>1</v>
      </c>
      <c r="I97" s="19">
        <f t="shared" si="191"/>
        <v>1</v>
      </c>
      <c r="J97" s="18">
        <f t="shared" si="192"/>
        <v>41584</v>
      </c>
      <c r="K97" s="18">
        <f t="shared" si="193"/>
        <v>41584</v>
      </c>
      <c r="L97" s="11"/>
      <c r="M97" s="18">
        <f t="shared" si="194"/>
        <v>41582.01</v>
      </c>
      <c r="N97" s="22" t="b">
        <f t="shared" ca="1" si="195"/>
        <v>0</v>
      </c>
      <c r="O97" s="35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9"/>
      <c r="GF97" s="9"/>
      <c r="GG97" s="9"/>
      <c r="GH97" s="9"/>
      <c r="GI97" s="9"/>
      <c r="GJ97" s="9"/>
      <c r="GK97" s="9"/>
      <c r="GL97" s="9"/>
      <c r="GM97" s="9"/>
      <c r="GN97" s="9"/>
      <c r="GO97" s="9"/>
      <c r="GP97" s="9"/>
      <c r="GQ97" s="9"/>
    </row>
    <row r="98" spans="1:199" x14ac:dyDescent="0.2">
      <c r="A98" s="55">
        <v>7</v>
      </c>
      <c r="B98" s="68" t="s">
        <v>39</v>
      </c>
      <c r="C98" s="68"/>
      <c r="D98" s="68"/>
      <c r="E98" s="68"/>
      <c r="F98" s="12"/>
      <c r="G98" s="13">
        <f>MIN(G99)</f>
        <v>41352</v>
      </c>
      <c r="H98" s="14">
        <f>MAX(J99)-G98</f>
        <v>0</v>
      </c>
      <c r="I98" s="14"/>
      <c r="J98" s="13">
        <f>G98+H98-1</f>
        <v>41351</v>
      </c>
      <c r="K98" s="13">
        <f>G98+I98-1</f>
        <v>41351</v>
      </c>
      <c r="L98" s="10" t="e">
        <f>SUMPRODUCT(J99:J99,L99:L99)/SUM(J99:J99)</f>
        <v>#VALUE!</v>
      </c>
      <c r="M98" s="15" t="e">
        <f>G98-1+L98*H98</f>
        <v>#VALUE!</v>
      </c>
      <c r="N98" s="21" t="e">
        <f ca="1">IF(L98&lt;&gt;"",IF(AND(L98&lt;1,K98&lt;TODAY()),"n",""))</f>
        <v>#VALUE!</v>
      </c>
      <c r="O98" s="34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</row>
    <row r="99" spans="1:199" s="4" customFormat="1" x14ac:dyDescent="0.2">
      <c r="A99" s="16" t="s">
        <v>168</v>
      </c>
      <c r="B99" s="69" t="s">
        <v>169</v>
      </c>
      <c r="C99" s="69"/>
      <c r="D99" s="69"/>
      <c r="E99" s="69"/>
      <c r="F99" s="17"/>
      <c r="G99" s="18">
        <v>41352</v>
      </c>
      <c r="H99" s="19">
        <v>0</v>
      </c>
      <c r="I99" s="19">
        <f t="shared" si="191"/>
        <v>0</v>
      </c>
      <c r="J99" s="18">
        <f t="shared" si="192"/>
        <v>41352</v>
      </c>
      <c r="K99" s="18">
        <f t="shared" si="193"/>
        <v>41352</v>
      </c>
      <c r="L99" s="11"/>
      <c r="M99" s="18">
        <f t="shared" si="194"/>
        <v>41351.01</v>
      </c>
      <c r="N99" s="22" t="b">
        <f t="shared" ca="1" si="195"/>
        <v>0</v>
      </c>
      <c r="O99" s="35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9"/>
      <c r="GF99" s="9"/>
      <c r="GG99" s="9"/>
      <c r="GH99" s="9"/>
      <c r="GI99" s="9"/>
      <c r="GJ99" s="9"/>
      <c r="GK99" s="9"/>
      <c r="GL99" s="9"/>
      <c r="GM99" s="9"/>
      <c r="GN99" s="9"/>
      <c r="GO99" s="9"/>
      <c r="GP99" s="9"/>
      <c r="GQ99" s="9"/>
    </row>
    <row r="100" spans="1:199" x14ac:dyDescent="0.2">
      <c r="A100" s="55">
        <v>8</v>
      </c>
      <c r="B100" s="68" t="s">
        <v>170</v>
      </c>
      <c r="C100" s="68"/>
      <c r="D100" s="68"/>
      <c r="E100" s="68"/>
      <c r="F100" s="12"/>
      <c r="G100" s="13">
        <f>MIN(G101:G102)</f>
        <v>0</v>
      </c>
      <c r="H100" s="14" t="e">
        <f>MAX(J101:J102)-G100</f>
        <v>#VALUE!</v>
      </c>
      <c r="I100" s="14"/>
      <c r="J100" s="13" t="e">
        <f>G100+H100-1</f>
        <v>#VALUE!</v>
      </c>
      <c r="K100" s="13">
        <f>G100+I100-1</f>
        <v>-1</v>
      </c>
      <c r="L100" s="10" t="e">
        <f>SUMPRODUCT(J101:J102,L101:L102)/SUM(J101:J102)</f>
        <v>#VALUE!</v>
      </c>
      <c r="M100" s="15" t="e">
        <f>G100-1+L100*H100</f>
        <v>#VALUE!</v>
      </c>
      <c r="N100" s="21" t="e">
        <f ca="1">IF(L100&lt;&gt;"",IF(AND(L100&lt;1,K100&lt;TODAY()),"n",""))</f>
        <v>#VALUE!</v>
      </c>
      <c r="O100" s="34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</row>
    <row r="101" spans="1:199" s="4" customFormat="1" x14ac:dyDescent="0.2">
      <c r="A101" s="16" t="s">
        <v>173</v>
      </c>
      <c r="B101" s="69" t="s">
        <v>171</v>
      </c>
      <c r="C101" s="69"/>
      <c r="D101" s="69"/>
      <c r="E101" s="69"/>
      <c r="F101" s="17"/>
      <c r="G101" s="18" t="s">
        <v>178</v>
      </c>
      <c r="H101" s="19">
        <v>1</v>
      </c>
      <c r="I101" s="19" t="e">
        <f t="shared" si="191"/>
        <v>#VALUE!</v>
      </c>
      <c r="J101" s="18" t="e">
        <f t="shared" si="192"/>
        <v>#VALUE!</v>
      </c>
      <c r="K101" s="18" t="e">
        <f t="shared" si="193"/>
        <v>#VALUE!</v>
      </c>
      <c r="L101" s="11"/>
      <c r="M101" s="18" t="e">
        <f t="shared" si="194"/>
        <v>#VALUE!</v>
      </c>
      <c r="N101" s="22" t="b">
        <f t="shared" ca="1" si="195"/>
        <v>0</v>
      </c>
      <c r="O101" s="35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  <c r="EU101" s="9"/>
      <c r="EV101" s="9"/>
      <c r="EW101" s="9"/>
      <c r="EX101" s="9"/>
      <c r="EY101" s="9"/>
      <c r="EZ101" s="9"/>
      <c r="FA101" s="9"/>
      <c r="FB101" s="9"/>
      <c r="FC101" s="9"/>
      <c r="FD101" s="9"/>
      <c r="FE101" s="9"/>
      <c r="FF101" s="9"/>
      <c r="FG101" s="9"/>
      <c r="FH101" s="9"/>
      <c r="FI101" s="9"/>
      <c r="FJ101" s="9"/>
      <c r="FK101" s="9"/>
      <c r="FL101" s="9"/>
      <c r="FM101" s="9"/>
      <c r="FN101" s="9"/>
      <c r="FO101" s="9"/>
      <c r="FP101" s="9"/>
      <c r="FQ101" s="9"/>
      <c r="FR101" s="9"/>
      <c r="FS101" s="9"/>
      <c r="FT101" s="9"/>
      <c r="FU101" s="9"/>
      <c r="FV101" s="9"/>
      <c r="FW101" s="9"/>
      <c r="FX101" s="9"/>
      <c r="FY101" s="9"/>
      <c r="FZ101" s="9"/>
      <c r="GA101" s="9"/>
      <c r="GB101" s="9"/>
      <c r="GC101" s="9"/>
      <c r="GD101" s="9"/>
      <c r="GE101" s="9"/>
      <c r="GF101" s="9"/>
      <c r="GG101" s="9"/>
      <c r="GH101" s="9"/>
      <c r="GI101" s="9"/>
      <c r="GJ101" s="9"/>
      <c r="GK101" s="9"/>
      <c r="GL101" s="9"/>
      <c r="GM101" s="9"/>
      <c r="GN101" s="9"/>
      <c r="GO101" s="9"/>
      <c r="GP101" s="9"/>
      <c r="GQ101" s="9"/>
    </row>
    <row r="102" spans="1:199" s="4" customFormat="1" x14ac:dyDescent="0.2">
      <c r="A102" s="16" t="s">
        <v>174</v>
      </c>
      <c r="B102" s="69" t="s">
        <v>172</v>
      </c>
      <c r="C102" s="69"/>
      <c r="D102" s="69"/>
      <c r="E102" s="69"/>
      <c r="F102" s="17"/>
      <c r="G102" s="18" t="s">
        <v>178</v>
      </c>
      <c r="H102" s="19">
        <v>1</v>
      </c>
      <c r="I102" s="19" t="e">
        <f t="shared" si="186"/>
        <v>#VALUE!</v>
      </c>
      <c r="J102" s="18" t="e">
        <f t="shared" si="187"/>
        <v>#VALUE!</v>
      </c>
      <c r="K102" s="18" t="e">
        <f t="shared" si="188"/>
        <v>#VALUE!</v>
      </c>
      <c r="L102" s="11"/>
      <c r="M102" s="18" t="e">
        <f t="shared" si="189"/>
        <v>#VALUE!</v>
      </c>
      <c r="N102" s="22" t="b">
        <f t="shared" ca="1" si="190"/>
        <v>0</v>
      </c>
      <c r="O102" s="35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  <c r="EU102" s="9"/>
      <c r="EV102" s="9"/>
      <c r="EW102" s="9"/>
      <c r="EX102" s="9"/>
      <c r="EY102" s="9"/>
      <c r="EZ102" s="9"/>
      <c r="FA102" s="9"/>
      <c r="FB102" s="9"/>
      <c r="FC102" s="9"/>
      <c r="FD102" s="9"/>
      <c r="FE102" s="9"/>
      <c r="FF102" s="9"/>
      <c r="FG102" s="9"/>
      <c r="FH102" s="9"/>
      <c r="FI102" s="9"/>
      <c r="FJ102" s="9"/>
      <c r="FK102" s="9"/>
      <c r="FL102" s="9"/>
      <c r="FM102" s="9"/>
      <c r="FN102" s="9"/>
      <c r="FO102" s="9"/>
      <c r="FP102" s="9"/>
      <c r="FQ102" s="9"/>
      <c r="FR102" s="9"/>
      <c r="FS102" s="9"/>
      <c r="FT102" s="9"/>
      <c r="FU102" s="9"/>
      <c r="FV102" s="9"/>
      <c r="FW102" s="9"/>
      <c r="FX102" s="9"/>
      <c r="FY102" s="9"/>
      <c r="FZ102" s="9"/>
      <c r="GA102" s="9"/>
      <c r="GB102" s="9"/>
      <c r="GC102" s="9"/>
      <c r="GD102" s="9"/>
      <c r="GE102" s="9"/>
      <c r="GF102" s="9"/>
      <c r="GG102" s="9"/>
      <c r="GH102" s="9"/>
      <c r="GI102" s="9"/>
      <c r="GJ102" s="9"/>
      <c r="GK102" s="9"/>
      <c r="GL102" s="9"/>
      <c r="GM102" s="9"/>
      <c r="GN102" s="9"/>
      <c r="GO102" s="9"/>
      <c r="GP102" s="9"/>
      <c r="GQ102" s="9"/>
    </row>
  </sheetData>
  <sheetProtection formatCells="0" formatColumns="0" formatRows="0" insertColumns="0" insertRows="0" insertHyperlinks="0" deleteColumns="0" deleteRows="0" sort="0" autoFilter="0"/>
  <mergeCells count="290">
    <mergeCell ref="GN8:GN11"/>
    <mergeCell ref="GO8:GO11"/>
    <mergeCell ref="GP8:GP11"/>
    <mergeCell ref="GQ8:GQ11"/>
    <mergeCell ref="B68:E68"/>
    <mergeCell ref="GE8:GE11"/>
    <mergeCell ref="GF8:GF11"/>
    <mergeCell ref="GG8:GG11"/>
    <mergeCell ref="GH8:GH11"/>
    <mergeCell ref="GI8:GI11"/>
    <mergeCell ref="GJ8:GJ11"/>
    <mergeCell ref="GK8:GK11"/>
    <mergeCell ref="GL8:GL11"/>
    <mergeCell ref="GM8:GM11"/>
    <mergeCell ref="FV8:FV11"/>
    <mergeCell ref="FW8:FW11"/>
    <mergeCell ref="FX8:FX11"/>
    <mergeCell ref="FY8:FY11"/>
    <mergeCell ref="FZ8:FZ11"/>
    <mergeCell ref="GA8:GA11"/>
    <mergeCell ref="GB8:GB11"/>
    <mergeCell ref="GC8:GC11"/>
    <mergeCell ref="GD8:GD11"/>
    <mergeCell ref="FM8:FM11"/>
    <mergeCell ref="FN8:FN11"/>
    <mergeCell ref="FO8:FO11"/>
    <mergeCell ref="FP8:FP11"/>
    <mergeCell ref="FQ8:FQ11"/>
    <mergeCell ref="FR8:FR11"/>
    <mergeCell ref="FS8:FS11"/>
    <mergeCell ref="FT8:FT11"/>
    <mergeCell ref="FU8:FU11"/>
    <mergeCell ref="FD8:FD11"/>
    <mergeCell ref="FE8:FE11"/>
    <mergeCell ref="FF8:FF11"/>
    <mergeCell ref="FG8:FG11"/>
    <mergeCell ref="FH8:FH11"/>
    <mergeCell ref="FI8:FI11"/>
    <mergeCell ref="FJ8:FJ11"/>
    <mergeCell ref="FK8:FK11"/>
    <mergeCell ref="FL8:FL11"/>
    <mergeCell ref="EU8:EU11"/>
    <mergeCell ref="EV8:EV11"/>
    <mergeCell ref="EW8:EW11"/>
    <mergeCell ref="EX8:EX11"/>
    <mergeCell ref="EY8:EY11"/>
    <mergeCell ref="EZ8:EZ11"/>
    <mergeCell ref="FA8:FA11"/>
    <mergeCell ref="FB8:FB11"/>
    <mergeCell ref="FC8:FC11"/>
    <mergeCell ref="EL8:EL11"/>
    <mergeCell ref="EM8:EM11"/>
    <mergeCell ref="EN8:EN11"/>
    <mergeCell ref="EO8:EO11"/>
    <mergeCell ref="EP8:EP11"/>
    <mergeCell ref="EQ8:EQ11"/>
    <mergeCell ref="ER8:ER11"/>
    <mergeCell ref="ES8:ES11"/>
    <mergeCell ref="ET8:ET11"/>
    <mergeCell ref="EC8:EC11"/>
    <mergeCell ref="ED8:ED11"/>
    <mergeCell ref="EE8:EE11"/>
    <mergeCell ref="EF8:EF11"/>
    <mergeCell ref="EG8:EG11"/>
    <mergeCell ref="EH8:EH11"/>
    <mergeCell ref="EI8:EI11"/>
    <mergeCell ref="EJ8:EJ11"/>
    <mergeCell ref="EK8:EK11"/>
    <mergeCell ref="DT8:DT11"/>
    <mergeCell ref="DU8:DU11"/>
    <mergeCell ref="DV8:DV11"/>
    <mergeCell ref="DW8:DW11"/>
    <mergeCell ref="DX8:DX11"/>
    <mergeCell ref="DY8:DY11"/>
    <mergeCell ref="DZ8:DZ11"/>
    <mergeCell ref="EA8:EA11"/>
    <mergeCell ref="EB8:EB11"/>
    <mergeCell ref="DK8:DK11"/>
    <mergeCell ref="DL8:DL11"/>
    <mergeCell ref="DM8:DM11"/>
    <mergeCell ref="DN8:DN11"/>
    <mergeCell ref="DO8:DO11"/>
    <mergeCell ref="DP8:DP11"/>
    <mergeCell ref="DQ8:DQ11"/>
    <mergeCell ref="DR8:DR11"/>
    <mergeCell ref="DS8:DS11"/>
    <mergeCell ref="B18:E18"/>
    <mergeCell ref="B19:E19"/>
    <mergeCell ref="B20:E20"/>
    <mergeCell ref="B17:E17"/>
    <mergeCell ref="DF8:DF11"/>
    <mergeCell ref="DG8:DG11"/>
    <mergeCell ref="DH8:DH11"/>
    <mergeCell ref="DI8:DI11"/>
    <mergeCell ref="DJ8:DJ11"/>
    <mergeCell ref="B22:E22"/>
    <mergeCell ref="B23:E23"/>
    <mergeCell ref="B26:E26"/>
    <mergeCell ref="B27:E27"/>
    <mergeCell ref="B29:E29"/>
    <mergeCell ref="B30:E30"/>
    <mergeCell ref="B31:E31"/>
    <mergeCell ref="B32:E32"/>
    <mergeCell ref="B33:E33"/>
    <mergeCell ref="B24:E24"/>
    <mergeCell ref="B14:E14"/>
    <mergeCell ref="O8:O11"/>
    <mergeCell ref="P8:P11"/>
    <mergeCell ref="A8:C8"/>
    <mergeCell ref="A9:C10"/>
    <mergeCell ref="E8:K8"/>
    <mergeCell ref="E9:K10"/>
    <mergeCell ref="L14:N14"/>
    <mergeCell ref="B15:E15"/>
    <mergeCell ref="AG8:AG11"/>
    <mergeCell ref="AH8:AH11"/>
    <mergeCell ref="AE8:AE11"/>
    <mergeCell ref="AF8:AF11"/>
    <mergeCell ref="AD8:AD11"/>
    <mergeCell ref="Z8:Z11"/>
    <mergeCell ref="AI8:AI11"/>
    <mergeCell ref="AJ8:AJ11"/>
    <mergeCell ref="AK8:AK11"/>
    <mergeCell ref="AB8:AB11"/>
    <mergeCell ref="AC8:AC11"/>
    <mergeCell ref="AA8:AA11"/>
    <mergeCell ref="AL8:AL11"/>
    <mergeCell ref="AM8:AM11"/>
    <mergeCell ref="AN8:AN11"/>
    <mergeCell ref="AO8:AO11"/>
    <mergeCell ref="AP8:AP11"/>
    <mergeCell ref="AQ8:AQ11"/>
    <mergeCell ref="AR8:AR11"/>
    <mergeCell ref="AS8:AS11"/>
    <mergeCell ref="AT8:AT11"/>
    <mergeCell ref="AU8:AU11"/>
    <mergeCell ref="AV8:AV11"/>
    <mergeCell ref="AW8:AW11"/>
    <mergeCell ref="AX8:AX11"/>
    <mergeCell ref="AY8:AY11"/>
    <mergeCell ref="AZ8:AZ11"/>
    <mergeCell ref="BA8:BA11"/>
    <mergeCell ref="BB8:BB11"/>
    <mergeCell ref="BC8:BC11"/>
    <mergeCell ref="BD8:BD11"/>
    <mergeCell ref="BE8:BE11"/>
    <mergeCell ref="BF8:BF11"/>
    <mergeCell ref="BG8:BG11"/>
    <mergeCell ref="BI8:BI11"/>
    <mergeCell ref="BJ8:BJ11"/>
    <mergeCell ref="BK8:BK11"/>
    <mergeCell ref="BH8:BH11"/>
    <mergeCell ref="BL8:BL11"/>
    <mergeCell ref="BM8:BM11"/>
    <mergeCell ref="BN8:BN11"/>
    <mergeCell ref="BO8:BO11"/>
    <mergeCell ref="BP8:BP11"/>
    <mergeCell ref="BQ8:BQ11"/>
    <mergeCell ref="BR8:BR11"/>
    <mergeCell ref="BS8:BS11"/>
    <mergeCell ref="BT8:BT11"/>
    <mergeCell ref="BU8:BU11"/>
    <mergeCell ref="BV8:BV11"/>
    <mergeCell ref="BW8:BW11"/>
    <mergeCell ref="BX8:BX11"/>
    <mergeCell ref="BY8:BY11"/>
    <mergeCell ref="BZ8:BZ11"/>
    <mergeCell ref="CA8:CA11"/>
    <mergeCell ref="CB8:CB11"/>
    <mergeCell ref="CC8:CC11"/>
    <mergeCell ref="CD8:CD11"/>
    <mergeCell ref="CE8:CE11"/>
    <mergeCell ref="CF8:CF11"/>
    <mergeCell ref="CH8:CH11"/>
    <mergeCell ref="CI8:CI11"/>
    <mergeCell ref="CJ8:CJ11"/>
    <mergeCell ref="CG8:CG11"/>
    <mergeCell ref="CK8:CK11"/>
    <mergeCell ref="CL8:CL11"/>
    <mergeCell ref="CM8:CM11"/>
    <mergeCell ref="CN8:CN11"/>
    <mergeCell ref="CO8:CO11"/>
    <mergeCell ref="CP8:CP11"/>
    <mergeCell ref="CQ8:CQ11"/>
    <mergeCell ref="CR8:CR11"/>
    <mergeCell ref="CS8:CS11"/>
    <mergeCell ref="CT8:CT11"/>
    <mergeCell ref="CU8:CU11"/>
    <mergeCell ref="CV8:CV11"/>
    <mergeCell ref="DE8:DE11"/>
    <mergeCell ref="CW8:CW11"/>
    <mergeCell ref="CX8:CX11"/>
    <mergeCell ref="CY8:CY11"/>
    <mergeCell ref="CZ8:CZ11"/>
    <mergeCell ref="DA8:DA11"/>
    <mergeCell ref="DB8:DB11"/>
    <mergeCell ref="DC8:DC11"/>
    <mergeCell ref="DD8:DD11"/>
    <mergeCell ref="R2:AE2"/>
    <mergeCell ref="D5:K5"/>
    <mergeCell ref="D4:K4"/>
    <mergeCell ref="D3:K3"/>
    <mergeCell ref="AA3:AD3"/>
    <mergeCell ref="AA4:AD4"/>
    <mergeCell ref="AA5:AD5"/>
    <mergeCell ref="W8:W11"/>
    <mergeCell ref="A4:C4"/>
    <mergeCell ref="A3:C3"/>
    <mergeCell ref="A5:C5"/>
    <mergeCell ref="A2:K2"/>
    <mergeCell ref="Q8:Q11"/>
    <mergeCell ref="R8:R11"/>
    <mergeCell ref="S8:S11"/>
    <mergeCell ref="T8:T11"/>
    <mergeCell ref="U8:U11"/>
    <mergeCell ref="V8:V11"/>
    <mergeCell ref="X8:X11"/>
    <mergeCell ref="Y8:Y11"/>
    <mergeCell ref="B86:E86"/>
    <mergeCell ref="B87:E87"/>
    <mergeCell ref="B88:E88"/>
    <mergeCell ref="B53:E53"/>
    <mergeCell ref="B54:E54"/>
    <mergeCell ref="B55:E55"/>
    <mergeCell ref="B71:E71"/>
    <mergeCell ref="B72:E72"/>
    <mergeCell ref="B74:E74"/>
    <mergeCell ref="B62:E62"/>
    <mergeCell ref="B63:E63"/>
    <mergeCell ref="B64:E64"/>
    <mergeCell ref="B65:E65"/>
    <mergeCell ref="B66:E66"/>
    <mergeCell ref="B67:E67"/>
    <mergeCell ref="B69:E69"/>
    <mergeCell ref="B70:E70"/>
    <mergeCell ref="B61:E61"/>
    <mergeCell ref="B57:E57"/>
    <mergeCell ref="B59:E59"/>
    <mergeCell ref="B76:E76"/>
    <mergeCell ref="B77:E77"/>
    <mergeCell ref="B60:E60"/>
    <mergeCell ref="B56:E56"/>
    <mergeCell ref="B102:E102"/>
    <mergeCell ref="B95:E95"/>
    <mergeCell ref="B97:E97"/>
    <mergeCell ref="B99:E99"/>
    <mergeCell ref="B101:E101"/>
    <mergeCell ref="B96:E96"/>
    <mergeCell ref="B98:E98"/>
    <mergeCell ref="B100:E100"/>
    <mergeCell ref="B89:E89"/>
    <mergeCell ref="B94:E94"/>
    <mergeCell ref="B93:E93"/>
    <mergeCell ref="B91:E91"/>
    <mergeCell ref="B92:E92"/>
    <mergeCell ref="B90:E90"/>
    <mergeCell ref="B78:E78"/>
    <mergeCell ref="B79:E79"/>
    <mergeCell ref="B80:E80"/>
    <mergeCell ref="B81:E81"/>
    <mergeCell ref="B82:E82"/>
    <mergeCell ref="B84:E84"/>
    <mergeCell ref="B85:E85"/>
    <mergeCell ref="B83:E83"/>
    <mergeCell ref="B73:E73"/>
    <mergeCell ref="B75:E75"/>
    <mergeCell ref="B58:E58"/>
    <mergeCell ref="B43:E43"/>
    <mergeCell ref="B38:E38"/>
    <mergeCell ref="B16:E16"/>
    <mergeCell ref="B46:E46"/>
    <mergeCell ref="B47:E47"/>
    <mergeCell ref="B48:E48"/>
    <mergeCell ref="B49:E49"/>
    <mergeCell ref="B50:E50"/>
    <mergeCell ref="B51:E51"/>
    <mergeCell ref="B52:E52"/>
    <mergeCell ref="B44:E44"/>
    <mergeCell ref="B45:E45"/>
    <mergeCell ref="B41:E41"/>
    <mergeCell ref="B42:E42"/>
    <mergeCell ref="B37:E37"/>
    <mergeCell ref="B36:E36"/>
    <mergeCell ref="B40:E40"/>
    <mergeCell ref="B35:E35"/>
    <mergeCell ref="B25:E25"/>
    <mergeCell ref="B28:E28"/>
    <mergeCell ref="B39:E39"/>
    <mergeCell ref="B34:E34"/>
    <mergeCell ref="B21:E21"/>
  </mergeCells>
  <phoneticPr fontId="1" type="noConversion"/>
  <conditionalFormatting sqref="O12:DE12 GL12:GQ12">
    <cfRule type="expression" dxfId="91" priority="968" stopIfTrue="1">
      <formula>OR(AND(O$12&lt;&gt;N$12,O$13="M"),AND(O$12&lt;&gt;N$12,O$13="L"))</formula>
    </cfRule>
    <cfRule type="expression" dxfId="90" priority="969" stopIfTrue="1">
      <formula>O$8&lt;&gt;""</formula>
    </cfRule>
  </conditionalFormatting>
  <conditionalFormatting sqref="O17:GQ23 O25:GQ57 O74:GQ82 O101:GQ102 O84:GQ95 O99:GQ99 O97:GQ97 O59:GQ72">
    <cfRule type="expression" dxfId="89" priority="970" stopIfTrue="1">
      <formula>AND(O$7&gt;=$G17,O$7&lt;=$M17,$M17&lt;&gt;"")</formula>
    </cfRule>
    <cfRule type="expression" dxfId="88" priority="971" stopIfTrue="1">
      <formula>AND(O$7&gt;=$M17,O$7&lt;=$K17,$M17&lt;&gt;"")</formula>
    </cfRule>
  </conditionalFormatting>
  <conditionalFormatting sqref="O8:DE11">
    <cfRule type="cellIs" dxfId="87" priority="974" stopIfTrue="1" operator="notEqual">
      <formula>""</formula>
    </cfRule>
  </conditionalFormatting>
  <conditionalFormatting sqref="N55">
    <cfRule type="cellIs" dxfId="86" priority="851" stopIfTrue="1" operator="equal">
      <formula>#REF!</formula>
    </cfRule>
  </conditionalFormatting>
  <conditionalFormatting sqref="N19:N20">
    <cfRule type="cellIs" dxfId="85" priority="834" stopIfTrue="1" operator="equal">
      <formula>#REF!</formula>
    </cfRule>
  </conditionalFormatting>
  <conditionalFormatting sqref="N18">
    <cfRule type="cellIs" dxfId="84" priority="831" stopIfTrue="1" operator="equal">
      <formula>#REF!</formula>
    </cfRule>
  </conditionalFormatting>
  <conditionalFormatting sqref="N43">
    <cfRule type="cellIs" dxfId="83" priority="828" stopIfTrue="1" operator="equal">
      <formula>#REF!</formula>
    </cfRule>
  </conditionalFormatting>
  <conditionalFormatting sqref="N17">
    <cfRule type="cellIs" dxfId="82" priority="825" stopIfTrue="1" operator="equal">
      <formula>#REF!</formula>
    </cfRule>
  </conditionalFormatting>
  <conditionalFormatting sqref="N16">
    <cfRule type="cellIs" dxfId="81" priority="824" stopIfTrue="1" operator="equal">
      <formula>#REF!</formula>
    </cfRule>
  </conditionalFormatting>
  <conditionalFormatting sqref="N15">
    <cfRule type="cellIs" dxfId="80" priority="820" stopIfTrue="1" operator="equal">
      <formula>#REF!</formula>
    </cfRule>
  </conditionalFormatting>
  <conditionalFormatting sqref="N41:N42">
    <cfRule type="cellIs" dxfId="79" priority="782" stopIfTrue="1" operator="equal">
      <formula>#REF!</formula>
    </cfRule>
  </conditionalFormatting>
  <conditionalFormatting sqref="N40">
    <cfRule type="cellIs" dxfId="78" priority="781" stopIfTrue="1" operator="equal">
      <formula>#REF!</formula>
    </cfRule>
  </conditionalFormatting>
  <conditionalFormatting sqref="N38:N39">
    <cfRule type="cellIs" dxfId="77" priority="778" stopIfTrue="1" operator="equal">
      <formula>#REF!</formula>
    </cfRule>
  </conditionalFormatting>
  <conditionalFormatting sqref="N37">
    <cfRule type="cellIs" dxfId="76" priority="777" stopIfTrue="1" operator="equal">
      <formula>#REF!</formula>
    </cfRule>
  </conditionalFormatting>
  <conditionalFormatting sqref="N35:N36">
    <cfRule type="cellIs" dxfId="75" priority="774" stopIfTrue="1" operator="equal">
      <formula>#REF!</formula>
    </cfRule>
  </conditionalFormatting>
  <conditionalFormatting sqref="N34">
    <cfRule type="cellIs" dxfId="74" priority="773" stopIfTrue="1" operator="equal">
      <formula>#REF!</formula>
    </cfRule>
  </conditionalFormatting>
  <conditionalFormatting sqref="N32:N33">
    <cfRule type="cellIs" dxfId="73" priority="770" stopIfTrue="1" operator="equal">
      <formula>#REF!</formula>
    </cfRule>
  </conditionalFormatting>
  <conditionalFormatting sqref="N31">
    <cfRule type="cellIs" dxfId="72" priority="769" stopIfTrue="1" operator="equal">
      <formula>#REF!</formula>
    </cfRule>
  </conditionalFormatting>
  <conditionalFormatting sqref="N29:N30">
    <cfRule type="cellIs" dxfId="71" priority="766" stopIfTrue="1" operator="equal">
      <formula>#REF!</formula>
    </cfRule>
  </conditionalFormatting>
  <conditionalFormatting sqref="N28">
    <cfRule type="cellIs" dxfId="70" priority="765" stopIfTrue="1" operator="equal">
      <formula>#REF!</formula>
    </cfRule>
  </conditionalFormatting>
  <conditionalFormatting sqref="N26:N27">
    <cfRule type="cellIs" dxfId="69" priority="762" stopIfTrue="1" operator="equal">
      <formula>#REF!</formula>
    </cfRule>
  </conditionalFormatting>
  <conditionalFormatting sqref="N25">
    <cfRule type="cellIs" dxfId="68" priority="761" stopIfTrue="1" operator="equal">
      <formula>#REF!</formula>
    </cfRule>
  </conditionalFormatting>
  <conditionalFormatting sqref="N22:N23">
    <cfRule type="cellIs" dxfId="67" priority="758" stopIfTrue="1" operator="equal">
      <formula>#REF!</formula>
    </cfRule>
  </conditionalFormatting>
  <conditionalFormatting sqref="N21">
    <cfRule type="cellIs" dxfId="66" priority="757" stopIfTrue="1" operator="equal">
      <formula>#REF!</formula>
    </cfRule>
  </conditionalFormatting>
  <conditionalFormatting sqref="N24">
    <cfRule type="cellIs" dxfId="65" priority="756" stopIfTrue="1" operator="equal">
      <formula>#REF!</formula>
    </cfRule>
  </conditionalFormatting>
  <conditionalFormatting sqref="N54">
    <cfRule type="cellIs" dxfId="64" priority="753" stopIfTrue="1" operator="equal">
      <formula>#REF!</formula>
    </cfRule>
  </conditionalFormatting>
  <conditionalFormatting sqref="N53">
    <cfRule type="cellIs" dxfId="63" priority="750" stopIfTrue="1" operator="equal">
      <formula>#REF!</formula>
    </cfRule>
  </conditionalFormatting>
  <conditionalFormatting sqref="N52">
    <cfRule type="cellIs" dxfId="62" priority="747" stopIfTrue="1" operator="equal">
      <formula>#REF!</formula>
    </cfRule>
  </conditionalFormatting>
  <conditionalFormatting sqref="N51">
    <cfRule type="cellIs" dxfId="61" priority="744" stopIfTrue="1" operator="equal">
      <formula>#REF!</formula>
    </cfRule>
  </conditionalFormatting>
  <conditionalFormatting sqref="N50">
    <cfRule type="cellIs" dxfId="60" priority="741" stopIfTrue="1" operator="equal">
      <formula>#REF!</formula>
    </cfRule>
  </conditionalFormatting>
  <conditionalFormatting sqref="N49">
    <cfRule type="cellIs" dxfId="59" priority="738" stopIfTrue="1" operator="equal">
      <formula>#REF!</formula>
    </cfRule>
  </conditionalFormatting>
  <conditionalFormatting sqref="N48">
    <cfRule type="cellIs" dxfId="58" priority="735" stopIfTrue="1" operator="equal">
      <formula>#REF!</formula>
    </cfRule>
  </conditionalFormatting>
  <conditionalFormatting sqref="N47">
    <cfRule type="cellIs" dxfId="57" priority="732" stopIfTrue="1" operator="equal">
      <formula>#REF!</formula>
    </cfRule>
  </conditionalFormatting>
  <conditionalFormatting sqref="N46">
    <cfRule type="cellIs" dxfId="56" priority="729" stopIfTrue="1" operator="equal">
      <formula>#REF!</formula>
    </cfRule>
  </conditionalFormatting>
  <conditionalFormatting sqref="N45">
    <cfRule type="cellIs" dxfId="55" priority="726" stopIfTrue="1" operator="equal">
      <formula>#REF!</formula>
    </cfRule>
  </conditionalFormatting>
  <conditionalFormatting sqref="N44">
    <cfRule type="cellIs" dxfId="54" priority="723" stopIfTrue="1" operator="equal">
      <formula>#REF!</formula>
    </cfRule>
  </conditionalFormatting>
  <conditionalFormatting sqref="N94">
    <cfRule type="cellIs" dxfId="53" priority="720" stopIfTrue="1" operator="equal">
      <formula>#REF!</formula>
    </cfRule>
  </conditionalFormatting>
  <conditionalFormatting sqref="N93">
    <cfRule type="cellIs" dxfId="52" priority="717" stopIfTrue="1" operator="equal">
      <formula>#REF!</formula>
    </cfRule>
  </conditionalFormatting>
  <conditionalFormatting sqref="N92">
    <cfRule type="cellIs" dxfId="51" priority="714" stopIfTrue="1" operator="equal">
      <formula>#REF!</formula>
    </cfRule>
  </conditionalFormatting>
  <conditionalFormatting sqref="N91">
    <cfRule type="cellIs" dxfId="50" priority="711" stopIfTrue="1" operator="equal">
      <formula>#REF!</formula>
    </cfRule>
  </conditionalFormatting>
  <conditionalFormatting sqref="N90">
    <cfRule type="cellIs" dxfId="49" priority="708" stopIfTrue="1" operator="equal">
      <formula>#REF!</formula>
    </cfRule>
  </conditionalFormatting>
  <conditionalFormatting sqref="N74">
    <cfRule type="cellIs" dxfId="48" priority="705" stopIfTrue="1" operator="equal">
      <formula>#REF!</formula>
    </cfRule>
  </conditionalFormatting>
  <conditionalFormatting sqref="N72">
    <cfRule type="cellIs" dxfId="47" priority="702" stopIfTrue="1" operator="equal">
      <formula>#REF!</formula>
    </cfRule>
  </conditionalFormatting>
  <conditionalFormatting sqref="N71">
    <cfRule type="cellIs" dxfId="46" priority="699" stopIfTrue="1" operator="equal">
      <formula>#REF!</formula>
    </cfRule>
  </conditionalFormatting>
  <conditionalFormatting sqref="N70">
    <cfRule type="cellIs" dxfId="45" priority="696" stopIfTrue="1" operator="equal">
      <formula>#REF!</formula>
    </cfRule>
  </conditionalFormatting>
  <conditionalFormatting sqref="N69">
    <cfRule type="cellIs" dxfId="44" priority="693" stopIfTrue="1" operator="equal">
      <formula>#REF!</formula>
    </cfRule>
  </conditionalFormatting>
  <conditionalFormatting sqref="N67">
    <cfRule type="cellIs" dxfId="43" priority="690" stopIfTrue="1" operator="equal">
      <formula>#REF!</formula>
    </cfRule>
  </conditionalFormatting>
  <conditionalFormatting sqref="N66">
    <cfRule type="cellIs" dxfId="42" priority="687" stopIfTrue="1" operator="equal">
      <formula>#REF!</formula>
    </cfRule>
  </conditionalFormatting>
  <conditionalFormatting sqref="N65">
    <cfRule type="cellIs" dxfId="41" priority="684" stopIfTrue="1" operator="equal">
      <formula>#REF!</formula>
    </cfRule>
  </conditionalFormatting>
  <conditionalFormatting sqref="N64">
    <cfRule type="cellIs" dxfId="40" priority="681" stopIfTrue="1" operator="equal">
      <formula>#REF!</formula>
    </cfRule>
  </conditionalFormatting>
  <conditionalFormatting sqref="N63">
    <cfRule type="cellIs" dxfId="39" priority="678" stopIfTrue="1" operator="equal">
      <formula>#REF!</formula>
    </cfRule>
  </conditionalFormatting>
  <conditionalFormatting sqref="N62">
    <cfRule type="cellIs" dxfId="38" priority="675" stopIfTrue="1" operator="equal">
      <formula>#REF!</formula>
    </cfRule>
  </conditionalFormatting>
  <conditionalFormatting sqref="N61">
    <cfRule type="cellIs" dxfId="37" priority="672" stopIfTrue="1" operator="equal">
      <formula>#REF!</formula>
    </cfRule>
  </conditionalFormatting>
  <conditionalFormatting sqref="N56">
    <cfRule type="cellIs" dxfId="36" priority="669" stopIfTrue="1" operator="equal">
      <formula>#REF!</formula>
    </cfRule>
  </conditionalFormatting>
  <conditionalFormatting sqref="N60">
    <cfRule type="cellIs" dxfId="35" priority="666" stopIfTrue="1" operator="equal">
      <formula>#REF!</formula>
    </cfRule>
  </conditionalFormatting>
  <conditionalFormatting sqref="N59">
    <cfRule type="cellIs" dxfId="34" priority="663" stopIfTrue="1" operator="equal">
      <formula>#REF!</formula>
    </cfRule>
  </conditionalFormatting>
  <conditionalFormatting sqref="N57">
    <cfRule type="cellIs" dxfId="33" priority="660" stopIfTrue="1" operator="equal">
      <formula>#REF!</formula>
    </cfRule>
  </conditionalFormatting>
  <conditionalFormatting sqref="N58">
    <cfRule type="cellIs" dxfId="32" priority="659" stopIfTrue="1" operator="equal">
      <formula>#REF!</formula>
    </cfRule>
  </conditionalFormatting>
  <conditionalFormatting sqref="N73">
    <cfRule type="cellIs" dxfId="31" priority="658" stopIfTrue="1" operator="equal">
      <formula>#REF!</formula>
    </cfRule>
  </conditionalFormatting>
  <conditionalFormatting sqref="N89">
    <cfRule type="cellIs" dxfId="30" priority="655" stopIfTrue="1" operator="equal">
      <formula>#REF!</formula>
    </cfRule>
  </conditionalFormatting>
  <conditionalFormatting sqref="N88">
    <cfRule type="cellIs" dxfId="29" priority="652" stopIfTrue="1" operator="equal">
      <formula>#REF!</formula>
    </cfRule>
  </conditionalFormatting>
  <conditionalFormatting sqref="N87">
    <cfRule type="cellIs" dxfId="28" priority="649" stopIfTrue="1" operator="equal">
      <formula>#REF!</formula>
    </cfRule>
  </conditionalFormatting>
  <conditionalFormatting sqref="N86">
    <cfRule type="cellIs" dxfId="27" priority="646" stopIfTrue="1" operator="equal">
      <formula>#REF!</formula>
    </cfRule>
  </conditionalFormatting>
  <conditionalFormatting sqref="N75">
    <cfRule type="cellIs" dxfId="26" priority="643" stopIfTrue="1" operator="equal">
      <formula>#REF!</formula>
    </cfRule>
  </conditionalFormatting>
  <conditionalFormatting sqref="N85">
    <cfRule type="cellIs" dxfId="25" priority="640" stopIfTrue="1" operator="equal">
      <formula>#REF!</formula>
    </cfRule>
  </conditionalFormatting>
  <conditionalFormatting sqref="N84">
    <cfRule type="cellIs" dxfId="24" priority="637" stopIfTrue="1" operator="equal">
      <formula>#REF!</formula>
    </cfRule>
  </conditionalFormatting>
  <conditionalFormatting sqref="N82">
    <cfRule type="cellIs" dxfId="23" priority="634" stopIfTrue="1" operator="equal">
      <formula>#REF!</formula>
    </cfRule>
  </conditionalFormatting>
  <conditionalFormatting sqref="N81">
    <cfRule type="cellIs" dxfId="22" priority="631" stopIfTrue="1" operator="equal">
      <formula>#REF!</formula>
    </cfRule>
  </conditionalFormatting>
  <conditionalFormatting sqref="N80">
    <cfRule type="cellIs" dxfId="21" priority="628" stopIfTrue="1" operator="equal">
      <formula>#REF!</formula>
    </cfRule>
  </conditionalFormatting>
  <conditionalFormatting sqref="N79">
    <cfRule type="cellIs" dxfId="20" priority="625" stopIfTrue="1" operator="equal">
      <formula>#REF!</formula>
    </cfRule>
  </conditionalFormatting>
  <conditionalFormatting sqref="N78">
    <cfRule type="cellIs" dxfId="19" priority="622" stopIfTrue="1" operator="equal">
      <formula>#REF!</formula>
    </cfRule>
  </conditionalFormatting>
  <conditionalFormatting sqref="N77">
    <cfRule type="cellIs" dxfId="18" priority="619" stopIfTrue="1" operator="equal">
      <formula>#REF!</formula>
    </cfRule>
  </conditionalFormatting>
  <conditionalFormatting sqref="N76">
    <cfRule type="cellIs" dxfId="17" priority="616" stopIfTrue="1" operator="equal">
      <formula>#REF!</formula>
    </cfRule>
  </conditionalFormatting>
  <conditionalFormatting sqref="N83">
    <cfRule type="cellIs" dxfId="16" priority="615" stopIfTrue="1" operator="equal">
      <formula>#REF!</formula>
    </cfRule>
  </conditionalFormatting>
  <conditionalFormatting sqref="N102">
    <cfRule type="cellIs" dxfId="15" priority="603" stopIfTrue="1" operator="equal">
      <formula>#REF!</formula>
    </cfRule>
  </conditionalFormatting>
  <conditionalFormatting sqref="N101">
    <cfRule type="cellIs" dxfId="14" priority="600" stopIfTrue="1" operator="equal">
      <formula>#REF!</formula>
    </cfRule>
  </conditionalFormatting>
  <conditionalFormatting sqref="N99">
    <cfRule type="cellIs" dxfId="13" priority="597" stopIfTrue="1" operator="equal">
      <formula>#REF!</formula>
    </cfRule>
  </conditionalFormatting>
  <conditionalFormatting sqref="N97">
    <cfRule type="cellIs" dxfId="12" priority="594" stopIfTrue="1" operator="equal">
      <formula>#REF!</formula>
    </cfRule>
  </conditionalFormatting>
  <conditionalFormatting sqref="N95">
    <cfRule type="cellIs" dxfId="11" priority="591" stopIfTrue="1" operator="equal">
      <formula>#REF!</formula>
    </cfRule>
  </conditionalFormatting>
  <conditionalFormatting sqref="N96">
    <cfRule type="cellIs" dxfId="10" priority="590" stopIfTrue="1" operator="equal">
      <formula>#REF!</formula>
    </cfRule>
  </conditionalFormatting>
  <conditionalFormatting sqref="N98">
    <cfRule type="cellIs" dxfId="9" priority="589" stopIfTrue="1" operator="equal">
      <formula>#REF!</formula>
    </cfRule>
  </conditionalFormatting>
  <conditionalFormatting sqref="N100">
    <cfRule type="cellIs" dxfId="8" priority="588" stopIfTrue="1" operator="equal">
      <formula>#REF!</formula>
    </cfRule>
  </conditionalFormatting>
  <conditionalFormatting sqref="DF12:FJ12">
    <cfRule type="expression" dxfId="7" priority="583" stopIfTrue="1">
      <formula>OR(AND(DF$12&lt;&gt;DE$12,DF$13="M"),AND(DF$12&lt;&gt;DE$12,DF$13="L"))</formula>
    </cfRule>
    <cfRule type="expression" dxfId="6" priority="584" stopIfTrue="1">
      <formula>DF$8&lt;&gt;""</formula>
    </cfRule>
  </conditionalFormatting>
  <conditionalFormatting sqref="DF8:FJ11">
    <cfRule type="cellIs" dxfId="5" priority="587" stopIfTrue="1" operator="notEqual">
      <formula>""</formula>
    </cfRule>
  </conditionalFormatting>
  <conditionalFormatting sqref="FK12:GK12">
    <cfRule type="expression" dxfId="4" priority="448" stopIfTrue="1">
      <formula>OR(AND(FK$12&lt;&gt;FJ$12,FK$13="M"),AND(FK$12&lt;&gt;FJ$12,FK$13="L"))</formula>
    </cfRule>
    <cfRule type="expression" dxfId="3" priority="449" stopIfTrue="1">
      <formula>FK$8&lt;&gt;""</formula>
    </cfRule>
  </conditionalFormatting>
  <conditionalFormatting sqref="FK8:GK11">
    <cfRule type="cellIs" dxfId="2" priority="452" stopIfTrue="1" operator="notEqual">
      <formula>""</formula>
    </cfRule>
  </conditionalFormatting>
  <conditionalFormatting sqref="GL8:GQ11">
    <cfRule type="cellIs" dxfId="1" priority="317" stopIfTrue="1" operator="notEqual">
      <formula>""</formula>
    </cfRule>
  </conditionalFormatting>
  <conditionalFormatting sqref="N68">
    <cfRule type="cellIs" dxfId="0" priority="1" stopIfTrue="1" operator="equal">
      <formula>#REF!</formula>
    </cfRule>
  </conditionalFormatting>
  <dataValidations disablePrompts="1" count="3">
    <dataValidation type="list" allowBlank="1" showInputMessage="1" showErrorMessage="1" sqref="AA3">
      <formula1>$AF$3:$AG$3</formula1>
    </dataValidation>
    <dataValidation type="list" allowBlank="1" showInputMessage="1" showErrorMessage="1" sqref="AA4">
      <formula1>$AG$4:$AI$4</formula1>
    </dataValidation>
    <dataValidation type="list" allowBlank="1" showInputMessage="1" showErrorMessage="1" sqref="AA5">
      <formula1>$AF$5:$AG$5</formula1>
    </dataValidation>
  </dataValidations>
  <pageMargins left="7.874015748031496E-2" right="7.874015748031496E-2" top="7.874015748031496E-2" bottom="7.874015748031496E-2" header="0.19685039370078741" footer="0.19685039370078741"/>
  <pageSetup paperSize="8" orientation="landscape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K17"/>
  <sheetViews>
    <sheetView topLeftCell="A13" zoomScaleNormal="100" workbookViewId="0">
      <selection activeCell="J12" sqref="J12"/>
    </sheetView>
  </sheetViews>
  <sheetFormatPr baseColWidth="10" defaultRowHeight="12.75" x14ac:dyDescent="0.2"/>
  <cols>
    <col min="1" max="1" width="4.140625" style="6" customWidth="1"/>
    <col min="2" max="16384" width="11.42578125" style="6"/>
  </cols>
  <sheetData>
    <row r="17" spans="11:11" x14ac:dyDescent="0.2">
      <c r="K17" s="50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indexed="50"/>
  </sheetPr>
  <dimension ref="K17"/>
  <sheetViews>
    <sheetView zoomScaleNormal="100" workbookViewId="0">
      <selection activeCell="K23" sqref="K23"/>
    </sheetView>
  </sheetViews>
  <sheetFormatPr baseColWidth="10" defaultRowHeight="12.75" x14ac:dyDescent="0.2"/>
  <cols>
    <col min="1" max="1" width="4.140625" style="53" customWidth="1"/>
    <col min="2" max="16384" width="11.42578125" style="53"/>
  </cols>
  <sheetData>
    <row r="17" spans="11:11" x14ac:dyDescent="0.2">
      <c r="K17" s="52"/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C17:K29"/>
  <sheetViews>
    <sheetView zoomScaleNormal="100" workbookViewId="0">
      <selection sqref="A1:IV65536"/>
    </sheetView>
  </sheetViews>
  <sheetFormatPr baseColWidth="10" defaultRowHeight="12.75" x14ac:dyDescent="0.2"/>
  <cols>
    <col min="1" max="1" width="4.140625" style="6" customWidth="1"/>
    <col min="2" max="16384" width="11.42578125" style="6"/>
  </cols>
  <sheetData>
    <row r="17" spans="3:11" x14ac:dyDescent="0.2">
      <c r="K17" s="50"/>
    </row>
    <row r="28" spans="3:11" ht="18" x14ac:dyDescent="0.25">
      <c r="C28" s="51"/>
    </row>
    <row r="29" spans="3:11" ht="18" x14ac:dyDescent="0.25">
      <c r="C29" s="51"/>
    </row>
  </sheetData>
  <phoneticPr fontId="1" type="noConversion"/>
  <pageMargins left="0.7" right="0.7" top="0.75" bottom="0.75" header="0.3" footer="0.3"/>
  <pageSetup paperSize="9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"/>
  <sheetViews>
    <sheetView zoomScale="85" zoomScaleNormal="85" workbookViewId="0">
      <selection activeCell="F13" sqref="F13"/>
    </sheetView>
  </sheetViews>
  <sheetFormatPr baseColWidth="10" defaultRowHeight="12.75" x14ac:dyDescent="0.2"/>
  <cols>
    <col min="1" max="16384" width="11.42578125" style="53"/>
  </cols>
  <sheetData/>
  <phoneticPr fontId="1" type="noConversion"/>
  <pageMargins left="0.7" right="0.7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Diagramme de Gantt</vt:lpstr>
      <vt:lpstr>Aide</vt:lpstr>
      <vt:lpstr>A propos</vt:lpstr>
      <vt:lpstr>About</vt:lpstr>
      <vt:lpstr>Contact</vt:lpstr>
      <vt:lpstr>'Diagramme de Gantt'!Impression_des_titres</vt:lpstr>
      <vt:lpstr>'Diagramme de Gantt'!Zone_d_impression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 Chart In Excel</dc:title>
  <dc:creator>Jade DESCAC</dc:creator>
  <cp:keywords>Gantt Chart, Excel, Gestion Projet Automobile,</cp:keywords>
  <dc:description>http://gestionprojetauto.wordpress.com</dc:description>
  <cp:lastModifiedBy>Martial JOCHUM</cp:lastModifiedBy>
  <cp:lastPrinted>2011-03-15T16:49:38Z</cp:lastPrinted>
  <dcterms:created xsi:type="dcterms:W3CDTF">2010-05-27T07:27:45Z</dcterms:created>
  <dcterms:modified xsi:type="dcterms:W3CDTF">2013-04-05T04:43:39Z</dcterms:modified>
</cp:coreProperties>
</file>