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6" yWindow="888" windowWidth="16380" windowHeight="8196" tabRatio="631"/>
  </bookViews>
  <sheets>
    <sheet name="Fériés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</sheets>
  <definedNames>
    <definedName name="An" localSheetId="0">Fériés!$C$3</definedName>
    <definedName name="Paques" localSheetId="0">Fériés!$C$3</definedName>
    <definedName name="Saisir_Année" localSheetId="0">Fériés!$C$1</definedName>
  </definedNames>
  <calcPr calcId="145621"/>
</workbook>
</file>

<file path=xl/calcChain.xml><?xml version="1.0" encoding="utf-8"?>
<calcChain xmlns="http://schemas.openxmlformats.org/spreadsheetml/2006/main">
  <c r="C14" i="13" l="1"/>
  <c r="C13" i="13"/>
  <c r="C12" i="13"/>
  <c r="C11" i="13"/>
  <c r="C10" i="13"/>
  <c r="C6" i="13"/>
  <c r="C5" i="13"/>
  <c r="C3" i="13"/>
  <c r="C8" i="13" s="1"/>
  <c r="C2" i="13"/>
  <c r="C9" i="13" l="1"/>
  <c r="C4" i="13"/>
  <c r="C7" i="13"/>
  <c r="I5" i="8" l="1"/>
  <c r="J5" i="8"/>
  <c r="K5" i="8"/>
  <c r="H6" i="8"/>
  <c r="I6" i="8"/>
  <c r="J6" i="8"/>
  <c r="K6" i="8"/>
  <c r="I7" i="8"/>
  <c r="J7" i="8"/>
  <c r="K7" i="8"/>
  <c r="H7" i="8"/>
  <c r="I8" i="8"/>
  <c r="J8" i="8"/>
  <c r="K8" i="8"/>
  <c r="H8" i="8"/>
  <c r="I9" i="8"/>
  <c r="J9" i="8"/>
  <c r="K9" i="8"/>
  <c r="H9" i="8"/>
  <c r="H10" i="8"/>
  <c r="I10" i="8"/>
  <c r="J10" i="8"/>
  <c r="K10" i="8"/>
  <c r="H11" i="8"/>
  <c r="I11" i="8"/>
  <c r="J11" i="8"/>
  <c r="K11" i="8"/>
  <c r="I14" i="8"/>
  <c r="J14" i="8"/>
  <c r="K14" i="8"/>
  <c r="I15" i="8"/>
  <c r="J15" i="8"/>
  <c r="K15" i="8"/>
  <c r="H15" i="8"/>
  <c r="I16" i="8"/>
  <c r="K16" i="8"/>
  <c r="H16" i="8"/>
  <c r="J16" i="8"/>
  <c r="I17" i="8"/>
  <c r="J17" i="8"/>
  <c r="K17" i="8"/>
  <c r="H17" i="8"/>
  <c r="I18" i="8"/>
  <c r="J18" i="8"/>
  <c r="K18" i="8"/>
  <c r="H18" i="8"/>
  <c r="I19" i="8"/>
  <c r="K19" i="8"/>
  <c r="H19" i="8"/>
  <c r="J19" i="8"/>
  <c r="I20" i="8"/>
  <c r="K20" i="8"/>
  <c r="H20" i="8"/>
  <c r="J20" i="8"/>
  <c r="I23" i="8"/>
  <c r="K23" i="8"/>
  <c r="J23" i="8"/>
  <c r="I24" i="8"/>
  <c r="J24" i="8"/>
  <c r="K24" i="8"/>
  <c r="H24" i="8"/>
  <c r="I25" i="8"/>
  <c r="J25" i="8"/>
  <c r="K25" i="8"/>
  <c r="H25" i="8"/>
  <c r="I26" i="8"/>
  <c r="J26" i="8"/>
  <c r="K26" i="8"/>
  <c r="H26" i="8"/>
  <c r="I27" i="8"/>
  <c r="K27" i="8"/>
  <c r="H27" i="8"/>
  <c r="J27" i="8"/>
  <c r="I28" i="8"/>
  <c r="J28" i="8"/>
  <c r="K28" i="8"/>
  <c r="H28" i="8"/>
  <c r="I29" i="8"/>
  <c r="J29" i="8"/>
  <c r="I32" i="8"/>
  <c r="J32" i="8"/>
  <c r="K32" i="8"/>
  <c r="I33" i="8"/>
  <c r="K33" i="8"/>
  <c r="H33" i="8"/>
  <c r="J33" i="8"/>
  <c r="I34" i="8"/>
  <c r="J34" i="8"/>
  <c r="K34" i="8"/>
  <c r="H34" i="8"/>
  <c r="I35" i="8"/>
  <c r="K35" i="8"/>
  <c r="H35" i="8"/>
  <c r="J35" i="8"/>
  <c r="I36" i="8"/>
  <c r="J36" i="8"/>
  <c r="K36" i="8"/>
  <c r="H36" i="8"/>
  <c r="I37" i="8"/>
  <c r="J37" i="8"/>
  <c r="K37" i="8"/>
  <c r="H37" i="8"/>
  <c r="I38" i="8"/>
  <c r="J38" i="8"/>
  <c r="K38" i="8"/>
  <c r="H38" i="8"/>
  <c r="I41" i="8"/>
  <c r="K41" i="8"/>
  <c r="J41" i="8"/>
  <c r="I42" i="8"/>
  <c r="J42" i="8"/>
  <c r="K42" i="8"/>
  <c r="H42" i="8"/>
  <c r="I43" i="8"/>
  <c r="K43" i="8"/>
  <c r="H43" i="8"/>
  <c r="J43" i="8"/>
  <c r="I44" i="8"/>
  <c r="K44" i="8"/>
  <c r="H44" i="8"/>
  <c r="J44" i="8"/>
  <c r="I45" i="8"/>
  <c r="K45" i="8"/>
  <c r="H45" i="8"/>
  <c r="J45" i="8"/>
  <c r="I46" i="8"/>
  <c r="J46" i="8"/>
  <c r="K46" i="8"/>
  <c r="H46" i="8"/>
  <c r="I47" i="8"/>
  <c r="K47" i="8"/>
  <c r="H47" i="8"/>
  <c r="J47" i="8"/>
  <c r="I5" i="4"/>
  <c r="J5" i="4"/>
  <c r="K5" i="4"/>
  <c r="I6" i="4"/>
  <c r="J6" i="4"/>
  <c r="K6" i="4"/>
  <c r="H6" i="4"/>
  <c r="I7" i="4"/>
  <c r="J7" i="4"/>
  <c r="K7" i="4"/>
  <c r="H7" i="4"/>
  <c r="I8" i="4"/>
  <c r="J8" i="4"/>
  <c r="K8" i="4"/>
  <c r="H8" i="4"/>
  <c r="I9" i="4"/>
  <c r="J9" i="4"/>
  <c r="K9" i="4"/>
  <c r="H9" i="4"/>
  <c r="I10" i="4"/>
  <c r="J10" i="4"/>
  <c r="K10" i="4"/>
  <c r="H10" i="4"/>
  <c r="I11" i="4"/>
  <c r="J11" i="4"/>
  <c r="K11" i="4"/>
  <c r="H11" i="4"/>
  <c r="I14" i="4"/>
  <c r="K14" i="4"/>
  <c r="H14" i="4"/>
  <c r="J14" i="4"/>
  <c r="I15" i="4"/>
  <c r="K15" i="4"/>
  <c r="H15" i="4"/>
  <c r="J15" i="4"/>
  <c r="I16" i="4"/>
  <c r="J16" i="4"/>
  <c r="I17" i="4"/>
  <c r="J17" i="4"/>
  <c r="K17" i="4"/>
  <c r="H17" i="4"/>
  <c r="I18" i="4"/>
  <c r="K18" i="4"/>
  <c r="H18" i="4"/>
  <c r="J18" i="4"/>
  <c r="H19" i="4"/>
  <c r="I19" i="4"/>
  <c r="K19" i="4"/>
  <c r="J19" i="4"/>
  <c r="I20" i="4"/>
  <c r="J20" i="4"/>
  <c r="K20" i="4"/>
  <c r="H20" i="4"/>
  <c r="I23" i="4"/>
  <c r="K23" i="4"/>
  <c r="J23" i="4"/>
  <c r="I24" i="4"/>
  <c r="J24" i="4"/>
  <c r="K24" i="4"/>
  <c r="H24" i="4"/>
  <c r="I25" i="4"/>
  <c r="J25" i="4"/>
  <c r="K25" i="4"/>
  <c r="H25" i="4"/>
  <c r="I26" i="4"/>
  <c r="K26" i="4"/>
  <c r="H26" i="4"/>
  <c r="J26" i="4"/>
  <c r="I27" i="4"/>
  <c r="J27" i="4"/>
  <c r="K27" i="4"/>
  <c r="H27" i="4"/>
  <c r="I28" i="4"/>
  <c r="J28" i="4"/>
  <c r="K28" i="4"/>
  <c r="H28" i="4"/>
  <c r="I29" i="4"/>
  <c r="J29" i="4"/>
  <c r="K29" i="4"/>
  <c r="H29" i="4"/>
  <c r="I32" i="4"/>
  <c r="J32" i="4"/>
  <c r="K32" i="4"/>
  <c r="I33" i="4"/>
  <c r="J33" i="4"/>
  <c r="K33" i="4"/>
  <c r="H33" i="4"/>
  <c r="I34" i="4"/>
  <c r="K34" i="4"/>
  <c r="H34" i="4"/>
  <c r="J34" i="4"/>
  <c r="I35" i="4"/>
  <c r="K35" i="4"/>
  <c r="H35" i="4"/>
  <c r="J35" i="4"/>
  <c r="I36" i="4"/>
  <c r="J36" i="4"/>
  <c r="K36" i="4"/>
  <c r="H36" i="4"/>
  <c r="I37" i="4"/>
  <c r="J37" i="4"/>
  <c r="K37" i="4"/>
  <c r="H37" i="4"/>
  <c r="I38" i="4"/>
  <c r="K38" i="4"/>
  <c r="H38" i="4"/>
  <c r="J38" i="4"/>
  <c r="I41" i="4"/>
  <c r="J41" i="4"/>
  <c r="K41" i="4"/>
  <c r="I42" i="4"/>
  <c r="J42" i="4"/>
  <c r="K42" i="4"/>
  <c r="H42" i="4"/>
  <c r="I43" i="4"/>
  <c r="J43" i="4"/>
  <c r="K43" i="4"/>
  <c r="H43" i="4"/>
  <c r="I44" i="4"/>
  <c r="J44" i="4"/>
  <c r="K44" i="4"/>
  <c r="H44" i="4"/>
  <c r="I45" i="4"/>
  <c r="J45" i="4"/>
  <c r="K45" i="4"/>
  <c r="H45" i="4"/>
  <c r="I46" i="4"/>
  <c r="K46" i="4"/>
  <c r="H46" i="4"/>
  <c r="J46" i="4"/>
  <c r="H47" i="4"/>
  <c r="I47" i="4"/>
  <c r="J47" i="4"/>
  <c r="K47" i="4"/>
  <c r="H5" i="12"/>
  <c r="I5" i="12"/>
  <c r="J5" i="12"/>
  <c r="K5" i="12"/>
  <c r="I6" i="12"/>
  <c r="J6" i="12"/>
  <c r="I7" i="12"/>
  <c r="J7" i="12"/>
  <c r="K7" i="12"/>
  <c r="H7" i="12"/>
  <c r="H8" i="12"/>
  <c r="I8" i="12"/>
  <c r="J8" i="12"/>
  <c r="K8" i="12"/>
  <c r="I9" i="12"/>
  <c r="J9" i="12"/>
  <c r="K9" i="12"/>
  <c r="H9" i="12"/>
  <c r="I10" i="12"/>
  <c r="J10" i="12"/>
  <c r="H11" i="12"/>
  <c r="I11" i="12"/>
  <c r="J11" i="12"/>
  <c r="K11" i="12"/>
  <c r="H14" i="12"/>
  <c r="I14" i="12"/>
  <c r="J14" i="12"/>
  <c r="K14" i="12"/>
  <c r="I15" i="12"/>
  <c r="K15" i="12"/>
  <c r="J15" i="12"/>
  <c r="I16" i="12"/>
  <c r="J16" i="12"/>
  <c r="K16" i="12"/>
  <c r="H16" i="12"/>
  <c r="I17" i="12"/>
  <c r="K17" i="12"/>
  <c r="H17" i="12"/>
  <c r="J17" i="12"/>
  <c r="I18" i="12"/>
  <c r="J18" i="12"/>
  <c r="K18" i="12"/>
  <c r="H18" i="12"/>
  <c r="I19" i="12"/>
  <c r="J19" i="12"/>
  <c r="K19" i="12"/>
  <c r="H19" i="12"/>
  <c r="I20" i="12"/>
  <c r="J20" i="12"/>
  <c r="K20" i="12"/>
  <c r="H20" i="12"/>
  <c r="I23" i="12"/>
  <c r="J23" i="12"/>
  <c r="K23" i="12"/>
  <c r="I24" i="12"/>
  <c r="J24" i="12"/>
  <c r="I25" i="12"/>
  <c r="K25" i="12"/>
  <c r="H25" i="12"/>
  <c r="J25" i="12"/>
  <c r="I26" i="12"/>
  <c r="J26" i="12"/>
  <c r="K26" i="12"/>
  <c r="H26" i="12"/>
  <c r="I27" i="12"/>
  <c r="J27" i="12"/>
  <c r="I28" i="12"/>
  <c r="J28" i="12"/>
  <c r="K28" i="12"/>
  <c r="H28" i="12"/>
  <c r="I29" i="12"/>
  <c r="K29" i="12"/>
  <c r="H29" i="12"/>
  <c r="J29" i="12"/>
  <c r="I32" i="12"/>
  <c r="J32" i="12"/>
  <c r="K32" i="12"/>
  <c r="I33" i="12"/>
  <c r="K33" i="12"/>
  <c r="H33" i="12"/>
  <c r="J33" i="12"/>
  <c r="I34" i="12"/>
  <c r="J34" i="12"/>
  <c r="K34" i="12"/>
  <c r="H34" i="12"/>
  <c r="I35" i="12"/>
  <c r="J35" i="12"/>
  <c r="K35" i="12"/>
  <c r="H35" i="12"/>
  <c r="I36" i="12"/>
  <c r="J36" i="12"/>
  <c r="K36" i="12"/>
  <c r="H36" i="12"/>
  <c r="I37" i="12"/>
  <c r="J37" i="12"/>
  <c r="K37" i="12"/>
  <c r="H37" i="12"/>
  <c r="I38" i="12"/>
  <c r="K38" i="12"/>
  <c r="H38" i="12"/>
  <c r="J38" i="12"/>
  <c r="I41" i="12"/>
  <c r="K41" i="12"/>
  <c r="J41" i="12"/>
  <c r="I42" i="12"/>
  <c r="J42" i="12"/>
  <c r="K42" i="12"/>
  <c r="H42" i="12"/>
  <c r="I43" i="12"/>
  <c r="J43" i="12"/>
  <c r="K43" i="12"/>
  <c r="H43" i="12"/>
  <c r="I44" i="12"/>
  <c r="J44" i="12"/>
  <c r="K44" i="12"/>
  <c r="H44" i="12"/>
  <c r="I45" i="12"/>
  <c r="J45" i="12"/>
  <c r="K45" i="12"/>
  <c r="H45" i="12"/>
  <c r="I46" i="12"/>
  <c r="J46" i="12"/>
  <c r="K46" i="12"/>
  <c r="H46" i="12"/>
  <c r="H47" i="12"/>
  <c r="I47" i="12"/>
  <c r="J47" i="12"/>
  <c r="K47" i="12"/>
  <c r="B1" i="2"/>
  <c r="I5" i="2"/>
  <c r="K5" i="2"/>
  <c r="J5" i="2"/>
  <c r="H6" i="2"/>
  <c r="I6" i="2"/>
  <c r="J6" i="2"/>
  <c r="K6" i="2"/>
  <c r="I7" i="2"/>
  <c r="J7" i="2"/>
  <c r="K7" i="2"/>
  <c r="H7" i="2"/>
  <c r="I8" i="2"/>
  <c r="J8" i="2"/>
  <c r="I9" i="2"/>
  <c r="J9" i="2"/>
  <c r="I10" i="2"/>
  <c r="J10" i="2"/>
  <c r="K10" i="2"/>
  <c r="H10" i="2"/>
  <c r="I11" i="2"/>
  <c r="J11" i="2"/>
  <c r="K11" i="2"/>
  <c r="H11" i="2"/>
  <c r="I14" i="2"/>
  <c r="J14" i="2"/>
  <c r="K14" i="2"/>
  <c r="H15" i="2"/>
  <c r="I15" i="2"/>
  <c r="J15" i="2"/>
  <c r="K15" i="2"/>
  <c r="I16" i="2"/>
  <c r="J16" i="2"/>
  <c r="K16" i="2"/>
  <c r="H16" i="2"/>
  <c r="I17" i="2"/>
  <c r="J17" i="2"/>
  <c r="K17" i="2"/>
  <c r="H17" i="2"/>
  <c r="I18" i="2"/>
  <c r="J18" i="2"/>
  <c r="I19" i="2"/>
  <c r="J19" i="2"/>
  <c r="K19" i="2"/>
  <c r="H19" i="2"/>
  <c r="I20" i="2"/>
  <c r="J20" i="2"/>
  <c r="K20" i="2"/>
  <c r="H20" i="2"/>
  <c r="I23" i="2"/>
  <c r="K23" i="2"/>
  <c r="J23" i="2"/>
  <c r="I24" i="2"/>
  <c r="J24" i="2"/>
  <c r="K24" i="2"/>
  <c r="H24" i="2"/>
  <c r="I25" i="2"/>
  <c r="J25" i="2"/>
  <c r="K25" i="2"/>
  <c r="H25" i="2"/>
  <c r="I26" i="2"/>
  <c r="J26" i="2"/>
  <c r="K26" i="2"/>
  <c r="H26" i="2"/>
  <c r="I27" i="2"/>
  <c r="J27" i="2"/>
  <c r="K27" i="2"/>
  <c r="H27" i="2"/>
  <c r="I28" i="2"/>
  <c r="J28" i="2"/>
  <c r="K28" i="2"/>
  <c r="H28" i="2"/>
  <c r="H29" i="2"/>
  <c r="I29" i="2"/>
  <c r="J29" i="2"/>
  <c r="K29" i="2"/>
  <c r="I32" i="2"/>
  <c r="J32" i="2"/>
  <c r="K32" i="2"/>
  <c r="I33" i="2"/>
  <c r="J33" i="2"/>
  <c r="K33" i="2"/>
  <c r="H33" i="2"/>
  <c r="I34" i="2"/>
  <c r="J34" i="2"/>
  <c r="H35" i="2"/>
  <c r="I35" i="2"/>
  <c r="J35" i="2"/>
  <c r="K35" i="2"/>
  <c r="I36" i="2"/>
  <c r="K36" i="2"/>
  <c r="H36" i="2"/>
  <c r="J36" i="2"/>
  <c r="I37" i="2"/>
  <c r="J37" i="2"/>
  <c r="K37" i="2"/>
  <c r="H37" i="2"/>
  <c r="I38" i="2"/>
  <c r="J38" i="2"/>
  <c r="H41" i="2"/>
  <c r="I41" i="2"/>
  <c r="J41" i="2"/>
  <c r="K41" i="2"/>
  <c r="I42" i="2"/>
  <c r="J42" i="2"/>
  <c r="K42" i="2"/>
  <c r="H42" i="2"/>
  <c r="I43" i="2"/>
  <c r="K43" i="2"/>
  <c r="H43" i="2"/>
  <c r="J43" i="2"/>
  <c r="I44" i="2"/>
  <c r="J44" i="2"/>
  <c r="K44" i="2"/>
  <c r="H44" i="2"/>
  <c r="I45" i="2"/>
  <c r="J45" i="2"/>
  <c r="K45" i="2"/>
  <c r="H45" i="2"/>
  <c r="I46" i="2"/>
  <c r="J46" i="2"/>
  <c r="K46" i="2"/>
  <c r="H46" i="2"/>
  <c r="I47" i="2"/>
  <c r="J47" i="2"/>
  <c r="A1" i="1"/>
  <c r="A2" i="1"/>
  <c r="B5" i="1"/>
  <c r="I5" i="1"/>
  <c r="J5" i="1"/>
  <c r="B6" i="1"/>
  <c r="H6" i="1"/>
  <c r="I6" i="1"/>
  <c r="J6" i="1"/>
  <c r="K6" i="1"/>
  <c r="B7" i="1"/>
  <c r="I7" i="1"/>
  <c r="J7" i="1"/>
  <c r="K7" i="1"/>
  <c r="H7" i="1"/>
  <c r="B8" i="1"/>
  <c r="I8" i="1"/>
  <c r="J8" i="1"/>
  <c r="K8" i="1"/>
  <c r="H8" i="1"/>
  <c r="B9" i="1"/>
  <c r="I9" i="1"/>
  <c r="J9" i="1"/>
  <c r="K9" i="1"/>
  <c r="H9" i="1"/>
  <c r="B10" i="1"/>
  <c r="H10" i="1"/>
  <c r="I10" i="1"/>
  <c r="J10" i="1"/>
  <c r="K10" i="1"/>
  <c r="B11" i="1"/>
  <c r="I11" i="1"/>
  <c r="J11" i="1"/>
  <c r="K11" i="1"/>
  <c r="H11" i="1"/>
  <c r="A14" i="1"/>
  <c r="C34" i="1"/>
  <c r="C14" i="1"/>
  <c r="I14" i="1"/>
  <c r="K14" i="1"/>
  <c r="H14" i="1"/>
  <c r="J14" i="1"/>
  <c r="I15" i="1"/>
  <c r="K15" i="1"/>
  <c r="J15" i="1"/>
  <c r="I16" i="1"/>
  <c r="K16" i="1"/>
  <c r="H16" i="1"/>
  <c r="J16" i="1"/>
  <c r="I17" i="1"/>
  <c r="J17" i="1"/>
  <c r="K17" i="1"/>
  <c r="H17" i="1"/>
  <c r="I18" i="1"/>
  <c r="K18" i="1"/>
  <c r="H18" i="1"/>
  <c r="J18" i="1"/>
  <c r="I19" i="1"/>
  <c r="K19" i="1"/>
  <c r="H19" i="1"/>
  <c r="J19" i="1"/>
  <c r="I20" i="1"/>
  <c r="K20" i="1"/>
  <c r="H20" i="1"/>
  <c r="J20" i="1"/>
  <c r="I23" i="1"/>
  <c r="J23" i="1"/>
  <c r="K23" i="1"/>
  <c r="I24" i="1"/>
  <c r="J24" i="1"/>
  <c r="K24" i="1"/>
  <c r="H24" i="1"/>
  <c r="I25" i="1"/>
  <c r="J25" i="1"/>
  <c r="K25" i="1"/>
  <c r="H25" i="1"/>
  <c r="I26" i="1"/>
  <c r="K26" i="1"/>
  <c r="H26" i="1"/>
  <c r="J26" i="1"/>
  <c r="I27" i="1"/>
  <c r="J27" i="1"/>
  <c r="K27" i="1"/>
  <c r="H27" i="1"/>
  <c r="I28" i="1"/>
  <c r="J28" i="1"/>
  <c r="K28" i="1"/>
  <c r="H28" i="1"/>
  <c r="I29" i="1"/>
  <c r="J29" i="1"/>
  <c r="K29" i="1"/>
  <c r="H29" i="1"/>
  <c r="I32" i="1"/>
  <c r="J32" i="1"/>
  <c r="K32" i="1"/>
  <c r="I33" i="1"/>
  <c r="J33" i="1"/>
  <c r="K33" i="1"/>
  <c r="H33" i="1"/>
  <c r="I34" i="1"/>
  <c r="K34" i="1"/>
  <c r="H34" i="1"/>
  <c r="J34" i="1"/>
  <c r="I35" i="1"/>
  <c r="J35" i="1"/>
  <c r="K35" i="1"/>
  <c r="H35" i="1"/>
  <c r="I36" i="1"/>
  <c r="J36" i="1"/>
  <c r="K36" i="1"/>
  <c r="H36" i="1"/>
  <c r="I37" i="1"/>
  <c r="J37" i="1"/>
  <c r="K37" i="1"/>
  <c r="H37" i="1"/>
  <c r="I38" i="1"/>
  <c r="K38" i="1"/>
  <c r="H38" i="1"/>
  <c r="J38" i="1"/>
  <c r="I41" i="1"/>
  <c r="J41" i="1"/>
  <c r="K41" i="1"/>
  <c r="H41" i="1"/>
  <c r="I42" i="1"/>
  <c r="J42" i="1"/>
  <c r="K42" i="1"/>
  <c r="H42" i="1"/>
  <c r="H43" i="1"/>
  <c r="I43" i="1"/>
  <c r="J43" i="1"/>
  <c r="K43" i="1"/>
  <c r="I44" i="1"/>
  <c r="J44" i="1"/>
  <c r="K44" i="1"/>
  <c r="H44" i="1"/>
  <c r="I45" i="1"/>
  <c r="J45" i="1"/>
  <c r="K45" i="1"/>
  <c r="H45" i="1"/>
  <c r="I46" i="1"/>
  <c r="J46" i="1"/>
  <c r="K46" i="1"/>
  <c r="H46" i="1"/>
  <c r="I47" i="1"/>
  <c r="J47" i="1"/>
  <c r="K47" i="1"/>
  <c r="H47" i="1"/>
  <c r="H5" i="7"/>
  <c r="I5" i="7"/>
  <c r="J5" i="7"/>
  <c r="K5" i="7"/>
  <c r="I6" i="7"/>
  <c r="J6" i="7"/>
  <c r="K6" i="7"/>
  <c r="H6" i="7"/>
  <c r="I7" i="7"/>
  <c r="K7" i="7"/>
  <c r="H7" i="7"/>
  <c r="J7" i="7"/>
  <c r="I8" i="7"/>
  <c r="J8" i="7"/>
  <c r="K8" i="7"/>
  <c r="H8" i="7"/>
  <c r="I9" i="7"/>
  <c r="K9" i="7"/>
  <c r="H9" i="7"/>
  <c r="J9" i="7"/>
  <c r="I10" i="7"/>
  <c r="J10" i="7"/>
  <c r="I11" i="7"/>
  <c r="J11" i="7"/>
  <c r="K11" i="7"/>
  <c r="H11" i="7"/>
  <c r="I14" i="7"/>
  <c r="J14" i="7"/>
  <c r="K14" i="7"/>
  <c r="H14" i="7"/>
  <c r="I15" i="7"/>
  <c r="J15" i="7"/>
  <c r="K15" i="7"/>
  <c r="H15" i="7"/>
  <c r="I16" i="7"/>
  <c r="J16" i="7"/>
  <c r="I17" i="7"/>
  <c r="J17" i="7"/>
  <c r="K17" i="7"/>
  <c r="H17" i="7"/>
  <c r="I18" i="7"/>
  <c r="J18" i="7"/>
  <c r="H19" i="7"/>
  <c r="I19" i="7"/>
  <c r="J19" i="7"/>
  <c r="K19" i="7"/>
  <c r="I20" i="7"/>
  <c r="J20" i="7"/>
  <c r="K20" i="7"/>
  <c r="H20" i="7"/>
  <c r="I23" i="7"/>
  <c r="J23" i="7"/>
  <c r="K23" i="7"/>
  <c r="H23" i="7"/>
  <c r="I24" i="7"/>
  <c r="K24" i="7"/>
  <c r="H24" i="7"/>
  <c r="J24" i="7"/>
  <c r="I25" i="7"/>
  <c r="J25" i="7"/>
  <c r="K25" i="7"/>
  <c r="H25" i="7"/>
  <c r="I26" i="7"/>
  <c r="J26" i="7"/>
  <c r="H27" i="7"/>
  <c r="I27" i="7"/>
  <c r="J27" i="7"/>
  <c r="K27" i="7"/>
  <c r="I28" i="7"/>
  <c r="J28" i="7"/>
  <c r="K28" i="7"/>
  <c r="H28" i="7"/>
  <c r="I29" i="7"/>
  <c r="J29" i="7"/>
  <c r="K29" i="7"/>
  <c r="H29" i="7"/>
  <c r="I32" i="7"/>
  <c r="J32" i="7"/>
  <c r="I33" i="7"/>
  <c r="J33" i="7"/>
  <c r="K33" i="7"/>
  <c r="H33" i="7"/>
  <c r="H34" i="7"/>
  <c r="I34" i="7"/>
  <c r="J34" i="7"/>
  <c r="K34" i="7"/>
  <c r="H35" i="7"/>
  <c r="I35" i="7"/>
  <c r="J35" i="7"/>
  <c r="K35" i="7"/>
  <c r="I36" i="7"/>
  <c r="J36" i="7"/>
  <c r="K36" i="7"/>
  <c r="H36" i="7"/>
  <c r="I37" i="7"/>
  <c r="J37" i="7"/>
  <c r="K37" i="7"/>
  <c r="H37" i="7"/>
  <c r="H38" i="7"/>
  <c r="I38" i="7"/>
  <c r="J38" i="7"/>
  <c r="K38" i="7"/>
  <c r="I41" i="7"/>
  <c r="K41" i="7"/>
  <c r="H41" i="7"/>
  <c r="J41" i="7"/>
  <c r="I42" i="7"/>
  <c r="J42" i="7"/>
  <c r="K42" i="7"/>
  <c r="H42" i="7"/>
  <c r="H43" i="7"/>
  <c r="I43" i="7"/>
  <c r="J43" i="7"/>
  <c r="K43" i="7"/>
  <c r="I44" i="7"/>
  <c r="J44" i="7"/>
  <c r="I45" i="7"/>
  <c r="K45" i="7"/>
  <c r="H45" i="7"/>
  <c r="J45" i="7"/>
  <c r="H46" i="7"/>
  <c r="I46" i="7"/>
  <c r="J46" i="7"/>
  <c r="K46" i="7"/>
  <c r="I47" i="7"/>
  <c r="J47" i="7"/>
  <c r="K47" i="7"/>
  <c r="H47" i="7"/>
  <c r="I5" i="6"/>
  <c r="K5" i="6"/>
  <c r="J5" i="6"/>
  <c r="I6" i="6"/>
  <c r="J6" i="6"/>
  <c r="K6" i="6"/>
  <c r="H6" i="6"/>
  <c r="I7" i="6"/>
  <c r="J7" i="6"/>
  <c r="K7" i="6"/>
  <c r="H7" i="6"/>
  <c r="I8" i="6"/>
  <c r="J8" i="6"/>
  <c r="K8" i="6"/>
  <c r="H8" i="6"/>
  <c r="I9" i="6"/>
  <c r="K9" i="6"/>
  <c r="H9" i="6"/>
  <c r="J9" i="6"/>
  <c r="I10" i="6"/>
  <c r="K10" i="6"/>
  <c r="H10" i="6"/>
  <c r="J10" i="6"/>
  <c r="H11" i="6"/>
  <c r="I11" i="6"/>
  <c r="J11" i="6"/>
  <c r="K11" i="6"/>
  <c r="I14" i="6"/>
  <c r="J14" i="6"/>
  <c r="K14" i="6"/>
  <c r="H15" i="6"/>
  <c r="I15" i="6"/>
  <c r="J15" i="6"/>
  <c r="K15" i="6"/>
  <c r="I16" i="6"/>
  <c r="J16" i="6"/>
  <c r="K16" i="6"/>
  <c r="H16" i="6"/>
  <c r="H17" i="6"/>
  <c r="I17" i="6"/>
  <c r="J17" i="6"/>
  <c r="K17" i="6"/>
  <c r="I18" i="6"/>
  <c r="J18" i="6"/>
  <c r="K18" i="6"/>
  <c r="H18" i="6"/>
  <c r="H19" i="6"/>
  <c r="I19" i="6"/>
  <c r="J19" i="6"/>
  <c r="K19" i="6"/>
  <c r="I20" i="6"/>
  <c r="J20" i="6"/>
  <c r="K20" i="6"/>
  <c r="H20" i="6"/>
  <c r="H23" i="6"/>
  <c r="I23" i="6"/>
  <c r="J23" i="6"/>
  <c r="K23" i="6"/>
  <c r="I24" i="6"/>
  <c r="J24" i="6"/>
  <c r="K24" i="6"/>
  <c r="H24" i="6"/>
  <c r="H25" i="6"/>
  <c r="I25" i="6"/>
  <c r="J25" i="6"/>
  <c r="K25" i="6"/>
  <c r="I26" i="6"/>
  <c r="J26" i="6"/>
  <c r="K26" i="6"/>
  <c r="H26" i="6"/>
  <c r="H27" i="6"/>
  <c r="I27" i="6"/>
  <c r="J27" i="6"/>
  <c r="K27" i="6"/>
  <c r="I28" i="6"/>
  <c r="J28" i="6"/>
  <c r="K28" i="6"/>
  <c r="H28" i="6"/>
  <c r="H29" i="6"/>
  <c r="I29" i="6"/>
  <c r="J29" i="6"/>
  <c r="K29" i="6"/>
  <c r="I32" i="6"/>
  <c r="J32" i="6"/>
  <c r="K32" i="6"/>
  <c r="I33" i="6"/>
  <c r="J33" i="6"/>
  <c r="K33" i="6"/>
  <c r="H33" i="6"/>
  <c r="H34" i="6"/>
  <c r="I34" i="6"/>
  <c r="J34" i="6"/>
  <c r="K34" i="6"/>
  <c r="I35" i="6"/>
  <c r="J35" i="6"/>
  <c r="I36" i="6"/>
  <c r="K36" i="6"/>
  <c r="H36" i="6"/>
  <c r="J36" i="6"/>
  <c r="I37" i="6"/>
  <c r="J37" i="6"/>
  <c r="K37" i="6"/>
  <c r="H37" i="6"/>
  <c r="H38" i="6"/>
  <c r="I38" i="6"/>
  <c r="J38" i="6"/>
  <c r="K38" i="6"/>
  <c r="H41" i="6"/>
  <c r="I41" i="6"/>
  <c r="J41" i="6"/>
  <c r="K41" i="6"/>
  <c r="I42" i="6"/>
  <c r="J42" i="6"/>
  <c r="K42" i="6"/>
  <c r="H42" i="6"/>
  <c r="I43" i="6"/>
  <c r="J43" i="6"/>
  <c r="I44" i="6"/>
  <c r="J44" i="6"/>
  <c r="K44" i="6"/>
  <c r="H44" i="6"/>
  <c r="I45" i="6"/>
  <c r="J45" i="6"/>
  <c r="K45" i="6"/>
  <c r="H45" i="6"/>
  <c r="H46" i="6"/>
  <c r="I46" i="6"/>
  <c r="J46" i="6"/>
  <c r="K46" i="6"/>
  <c r="H47" i="6"/>
  <c r="I47" i="6"/>
  <c r="J47" i="6"/>
  <c r="K47" i="6"/>
  <c r="I5" i="5"/>
  <c r="K5" i="5"/>
  <c r="H5" i="5"/>
  <c r="J5" i="5"/>
  <c r="I6" i="5"/>
  <c r="J6" i="5"/>
  <c r="K6" i="5"/>
  <c r="H6" i="5"/>
  <c r="I7" i="5"/>
  <c r="J7" i="5"/>
  <c r="K7" i="5"/>
  <c r="H7" i="5"/>
  <c r="I8" i="5"/>
  <c r="K8" i="5"/>
  <c r="H8" i="5"/>
  <c r="J8" i="5"/>
  <c r="I9" i="5"/>
  <c r="J9" i="5"/>
  <c r="K9" i="5"/>
  <c r="H9" i="5"/>
  <c r="H10" i="5"/>
  <c r="I10" i="5"/>
  <c r="J10" i="5"/>
  <c r="K10" i="5"/>
  <c r="I11" i="5"/>
  <c r="J11" i="5"/>
  <c r="K11" i="5"/>
  <c r="H11" i="5"/>
  <c r="I14" i="5"/>
  <c r="J14" i="5"/>
  <c r="K14" i="5"/>
  <c r="I15" i="5"/>
  <c r="J15" i="5"/>
  <c r="K15" i="5"/>
  <c r="H15" i="5"/>
  <c r="I16" i="5"/>
  <c r="J16" i="5"/>
  <c r="K16" i="5"/>
  <c r="H16" i="5"/>
  <c r="H17" i="5"/>
  <c r="I17" i="5"/>
  <c r="J17" i="5"/>
  <c r="K17" i="5"/>
  <c r="I18" i="5"/>
  <c r="J18" i="5"/>
  <c r="K18" i="5"/>
  <c r="H18" i="5"/>
  <c r="H19" i="5"/>
  <c r="I19" i="5"/>
  <c r="J19" i="5"/>
  <c r="K19" i="5"/>
  <c r="I20" i="5"/>
  <c r="J20" i="5"/>
  <c r="K20" i="5"/>
  <c r="H20" i="5"/>
  <c r="I23" i="5"/>
  <c r="J23" i="5"/>
  <c r="K23" i="5"/>
  <c r="I24" i="5"/>
  <c r="J24" i="5"/>
  <c r="K24" i="5"/>
  <c r="H24" i="5"/>
  <c r="H25" i="5"/>
  <c r="I25" i="5"/>
  <c r="J25" i="5"/>
  <c r="K25" i="5"/>
  <c r="I26" i="5"/>
  <c r="J26" i="5"/>
  <c r="I27" i="5"/>
  <c r="J27" i="5"/>
  <c r="K27" i="5"/>
  <c r="H27" i="5"/>
  <c r="H28" i="5"/>
  <c r="I28" i="5"/>
  <c r="J28" i="5"/>
  <c r="K28" i="5"/>
  <c r="I29" i="5"/>
  <c r="J29" i="5"/>
  <c r="K29" i="5"/>
  <c r="H29" i="5"/>
  <c r="I32" i="5"/>
  <c r="J32" i="5"/>
  <c r="K32" i="5"/>
  <c r="H32" i="5"/>
  <c r="I33" i="5"/>
  <c r="J33" i="5"/>
  <c r="K33" i="5"/>
  <c r="H33" i="5"/>
  <c r="I34" i="5"/>
  <c r="J34" i="5"/>
  <c r="I35" i="5"/>
  <c r="J35" i="5"/>
  <c r="K35" i="5"/>
  <c r="H35" i="5"/>
  <c r="I36" i="5"/>
  <c r="K36" i="5"/>
  <c r="H36" i="5"/>
  <c r="J36" i="5"/>
  <c r="H37" i="5"/>
  <c r="I37" i="5"/>
  <c r="J37" i="5"/>
  <c r="K37" i="5"/>
  <c r="I38" i="5"/>
  <c r="J38" i="5"/>
  <c r="K38" i="5"/>
  <c r="H38" i="5"/>
  <c r="I41" i="5"/>
  <c r="J41" i="5"/>
  <c r="K41" i="5"/>
  <c r="I42" i="5"/>
  <c r="J42" i="5"/>
  <c r="K42" i="5"/>
  <c r="H42" i="5"/>
  <c r="H43" i="5"/>
  <c r="I43" i="5"/>
  <c r="J43" i="5"/>
  <c r="K43" i="5"/>
  <c r="I44" i="5"/>
  <c r="J44" i="5"/>
  <c r="K44" i="5"/>
  <c r="H44" i="5"/>
  <c r="H45" i="5"/>
  <c r="I45" i="5"/>
  <c r="J45" i="5"/>
  <c r="K45" i="5"/>
  <c r="I46" i="5"/>
  <c r="J46" i="5"/>
  <c r="K46" i="5"/>
  <c r="H46" i="5"/>
  <c r="I47" i="5"/>
  <c r="J47" i="5"/>
  <c r="K47" i="5"/>
  <c r="H47" i="5"/>
  <c r="I5" i="3"/>
  <c r="K5" i="3"/>
  <c r="H5" i="3"/>
  <c r="J5" i="3"/>
  <c r="I6" i="3"/>
  <c r="K6" i="3"/>
  <c r="H6" i="3"/>
  <c r="J6" i="3"/>
  <c r="I7" i="3"/>
  <c r="J7" i="3"/>
  <c r="K7" i="3"/>
  <c r="H7" i="3"/>
  <c r="H8" i="3"/>
  <c r="I8" i="3"/>
  <c r="K8" i="3"/>
  <c r="J8" i="3"/>
  <c r="I9" i="3"/>
  <c r="J9" i="3"/>
  <c r="K9" i="3"/>
  <c r="H9" i="3"/>
  <c r="I10" i="3"/>
  <c r="J10" i="3"/>
  <c r="K10" i="3"/>
  <c r="H10" i="3"/>
  <c r="I11" i="3"/>
  <c r="J11" i="3"/>
  <c r="K11" i="3"/>
  <c r="H11" i="3"/>
  <c r="I14" i="3"/>
  <c r="J14" i="3"/>
  <c r="I15" i="3"/>
  <c r="J15" i="3"/>
  <c r="K15" i="3"/>
  <c r="H15" i="3"/>
  <c r="H16" i="3"/>
  <c r="I16" i="3"/>
  <c r="J16" i="3"/>
  <c r="K16" i="3"/>
  <c r="I17" i="3"/>
  <c r="J17" i="3"/>
  <c r="K17" i="3"/>
  <c r="H17" i="3"/>
  <c r="I18" i="3"/>
  <c r="J18" i="3"/>
  <c r="K18" i="3"/>
  <c r="H18" i="3"/>
  <c r="I19" i="3"/>
  <c r="K19" i="3"/>
  <c r="H19" i="3"/>
  <c r="J19" i="3"/>
  <c r="I20" i="3"/>
  <c r="J20" i="3"/>
  <c r="K20" i="3"/>
  <c r="H20" i="3"/>
  <c r="I23" i="3"/>
  <c r="J23" i="3"/>
  <c r="K23" i="3"/>
  <c r="H23" i="3"/>
  <c r="I24" i="3"/>
  <c r="J24" i="3"/>
  <c r="K24" i="3"/>
  <c r="H24" i="3"/>
  <c r="I25" i="3"/>
  <c r="J25" i="3"/>
  <c r="I26" i="3"/>
  <c r="K26" i="3"/>
  <c r="H26" i="3"/>
  <c r="J26" i="3"/>
  <c r="I27" i="3"/>
  <c r="J27" i="3"/>
  <c r="K27" i="3"/>
  <c r="H27" i="3"/>
  <c r="I28" i="3"/>
  <c r="J28" i="3"/>
  <c r="K28" i="3"/>
  <c r="H28" i="3"/>
  <c r="I29" i="3"/>
  <c r="J29" i="3"/>
  <c r="K29" i="3"/>
  <c r="H29" i="3"/>
  <c r="I32" i="3"/>
  <c r="J32" i="3"/>
  <c r="K32" i="3"/>
  <c r="I33" i="3"/>
  <c r="J33" i="3"/>
  <c r="I34" i="3"/>
  <c r="K34" i="3"/>
  <c r="H34" i="3"/>
  <c r="J34" i="3"/>
  <c r="I35" i="3"/>
  <c r="J35" i="3"/>
  <c r="K35" i="3"/>
  <c r="H35" i="3"/>
  <c r="I36" i="3"/>
  <c r="J36" i="3"/>
  <c r="K36" i="3"/>
  <c r="H36" i="3"/>
  <c r="I37" i="3"/>
  <c r="J37" i="3"/>
  <c r="I38" i="3"/>
  <c r="J38" i="3"/>
  <c r="K38" i="3"/>
  <c r="H38" i="3"/>
  <c r="I41" i="3"/>
  <c r="J41" i="3"/>
  <c r="K41" i="3"/>
  <c r="H41" i="3"/>
  <c r="H42" i="3"/>
  <c r="I42" i="3"/>
  <c r="J42" i="3"/>
  <c r="K42" i="3"/>
  <c r="I43" i="3"/>
  <c r="J43" i="3"/>
  <c r="K43" i="3"/>
  <c r="I44" i="3"/>
  <c r="J44" i="3"/>
  <c r="K44" i="3"/>
  <c r="H44" i="3"/>
  <c r="I45" i="3"/>
  <c r="J45" i="3"/>
  <c r="I46" i="3"/>
  <c r="J46" i="3"/>
  <c r="K46" i="3"/>
  <c r="H46" i="3"/>
  <c r="H47" i="3"/>
  <c r="I47" i="3"/>
  <c r="J47" i="3"/>
  <c r="K47" i="3"/>
  <c r="I5" i="11"/>
  <c r="K5" i="11"/>
  <c r="H5" i="11"/>
  <c r="J5" i="11"/>
  <c r="I6" i="11"/>
  <c r="J6" i="11"/>
  <c r="I7" i="11"/>
  <c r="J7" i="11"/>
  <c r="K7" i="11"/>
  <c r="H7" i="11"/>
  <c r="I8" i="11"/>
  <c r="J8" i="11"/>
  <c r="I9" i="11"/>
  <c r="J9" i="11"/>
  <c r="K9" i="11"/>
  <c r="H9" i="11"/>
  <c r="I10" i="11"/>
  <c r="J10" i="11"/>
  <c r="K10" i="11"/>
  <c r="H10" i="11"/>
  <c r="H11" i="11"/>
  <c r="I11" i="11"/>
  <c r="K11" i="11"/>
  <c r="J11" i="11"/>
  <c r="I14" i="11"/>
  <c r="J14" i="11"/>
  <c r="I15" i="11"/>
  <c r="J15" i="11"/>
  <c r="H16" i="11"/>
  <c r="I16" i="11"/>
  <c r="J16" i="11"/>
  <c r="K16" i="11"/>
  <c r="I17" i="11"/>
  <c r="J17" i="11"/>
  <c r="K17" i="11"/>
  <c r="H17" i="11"/>
  <c r="I18" i="11"/>
  <c r="J18" i="11"/>
  <c r="H19" i="11"/>
  <c r="I19" i="11"/>
  <c r="J19" i="11"/>
  <c r="K19" i="11"/>
  <c r="I20" i="11"/>
  <c r="J20" i="11"/>
  <c r="K20" i="11"/>
  <c r="H20" i="11"/>
  <c r="I23" i="11"/>
  <c r="J23" i="11"/>
  <c r="K23" i="11"/>
  <c r="I24" i="11"/>
  <c r="J24" i="11"/>
  <c r="K24" i="11"/>
  <c r="H24" i="11"/>
  <c r="H25" i="11"/>
  <c r="I25" i="11"/>
  <c r="J25" i="11"/>
  <c r="K25" i="11"/>
  <c r="I26" i="11"/>
  <c r="J26" i="11"/>
  <c r="K26" i="11"/>
  <c r="H26" i="11"/>
  <c r="I27" i="11"/>
  <c r="J27" i="11"/>
  <c r="K27" i="11"/>
  <c r="H27" i="11"/>
  <c r="H28" i="11"/>
  <c r="I28" i="11"/>
  <c r="J28" i="11"/>
  <c r="K28" i="11"/>
  <c r="I29" i="11"/>
  <c r="J29" i="11"/>
  <c r="K29" i="11"/>
  <c r="H29" i="11"/>
  <c r="I32" i="11"/>
  <c r="J32" i="11"/>
  <c r="K32" i="11"/>
  <c r="H32" i="11"/>
  <c r="H33" i="11"/>
  <c r="I33" i="11"/>
  <c r="J33" i="11"/>
  <c r="K33" i="11"/>
  <c r="I34" i="11"/>
  <c r="J34" i="11"/>
  <c r="K34" i="11"/>
  <c r="H34" i="11"/>
  <c r="I35" i="11"/>
  <c r="J35" i="11"/>
  <c r="K35" i="11"/>
  <c r="H35" i="11"/>
  <c r="I36" i="11"/>
  <c r="J36" i="11"/>
  <c r="I37" i="11"/>
  <c r="J37" i="11"/>
  <c r="K37" i="11"/>
  <c r="H37" i="11"/>
  <c r="I38" i="11"/>
  <c r="J38" i="11"/>
  <c r="K38" i="11"/>
  <c r="H38" i="11"/>
  <c r="I41" i="11"/>
  <c r="J41" i="11"/>
  <c r="K41" i="11"/>
  <c r="I42" i="11"/>
  <c r="J42" i="11"/>
  <c r="K42" i="11"/>
  <c r="H42" i="11"/>
  <c r="I43" i="11"/>
  <c r="J43" i="11"/>
  <c r="K43" i="11"/>
  <c r="H43" i="11"/>
  <c r="I44" i="11"/>
  <c r="J44" i="11"/>
  <c r="K44" i="11"/>
  <c r="H44" i="11"/>
  <c r="H45" i="11"/>
  <c r="I45" i="11"/>
  <c r="J45" i="11"/>
  <c r="K45" i="11"/>
  <c r="H46" i="11"/>
  <c r="I46" i="11"/>
  <c r="J46" i="11"/>
  <c r="K46" i="11"/>
  <c r="I47" i="11"/>
  <c r="J47" i="11"/>
  <c r="K47" i="11"/>
  <c r="H47" i="11"/>
  <c r="I5" i="10"/>
  <c r="J5" i="10"/>
  <c r="K5" i="10"/>
  <c r="H5" i="10"/>
  <c r="H6" i="10"/>
  <c r="I6" i="10"/>
  <c r="J6" i="10"/>
  <c r="K6" i="10"/>
  <c r="I7" i="10"/>
  <c r="J7" i="10"/>
  <c r="K7" i="10"/>
  <c r="H7" i="10"/>
  <c r="I8" i="10"/>
  <c r="J8" i="10"/>
  <c r="K8" i="10"/>
  <c r="H8" i="10"/>
  <c r="H9" i="10"/>
  <c r="I9" i="10"/>
  <c r="J9" i="10"/>
  <c r="K9" i="10"/>
  <c r="H10" i="10"/>
  <c r="I10" i="10"/>
  <c r="J10" i="10"/>
  <c r="K10" i="10"/>
  <c r="I11" i="10"/>
  <c r="J11" i="10"/>
  <c r="K11" i="10"/>
  <c r="H11" i="10"/>
  <c r="I14" i="10"/>
  <c r="J14" i="10"/>
  <c r="K14" i="10"/>
  <c r="I15" i="10"/>
  <c r="J15" i="10"/>
  <c r="K15" i="10"/>
  <c r="H15" i="10"/>
  <c r="I16" i="10"/>
  <c r="J16" i="10"/>
  <c r="K16" i="10"/>
  <c r="H16" i="10"/>
  <c r="I17" i="10"/>
  <c r="J17" i="10"/>
  <c r="I18" i="10"/>
  <c r="J18" i="10"/>
  <c r="K18" i="10"/>
  <c r="H18" i="10"/>
  <c r="I19" i="10"/>
  <c r="J19" i="10"/>
  <c r="H20" i="10"/>
  <c r="I20" i="10"/>
  <c r="J20" i="10"/>
  <c r="K20" i="10"/>
  <c r="I23" i="10"/>
  <c r="J23" i="10"/>
  <c r="I24" i="10"/>
  <c r="J24" i="10"/>
  <c r="K24" i="10"/>
  <c r="H24" i="10"/>
  <c r="I25" i="10"/>
  <c r="J25" i="10"/>
  <c r="H26" i="10"/>
  <c r="I26" i="10"/>
  <c r="J26" i="10"/>
  <c r="K26" i="10"/>
  <c r="I27" i="10"/>
  <c r="J27" i="10"/>
  <c r="K27" i="10"/>
  <c r="H27" i="10"/>
  <c r="I28" i="10"/>
  <c r="J28" i="10"/>
  <c r="K28" i="10"/>
  <c r="H28" i="10"/>
  <c r="I29" i="10"/>
  <c r="J29" i="10"/>
  <c r="K29" i="10"/>
  <c r="H29" i="10"/>
  <c r="I32" i="10"/>
  <c r="J32" i="10"/>
  <c r="K32" i="10"/>
  <c r="I33" i="10"/>
  <c r="J33" i="10"/>
  <c r="K33" i="10"/>
  <c r="H33" i="10"/>
  <c r="I34" i="10"/>
  <c r="J34" i="10"/>
  <c r="K34" i="10"/>
  <c r="H34" i="10"/>
  <c r="I35" i="10"/>
  <c r="J35" i="10"/>
  <c r="K35" i="10"/>
  <c r="H35" i="10"/>
  <c r="I36" i="10"/>
  <c r="J36" i="10"/>
  <c r="K36" i="10"/>
  <c r="H36" i="10"/>
  <c r="I37" i="10"/>
  <c r="J37" i="10"/>
  <c r="K37" i="10"/>
  <c r="H37" i="10"/>
  <c r="I38" i="10"/>
  <c r="K38" i="10"/>
  <c r="H38" i="10"/>
  <c r="J38" i="10"/>
  <c r="I41" i="10"/>
  <c r="J41" i="10"/>
  <c r="K41" i="10"/>
  <c r="H42" i="10"/>
  <c r="I42" i="10"/>
  <c r="K42" i="10"/>
  <c r="J42" i="10"/>
  <c r="I43" i="10"/>
  <c r="J43" i="10"/>
  <c r="K43" i="10"/>
  <c r="H43" i="10"/>
  <c r="I44" i="10"/>
  <c r="J44" i="10"/>
  <c r="K44" i="10"/>
  <c r="H44" i="10"/>
  <c r="I45" i="10"/>
  <c r="J45" i="10"/>
  <c r="K45" i="10"/>
  <c r="H45" i="10"/>
  <c r="H46" i="10"/>
  <c r="I46" i="10"/>
  <c r="K46" i="10"/>
  <c r="J46" i="10"/>
  <c r="I47" i="10"/>
  <c r="J47" i="10"/>
  <c r="K47" i="10"/>
  <c r="H47" i="10"/>
  <c r="I5" i="9"/>
  <c r="J5" i="9"/>
  <c r="K5" i="9"/>
  <c r="H5" i="9"/>
  <c r="I6" i="9"/>
  <c r="J6" i="9"/>
  <c r="K6" i="9"/>
  <c r="I7" i="9"/>
  <c r="J7" i="9"/>
  <c r="K7" i="9"/>
  <c r="H7" i="9"/>
  <c r="H8" i="9"/>
  <c r="I8" i="9"/>
  <c r="J8" i="9"/>
  <c r="K8" i="9"/>
  <c r="I9" i="9"/>
  <c r="J9" i="9"/>
  <c r="K9" i="9"/>
  <c r="H9" i="9"/>
  <c r="I10" i="9"/>
  <c r="K10" i="9"/>
  <c r="H10" i="9"/>
  <c r="J10" i="9"/>
  <c r="I11" i="9"/>
  <c r="J11" i="9"/>
  <c r="K11" i="9"/>
  <c r="H11" i="9"/>
  <c r="H14" i="9"/>
  <c r="I14" i="9"/>
  <c r="J14" i="9"/>
  <c r="K14" i="9"/>
  <c r="I15" i="9"/>
  <c r="J15" i="9"/>
  <c r="K15" i="9"/>
  <c r="H15" i="9"/>
  <c r="I16" i="9"/>
  <c r="J16" i="9"/>
  <c r="K16" i="9"/>
  <c r="H16" i="9"/>
  <c r="I17" i="9"/>
  <c r="J17" i="9"/>
  <c r="H18" i="9"/>
  <c r="I18" i="9"/>
  <c r="J18" i="9"/>
  <c r="K18" i="9"/>
  <c r="I19" i="9"/>
  <c r="J19" i="9"/>
  <c r="K19" i="9"/>
  <c r="H19" i="9"/>
  <c r="I20" i="9"/>
  <c r="J20" i="9"/>
  <c r="K20" i="9"/>
  <c r="H20" i="9"/>
  <c r="I23" i="9"/>
  <c r="J23" i="9"/>
  <c r="K23" i="9"/>
  <c r="I24" i="9"/>
  <c r="J24" i="9"/>
  <c r="K24" i="9"/>
  <c r="H24" i="9"/>
  <c r="H25" i="9"/>
  <c r="I25" i="9"/>
  <c r="J25" i="9"/>
  <c r="K25" i="9"/>
  <c r="I26" i="9"/>
  <c r="J26" i="9"/>
  <c r="K26" i="9"/>
  <c r="H26" i="9"/>
  <c r="I27" i="9"/>
  <c r="J27" i="9"/>
  <c r="K27" i="9"/>
  <c r="H27" i="9"/>
  <c r="I28" i="9"/>
  <c r="J28" i="9"/>
  <c r="K28" i="9"/>
  <c r="H28" i="9"/>
  <c r="H29" i="9"/>
  <c r="I29" i="9"/>
  <c r="J29" i="9"/>
  <c r="K29" i="9"/>
  <c r="I32" i="9"/>
  <c r="J32" i="9"/>
  <c r="K32" i="9"/>
  <c r="I33" i="9"/>
  <c r="J33" i="9"/>
  <c r="K33" i="9"/>
  <c r="H33" i="9"/>
  <c r="I34" i="9"/>
  <c r="J34" i="9"/>
  <c r="K34" i="9"/>
  <c r="H34" i="9"/>
  <c r="I35" i="9"/>
  <c r="J35" i="9"/>
  <c r="K35" i="9"/>
  <c r="H35" i="9"/>
  <c r="I36" i="9"/>
  <c r="J36" i="9"/>
  <c r="K36" i="9"/>
  <c r="H36" i="9"/>
  <c r="I37" i="9"/>
  <c r="J37" i="9"/>
  <c r="K37" i="9"/>
  <c r="H37" i="9"/>
  <c r="I38" i="9"/>
  <c r="K38" i="9"/>
  <c r="H38" i="9"/>
  <c r="J38" i="9"/>
  <c r="I41" i="9"/>
  <c r="J41" i="9"/>
  <c r="I42" i="9"/>
  <c r="J42" i="9"/>
  <c r="K42" i="9"/>
  <c r="H42" i="9"/>
  <c r="I43" i="9"/>
  <c r="K43" i="9"/>
  <c r="H43" i="9"/>
  <c r="J43" i="9"/>
  <c r="I44" i="9"/>
  <c r="J44" i="9"/>
  <c r="K44" i="9"/>
  <c r="H44" i="9"/>
  <c r="H45" i="9"/>
  <c r="I45" i="9"/>
  <c r="J45" i="9"/>
  <c r="K45" i="9"/>
  <c r="I46" i="9"/>
  <c r="J46" i="9"/>
  <c r="K46" i="9"/>
  <c r="H46" i="9"/>
  <c r="I47" i="9"/>
  <c r="J47" i="9"/>
  <c r="K47" i="9"/>
  <c r="H47" i="9"/>
  <c r="H6" i="9"/>
  <c r="K12" i="9"/>
  <c r="H12" i="9"/>
  <c r="H23" i="5"/>
  <c r="H32" i="6"/>
  <c r="K39" i="6"/>
  <c r="H39" i="6"/>
  <c r="H23" i="9"/>
  <c r="K30" i="9"/>
  <c r="H30" i="9"/>
  <c r="H23" i="11"/>
  <c r="K30" i="11"/>
  <c r="H30" i="11"/>
  <c r="H43" i="3"/>
  <c r="C10" i="1"/>
  <c r="H14" i="10"/>
  <c r="K39" i="9"/>
  <c r="H39" i="9"/>
  <c r="H32" i="9"/>
  <c r="K12" i="10"/>
  <c r="H12" i="10"/>
  <c r="K39" i="11"/>
  <c r="H39" i="11"/>
  <c r="K48" i="5"/>
  <c r="H48" i="5"/>
  <c r="H41" i="5"/>
  <c r="C36" i="1"/>
  <c r="H32" i="2"/>
  <c r="K41" i="9"/>
  <c r="K17" i="9"/>
  <c r="H17" i="9"/>
  <c r="K23" i="10"/>
  <c r="K19" i="10"/>
  <c r="H19" i="10"/>
  <c r="K17" i="10"/>
  <c r="H17" i="10"/>
  <c r="K15" i="11"/>
  <c r="H15" i="11"/>
  <c r="K6" i="11"/>
  <c r="K26" i="5"/>
  <c r="H26" i="5"/>
  <c r="K39" i="3"/>
  <c r="H39" i="3"/>
  <c r="H32" i="3"/>
  <c r="C32" i="1"/>
  <c r="H14" i="2"/>
  <c r="K12" i="5"/>
  <c r="H12" i="5"/>
  <c r="H5" i="6"/>
  <c r="K12" i="6"/>
  <c r="H12" i="6"/>
  <c r="K30" i="2"/>
  <c r="H30" i="2"/>
  <c r="H23" i="2"/>
  <c r="H32" i="10"/>
  <c r="K39" i="10"/>
  <c r="H39" i="10"/>
  <c r="B16" i="1"/>
  <c r="B20" i="1"/>
  <c r="B15" i="1"/>
  <c r="B19" i="1"/>
  <c r="B17" i="1"/>
  <c r="B14" i="1"/>
  <c r="B18" i="1"/>
  <c r="C5" i="1"/>
  <c r="K48" i="10"/>
  <c r="H48" i="10"/>
  <c r="H41" i="10"/>
  <c r="K21" i="6"/>
  <c r="H21" i="6"/>
  <c r="H14" i="6"/>
  <c r="K48" i="7"/>
  <c r="H48" i="7"/>
  <c r="C41" i="1"/>
  <c r="H41" i="4"/>
  <c r="K48" i="4"/>
  <c r="H48" i="4"/>
  <c r="K12" i="3"/>
  <c r="H12" i="3"/>
  <c r="K48" i="11"/>
  <c r="H48" i="11"/>
  <c r="H41" i="11"/>
  <c r="C8" i="1"/>
  <c r="C16" i="1"/>
  <c r="D13" i="1"/>
  <c r="C20" i="1"/>
  <c r="B13" i="1"/>
  <c r="C24" i="1"/>
  <c r="C7" i="1"/>
  <c r="C11" i="1"/>
  <c r="B2" i="1"/>
  <c r="C9" i="1"/>
  <c r="C26" i="1"/>
  <c r="C28" i="1"/>
  <c r="C35" i="1"/>
  <c r="C47" i="1"/>
  <c r="C37" i="1"/>
  <c r="C15" i="1"/>
  <c r="C17" i="1"/>
  <c r="C19" i="1"/>
  <c r="C42" i="1"/>
  <c r="C38" i="1"/>
  <c r="B31" i="1"/>
  <c r="C43" i="1"/>
  <c r="C3" i="1"/>
  <c r="C4" i="1"/>
  <c r="C18" i="1"/>
  <c r="C23" i="1"/>
  <c r="C25" i="1"/>
  <c r="C44" i="1"/>
  <c r="C46" i="1"/>
  <c r="C6" i="1"/>
  <c r="C33" i="1"/>
  <c r="C29" i="1"/>
  <c r="B22" i="1"/>
  <c r="C45" i="1"/>
  <c r="K36" i="11"/>
  <c r="H36" i="11"/>
  <c r="K14" i="3"/>
  <c r="K48" i="1"/>
  <c r="H48" i="1"/>
  <c r="C27" i="1"/>
  <c r="K14" i="11"/>
  <c r="K8" i="11"/>
  <c r="H8" i="11"/>
  <c r="K45" i="3"/>
  <c r="H45" i="3"/>
  <c r="K37" i="3"/>
  <c r="H37" i="3"/>
  <c r="K25" i="3"/>
  <c r="H25" i="3"/>
  <c r="K34" i="5"/>
  <c r="H34" i="5"/>
  <c r="K43" i="6"/>
  <c r="H43" i="6"/>
  <c r="K48" i="6"/>
  <c r="H48" i="6"/>
  <c r="K10" i="7"/>
  <c r="H10" i="7"/>
  <c r="B6" i="2"/>
  <c r="B9" i="2"/>
  <c r="A2" i="2"/>
  <c r="B11" i="2"/>
  <c r="B5" i="2"/>
  <c r="B7" i="2"/>
  <c r="A1" i="2"/>
  <c r="B8" i="2"/>
  <c r="B10" i="2"/>
  <c r="K30" i="4"/>
  <c r="H30" i="4"/>
  <c r="H23" i="4"/>
  <c r="K25" i="10"/>
  <c r="H25" i="10"/>
  <c r="K21" i="5"/>
  <c r="H21" i="5"/>
  <c r="K35" i="6"/>
  <c r="H35" i="6"/>
  <c r="K44" i="7"/>
  <c r="H44" i="7"/>
  <c r="K26" i="7"/>
  <c r="H26" i="7"/>
  <c r="K30" i="1"/>
  <c r="H30" i="1"/>
  <c r="H23" i="1"/>
  <c r="H5" i="2"/>
  <c r="H15" i="12"/>
  <c r="K21" i="12"/>
  <c r="H21" i="12"/>
  <c r="H14" i="5"/>
  <c r="K30" i="6"/>
  <c r="H30" i="6"/>
  <c r="H32" i="1"/>
  <c r="K39" i="1"/>
  <c r="H39" i="1"/>
  <c r="H23" i="12"/>
  <c r="K18" i="11"/>
  <c r="H18" i="11"/>
  <c r="K33" i="3"/>
  <c r="H33" i="3"/>
  <c r="K32" i="7"/>
  <c r="K16" i="7"/>
  <c r="H32" i="8"/>
  <c r="K39" i="8"/>
  <c r="H39" i="8"/>
  <c r="K21" i="1"/>
  <c r="H21" i="1"/>
  <c r="H32" i="12"/>
  <c r="K39" i="12"/>
  <c r="H39" i="12"/>
  <c r="H15" i="1"/>
  <c r="K9" i="2"/>
  <c r="H9" i="2"/>
  <c r="H32" i="4"/>
  <c r="K39" i="4"/>
  <c r="H39" i="4"/>
  <c r="H23" i="8"/>
  <c r="K47" i="2"/>
  <c r="H47" i="2"/>
  <c r="H41" i="12"/>
  <c r="K48" i="12"/>
  <c r="H48" i="12"/>
  <c r="K24" i="12"/>
  <c r="H24" i="12"/>
  <c r="K16" i="4"/>
  <c r="H16" i="4"/>
  <c r="K12" i="4"/>
  <c r="H12" i="4"/>
  <c r="H5" i="4"/>
  <c r="H41" i="8"/>
  <c r="K48" i="8"/>
  <c r="H48" i="8"/>
  <c r="H5" i="8"/>
  <c r="K12" i="8"/>
  <c r="H12" i="8"/>
  <c r="K18" i="7"/>
  <c r="H18" i="7"/>
  <c r="K27" i="12"/>
  <c r="H27" i="12"/>
  <c r="K29" i="8"/>
  <c r="H29" i="8"/>
  <c r="K6" i="12"/>
  <c r="H6" i="12"/>
  <c r="K5" i="1"/>
  <c r="K34" i="2"/>
  <c r="H34" i="2"/>
  <c r="K10" i="12"/>
  <c r="H10" i="12"/>
  <c r="K18" i="2"/>
  <c r="H18" i="2"/>
  <c r="K8" i="2"/>
  <c r="H8" i="2"/>
  <c r="K38" i="2"/>
  <c r="H38" i="2"/>
  <c r="H14" i="8"/>
  <c r="K21" i="8"/>
  <c r="H21" i="8"/>
  <c r="D2" i="1"/>
  <c r="K30" i="7"/>
  <c r="H30" i="7"/>
  <c r="H14" i="11"/>
  <c r="K21" i="11"/>
  <c r="H21" i="11"/>
  <c r="D40" i="1"/>
  <c r="B40" i="1"/>
  <c r="B24" i="1"/>
  <c r="B28" i="1"/>
  <c r="B23" i="1"/>
  <c r="B27" i="1"/>
  <c r="B25" i="1"/>
  <c r="B29" i="1"/>
  <c r="B26" i="1"/>
  <c r="D31" i="1"/>
  <c r="K21" i="10"/>
  <c r="H21" i="10"/>
  <c r="K21" i="4"/>
  <c r="H21" i="4"/>
  <c r="H49" i="4"/>
  <c r="K21" i="7"/>
  <c r="H21" i="7"/>
  <c r="H16" i="7"/>
  <c r="H32" i="7"/>
  <c r="K39" i="7"/>
  <c r="H39" i="7"/>
  <c r="A14" i="2"/>
  <c r="B1" i="3"/>
  <c r="H49" i="6"/>
  <c r="K30" i="3"/>
  <c r="H30" i="3"/>
  <c r="K12" i="7"/>
  <c r="H12" i="7"/>
  <c r="K48" i="9"/>
  <c r="H48" i="9"/>
  <c r="H41" i="9"/>
  <c r="K48" i="3"/>
  <c r="H48" i="3"/>
  <c r="K30" i="5"/>
  <c r="H30" i="5"/>
  <c r="H23" i="10"/>
  <c r="K30" i="10"/>
  <c r="H30" i="10"/>
  <c r="K12" i="12"/>
  <c r="H12" i="12"/>
  <c r="K21" i="9"/>
  <c r="H21" i="9"/>
  <c r="D22" i="1"/>
  <c r="H49" i="5"/>
  <c r="H49" i="9"/>
  <c r="B14" i="2"/>
  <c r="B15" i="2"/>
  <c r="B20" i="2"/>
  <c r="B16" i="2"/>
  <c r="B19" i="2"/>
  <c r="B18" i="2"/>
  <c r="B17" i="2"/>
  <c r="K21" i="3"/>
  <c r="H21" i="3"/>
  <c r="H49" i="3"/>
  <c r="H14" i="3"/>
  <c r="H49" i="10"/>
  <c r="H5" i="1"/>
  <c r="K12" i="1"/>
  <c r="H12" i="1"/>
  <c r="H49" i="1"/>
  <c r="K30" i="8"/>
  <c r="H30" i="8"/>
  <c r="H49" i="8"/>
  <c r="K48" i="2"/>
  <c r="H48" i="2"/>
  <c r="K30" i="12"/>
  <c r="H30" i="12"/>
  <c r="K12" i="2"/>
  <c r="H12" i="2"/>
  <c r="K21" i="2"/>
  <c r="H21" i="2"/>
  <c r="K12" i="11"/>
  <c r="H12" i="11"/>
  <c r="H49" i="11"/>
  <c r="H6" i="11"/>
  <c r="K39" i="2"/>
  <c r="H39" i="2"/>
  <c r="K39" i="5"/>
  <c r="H39" i="5"/>
  <c r="H50" i="3"/>
  <c r="H50" i="4"/>
  <c r="H50" i="5"/>
  <c r="B6" i="3"/>
  <c r="B10" i="3"/>
  <c r="B11" i="3"/>
  <c r="A2" i="3"/>
  <c r="B9" i="3"/>
  <c r="A1" i="3"/>
  <c r="B7" i="3"/>
  <c r="B5" i="3"/>
  <c r="B8" i="3"/>
  <c r="H49" i="2"/>
  <c r="H50" i="2"/>
  <c r="C3" i="2"/>
  <c r="C9" i="2"/>
  <c r="C10" i="2"/>
  <c r="C16" i="2"/>
  <c r="C20" i="2"/>
  <c r="B13" i="2"/>
  <c r="C24" i="2"/>
  <c r="C28" i="2"/>
  <c r="C32" i="2"/>
  <c r="C36" i="2"/>
  <c r="C45" i="2"/>
  <c r="C7" i="2"/>
  <c r="C17" i="2"/>
  <c r="C4" i="2"/>
  <c r="C23" i="2"/>
  <c r="D22" i="2"/>
  <c r="C33" i="2"/>
  <c r="C43" i="2"/>
  <c r="C47" i="2"/>
  <c r="C6" i="2"/>
  <c r="C26" i="2"/>
  <c r="C29" i="2"/>
  <c r="B22" i="2"/>
  <c r="C8" i="2"/>
  <c r="C18" i="2"/>
  <c r="C41" i="2"/>
  <c r="C14" i="2"/>
  <c r="C44" i="2"/>
  <c r="C46" i="2"/>
  <c r="C42" i="2"/>
  <c r="C11" i="2"/>
  <c r="B2" i="2"/>
  <c r="C37" i="2"/>
  <c r="C19" i="2"/>
  <c r="C25" i="2"/>
  <c r="C35" i="2"/>
  <c r="C27" i="2"/>
  <c r="C34" i="2"/>
  <c r="C5" i="2"/>
  <c r="C38" i="2"/>
  <c r="B31" i="2"/>
  <c r="C15" i="2"/>
  <c r="B23" i="2"/>
  <c r="B26" i="2"/>
  <c r="B29" i="2"/>
  <c r="B24" i="2"/>
  <c r="B27" i="2"/>
  <c r="B25" i="2"/>
  <c r="B28" i="2"/>
  <c r="H49" i="7"/>
  <c r="H50" i="7"/>
  <c r="B32" i="1"/>
  <c r="B36" i="1"/>
  <c r="B35" i="1"/>
  <c r="B33" i="1"/>
  <c r="B37" i="1"/>
  <c r="B38" i="1"/>
  <c r="B34" i="1"/>
  <c r="H49" i="12"/>
  <c r="H50" i="12"/>
  <c r="H50" i="11"/>
  <c r="H50" i="6"/>
  <c r="H50" i="10"/>
  <c r="D13" i="2"/>
  <c r="D31" i="2"/>
  <c r="H50" i="9"/>
  <c r="B44" i="1"/>
  <c r="B43" i="1"/>
  <c r="B47" i="1"/>
  <c r="B41" i="1"/>
  <c r="B45" i="1"/>
  <c r="B42" i="1"/>
  <c r="B46" i="1"/>
  <c r="B40" i="2"/>
  <c r="D40" i="2"/>
  <c r="B15" i="3"/>
  <c r="B20" i="3"/>
  <c r="B14" i="3"/>
  <c r="B17" i="3"/>
  <c r="B18" i="3"/>
  <c r="B19" i="3"/>
  <c r="B16" i="3"/>
  <c r="D2" i="2"/>
  <c r="A14" i="3"/>
  <c r="B1" i="4"/>
  <c r="B33" i="2"/>
  <c r="B36" i="2"/>
  <c r="B34" i="2"/>
  <c r="B37" i="2"/>
  <c r="B35" i="2"/>
  <c r="B38" i="2"/>
  <c r="B32" i="2"/>
  <c r="H50" i="8"/>
  <c r="B26" i="3"/>
  <c r="B29" i="3"/>
  <c r="B23" i="3"/>
  <c r="B25" i="3"/>
  <c r="B28" i="3"/>
  <c r="B24" i="3"/>
  <c r="B27" i="3"/>
  <c r="A2" i="4"/>
  <c r="B7" i="4"/>
  <c r="B11" i="4"/>
  <c r="A1" i="4"/>
  <c r="B5" i="4"/>
  <c r="B9" i="4"/>
  <c r="B8" i="4"/>
  <c r="B6" i="4"/>
  <c r="B10" i="4"/>
  <c r="C3" i="3"/>
  <c r="C15" i="3"/>
  <c r="C19" i="3"/>
  <c r="C23" i="3"/>
  <c r="C27" i="3"/>
  <c r="C35" i="3"/>
  <c r="C43" i="3"/>
  <c r="C47" i="3"/>
  <c r="C5" i="3"/>
  <c r="C8" i="3"/>
  <c r="C18" i="3"/>
  <c r="C25" i="3"/>
  <c r="C28" i="3"/>
  <c r="C38" i="3"/>
  <c r="B31" i="3"/>
  <c r="C41" i="3"/>
  <c r="C6" i="3"/>
  <c r="C9" i="3"/>
  <c r="C26" i="3"/>
  <c r="C29" i="3"/>
  <c r="B22" i="3"/>
  <c r="C46" i="3"/>
  <c r="C20" i="3"/>
  <c r="B13" i="3"/>
  <c r="C32" i="3"/>
  <c r="C7" i="3"/>
  <c r="C24" i="3"/>
  <c r="C33" i="3"/>
  <c r="C44" i="3"/>
  <c r="C14" i="3"/>
  <c r="C11" i="3"/>
  <c r="B2" i="3"/>
  <c r="C34" i="3"/>
  <c r="C36" i="3"/>
  <c r="C10" i="3"/>
  <c r="C16" i="3"/>
  <c r="C4" i="3"/>
  <c r="C17" i="3"/>
  <c r="C42" i="3"/>
  <c r="C37" i="3"/>
  <c r="C45" i="3"/>
  <c r="B44" i="2"/>
  <c r="B43" i="2"/>
  <c r="B47" i="2"/>
  <c r="B46" i="2"/>
  <c r="B42" i="2"/>
  <c r="B41" i="2"/>
  <c r="B45" i="2"/>
  <c r="B16" i="4"/>
  <c r="B20" i="4"/>
  <c r="B15" i="4"/>
  <c r="B19" i="4"/>
  <c r="B17" i="4"/>
  <c r="B14" i="4"/>
  <c r="B18" i="4"/>
  <c r="D40" i="3"/>
  <c r="B40" i="3"/>
  <c r="B38" i="3"/>
  <c r="B32" i="3"/>
  <c r="B35" i="3"/>
  <c r="B34" i="3"/>
  <c r="B36" i="3"/>
  <c r="B33" i="3"/>
  <c r="B37" i="3"/>
  <c r="D31" i="3"/>
  <c r="D13" i="3"/>
  <c r="A14" i="4"/>
  <c r="B1" i="5"/>
  <c r="D22" i="3"/>
  <c r="D2" i="3"/>
  <c r="B24" i="4"/>
  <c r="B28" i="4"/>
  <c r="B23" i="4"/>
  <c r="B27" i="4"/>
  <c r="B25" i="4"/>
  <c r="B29" i="4"/>
  <c r="B26" i="4"/>
  <c r="B41" i="3"/>
  <c r="B44" i="3"/>
  <c r="B46" i="3"/>
  <c r="B43" i="3"/>
  <c r="B42" i="3"/>
  <c r="B47" i="3"/>
  <c r="B45" i="3"/>
  <c r="B6" i="5"/>
  <c r="B10" i="5"/>
  <c r="B7" i="5"/>
  <c r="B11" i="5"/>
  <c r="B8" i="5"/>
  <c r="A2" i="5"/>
  <c r="B5" i="5"/>
  <c r="B9" i="5"/>
  <c r="A1" i="5"/>
  <c r="C8" i="4"/>
  <c r="C16" i="4"/>
  <c r="C20" i="4"/>
  <c r="B13" i="4"/>
  <c r="C24" i="4"/>
  <c r="C28" i="4"/>
  <c r="C32" i="4"/>
  <c r="D31" i="4"/>
  <c r="C36" i="4"/>
  <c r="C7" i="4"/>
  <c r="C11" i="4"/>
  <c r="B2" i="4"/>
  <c r="C5" i="4"/>
  <c r="C9" i="4"/>
  <c r="C26" i="4"/>
  <c r="C41" i="4"/>
  <c r="C43" i="4"/>
  <c r="C15" i="4"/>
  <c r="C17" i="4"/>
  <c r="C19" i="4"/>
  <c r="C34" i="4"/>
  <c r="C38" i="4"/>
  <c r="B31" i="4"/>
  <c r="C45" i="4"/>
  <c r="C3" i="4"/>
  <c r="C44" i="4"/>
  <c r="C4" i="4"/>
  <c r="C10" i="4"/>
  <c r="C27" i="4"/>
  <c r="C25" i="4"/>
  <c r="C18" i="4"/>
  <c r="C23" i="4"/>
  <c r="C47" i="4"/>
  <c r="C6" i="4"/>
  <c r="C14" i="4"/>
  <c r="C33" i="4"/>
  <c r="C29" i="4"/>
  <c r="B22" i="4"/>
  <c r="C46" i="4"/>
  <c r="C35" i="4"/>
  <c r="C37" i="4"/>
  <c r="C42" i="4"/>
  <c r="B14" i="5"/>
  <c r="B18" i="5"/>
  <c r="B20" i="5"/>
  <c r="B16" i="5"/>
  <c r="B15" i="5"/>
  <c r="B19" i="5"/>
  <c r="B17" i="5"/>
  <c r="A14" i="5"/>
  <c r="B1" i="6"/>
  <c r="D13" i="4"/>
  <c r="B40" i="4"/>
  <c r="D40" i="4"/>
  <c r="B32" i="4"/>
  <c r="B36" i="4"/>
  <c r="B35" i="4"/>
  <c r="B33" i="4"/>
  <c r="B37" i="4"/>
  <c r="B34" i="4"/>
  <c r="B38" i="4"/>
  <c r="D22" i="4"/>
  <c r="D2" i="4"/>
  <c r="B44" i="4"/>
  <c r="B43" i="4"/>
  <c r="B47" i="4"/>
  <c r="B41" i="4"/>
  <c r="B45" i="4"/>
  <c r="B46" i="4"/>
  <c r="B42" i="4"/>
  <c r="B24" i="5"/>
  <c r="B27" i="5"/>
  <c r="B29" i="5"/>
  <c r="B23" i="5"/>
  <c r="B26" i="5"/>
  <c r="B28" i="5"/>
  <c r="B25" i="5"/>
  <c r="B7" i="6"/>
  <c r="B11" i="6"/>
  <c r="B8" i="6"/>
  <c r="A2" i="6"/>
  <c r="A1" i="6"/>
  <c r="B6" i="6"/>
  <c r="B10" i="6"/>
  <c r="B5" i="6"/>
  <c r="B9" i="6"/>
  <c r="C3" i="5"/>
  <c r="C15" i="5"/>
  <c r="C19" i="5"/>
  <c r="C4" i="5"/>
  <c r="C6" i="5"/>
  <c r="C10" i="5"/>
  <c r="C16" i="5"/>
  <c r="C20" i="5"/>
  <c r="B13" i="5"/>
  <c r="C24" i="5"/>
  <c r="C28" i="5"/>
  <c r="C32" i="5"/>
  <c r="C36" i="5"/>
  <c r="C44" i="5"/>
  <c r="C41" i="5"/>
  <c r="C11" i="5"/>
  <c r="B2" i="5"/>
  <c r="C18" i="5"/>
  <c r="C29" i="5"/>
  <c r="B22" i="5"/>
  <c r="C35" i="5"/>
  <c r="C38" i="5"/>
  <c r="B31" i="5"/>
  <c r="C23" i="5"/>
  <c r="C26" i="5"/>
  <c r="C5" i="5"/>
  <c r="C7" i="5"/>
  <c r="C9" i="5"/>
  <c r="C14" i="5"/>
  <c r="C33" i="5"/>
  <c r="C47" i="5"/>
  <c r="C17" i="5"/>
  <c r="C46" i="5"/>
  <c r="C42" i="5"/>
  <c r="C43" i="5"/>
  <c r="C34" i="5"/>
  <c r="C37" i="5"/>
  <c r="C8" i="5"/>
  <c r="C25" i="5"/>
  <c r="C27" i="5"/>
  <c r="C45" i="5"/>
  <c r="D13" i="5"/>
  <c r="D22" i="5"/>
  <c r="B1" i="7"/>
  <c r="A14" i="6"/>
  <c r="D40" i="5"/>
  <c r="B40" i="5"/>
  <c r="B15" i="6"/>
  <c r="B19" i="6"/>
  <c r="B20" i="6"/>
  <c r="B16" i="6"/>
  <c r="B14" i="6"/>
  <c r="B18" i="6"/>
  <c r="B17" i="6"/>
  <c r="D31" i="5"/>
  <c r="D2" i="5"/>
  <c r="B34" i="5"/>
  <c r="B37" i="5"/>
  <c r="B35" i="5"/>
  <c r="B38" i="5"/>
  <c r="B32" i="5"/>
  <c r="B36" i="5"/>
  <c r="B33" i="5"/>
  <c r="B44" i="5"/>
  <c r="B47" i="5"/>
  <c r="B41" i="5"/>
  <c r="B43" i="5"/>
  <c r="B46" i="5"/>
  <c r="B42" i="5"/>
  <c r="B45" i="5"/>
  <c r="B23" i="6"/>
  <c r="B27" i="6"/>
  <c r="B29" i="6"/>
  <c r="B25" i="6"/>
  <c r="B24" i="6"/>
  <c r="B26" i="6"/>
  <c r="B28" i="6"/>
  <c r="C16" i="6"/>
  <c r="C20" i="6"/>
  <c r="B13" i="6"/>
  <c r="C24" i="6"/>
  <c r="C28" i="6"/>
  <c r="C32" i="6"/>
  <c r="C36" i="6"/>
  <c r="C44" i="6"/>
  <c r="C7" i="6"/>
  <c r="C11" i="6"/>
  <c r="B2" i="6"/>
  <c r="C17" i="6"/>
  <c r="C25" i="6"/>
  <c r="C29" i="6"/>
  <c r="B22" i="6"/>
  <c r="C33" i="6"/>
  <c r="C37" i="6"/>
  <c r="C41" i="6"/>
  <c r="C45" i="6"/>
  <c r="C6" i="6"/>
  <c r="C18" i="6"/>
  <c r="C27" i="6"/>
  <c r="C9" i="6"/>
  <c r="C14" i="6"/>
  <c r="C23" i="6"/>
  <c r="D22" i="6"/>
  <c r="C35" i="6"/>
  <c r="C3" i="6"/>
  <c r="C42" i="6"/>
  <c r="C46" i="6"/>
  <c r="C4" i="6"/>
  <c r="C26" i="6"/>
  <c r="C8" i="6"/>
  <c r="C10" i="6"/>
  <c r="C19" i="6"/>
  <c r="C34" i="6"/>
  <c r="C43" i="6"/>
  <c r="C15" i="6"/>
  <c r="C5" i="6"/>
  <c r="C38" i="6"/>
  <c r="B31" i="6"/>
  <c r="C47" i="6"/>
  <c r="B6" i="7"/>
  <c r="B5" i="7"/>
  <c r="B9" i="7"/>
  <c r="B7" i="7"/>
  <c r="B11" i="7"/>
  <c r="A2" i="7"/>
  <c r="B8" i="7"/>
  <c r="B10" i="7"/>
  <c r="A1" i="7"/>
  <c r="B1" i="8"/>
  <c r="A14" i="7"/>
  <c r="D13" i="6"/>
  <c r="D31" i="6"/>
  <c r="B40" i="6"/>
  <c r="D40" i="6"/>
  <c r="B14" i="7"/>
  <c r="B19" i="7"/>
  <c r="B16" i="7"/>
  <c r="B17" i="7"/>
  <c r="B15" i="7"/>
  <c r="B20" i="7"/>
  <c r="B18" i="7"/>
  <c r="D2" i="6"/>
  <c r="B35" i="6"/>
  <c r="B32" i="6"/>
  <c r="B37" i="6"/>
  <c r="B38" i="6"/>
  <c r="B36" i="6"/>
  <c r="B34" i="6"/>
  <c r="B33" i="6"/>
  <c r="B26" i="7"/>
  <c r="B29" i="7"/>
  <c r="B25" i="7"/>
  <c r="B23" i="7"/>
  <c r="B27" i="7"/>
  <c r="B24" i="7"/>
  <c r="B28" i="7"/>
  <c r="C3" i="7"/>
  <c r="C14" i="7"/>
  <c r="C16" i="7"/>
  <c r="C20" i="7"/>
  <c r="B13" i="7"/>
  <c r="C24" i="7"/>
  <c r="C28" i="7"/>
  <c r="C32" i="7"/>
  <c r="C6" i="7"/>
  <c r="C23" i="7"/>
  <c r="C33" i="7"/>
  <c r="C37" i="7"/>
  <c r="C41" i="7"/>
  <c r="C45" i="7"/>
  <c r="C8" i="7"/>
  <c r="C26" i="7"/>
  <c r="C29" i="7"/>
  <c r="B22" i="7"/>
  <c r="C4" i="7"/>
  <c r="C19" i="7"/>
  <c r="C36" i="7"/>
  <c r="C27" i="7"/>
  <c r="C34" i="7"/>
  <c r="C38" i="7"/>
  <c r="B31" i="7"/>
  <c r="C42" i="7"/>
  <c r="C46" i="7"/>
  <c r="C9" i="7"/>
  <c r="C15" i="7"/>
  <c r="C47" i="7"/>
  <c r="C5" i="7"/>
  <c r="C7" i="7"/>
  <c r="C35" i="7"/>
  <c r="C11" i="7"/>
  <c r="B2" i="7"/>
  <c r="C43" i="7"/>
  <c r="C17" i="7"/>
  <c r="C44" i="7"/>
  <c r="C25" i="7"/>
  <c r="C18" i="7"/>
  <c r="C10" i="7"/>
  <c r="B43" i="6"/>
  <c r="B47" i="6"/>
  <c r="B42" i="6"/>
  <c r="B44" i="6"/>
  <c r="B46" i="6"/>
  <c r="B41" i="6"/>
  <c r="B45" i="6"/>
  <c r="A1" i="8"/>
  <c r="B8" i="8"/>
  <c r="A2" i="8"/>
  <c r="B10" i="8"/>
  <c r="B5" i="8"/>
  <c r="B7" i="8"/>
  <c r="B9" i="8"/>
  <c r="B11" i="8"/>
  <c r="B6" i="8"/>
  <c r="A14" i="8"/>
  <c r="B1" i="9"/>
  <c r="D22" i="7"/>
  <c r="D2" i="7"/>
  <c r="B17" i="8"/>
  <c r="B16" i="8"/>
  <c r="B20" i="8"/>
  <c r="B14" i="8"/>
  <c r="B18" i="8"/>
  <c r="B15" i="8"/>
  <c r="B19" i="8"/>
  <c r="D31" i="7"/>
  <c r="D40" i="7"/>
  <c r="B40" i="7"/>
  <c r="B36" i="7"/>
  <c r="B32" i="7"/>
  <c r="B35" i="7"/>
  <c r="B37" i="7"/>
  <c r="B34" i="7"/>
  <c r="B33" i="7"/>
  <c r="B38" i="7"/>
  <c r="D13" i="7"/>
  <c r="B44" i="7"/>
  <c r="B42" i="7"/>
  <c r="B45" i="7"/>
  <c r="B47" i="7"/>
  <c r="B43" i="7"/>
  <c r="B46" i="7"/>
  <c r="B41" i="7"/>
  <c r="B6" i="9"/>
  <c r="B10" i="9"/>
  <c r="B5" i="9"/>
  <c r="B9" i="9"/>
  <c r="B11" i="9"/>
  <c r="B8" i="9"/>
  <c r="A1" i="9"/>
  <c r="A2" i="9"/>
  <c r="B7" i="9"/>
  <c r="B25" i="8"/>
  <c r="B29" i="8"/>
  <c r="B24" i="8"/>
  <c r="B28" i="8"/>
  <c r="B26" i="8"/>
  <c r="B23" i="8"/>
  <c r="B27" i="8"/>
  <c r="C5" i="8"/>
  <c r="C9" i="8"/>
  <c r="C17" i="8"/>
  <c r="C25" i="8"/>
  <c r="C29" i="8"/>
  <c r="B22" i="8"/>
  <c r="C33" i="8"/>
  <c r="C37" i="8"/>
  <c r="C41" i="8"/>
  <c r="C45" i="8"/>
  <c r="C8" i="8"/>
  <c r="C4" i="8"/>
  <c r="C6" i="8"/>
  <c r="C10" i="8"/>
  <c r="C32" i="8"/>
  <c r="C34" i="8"/>
  <c r="C36" i="8"/>
  <c r="C38" i="8"/>
  <c r="B31" i="8"/>
  <c r="C3" i="8"/>
  <c r="C15" i="8"/>
  <c r="C19" i="8"/>
  <c r="C42" i="8"/>
  <c r="C44" i="8"/>
  <c r="C46" i="8"/>
  <c r="C11" i="8"/>
  <c r="B2" i="8"/>
  <c r="C18" i="8"/>
  <c r="C27" i="8"/>
  <c r="C7" i="8"/>
  <c r="C16" i="8"/>
  <c r="C23" i="8"/>
  <c r="D22" i="8"/>
  <c r="C47" i="8"/>
  <c r="C20" i="8"/>
  <c r="B13" i="8"/>
  <c r="C26" i="8"/>
  <c r="C43" i="8"/>
  <c r="C24" i="8"/>
  <c r="C28" i="8"/>
  <c r="C35" i="8"/>
  <c r="C14" i="8"/>
  <c r="D2" i="8"/>
  <c r="B40" i="8"/>
  <c r="D40" i="8"/>
  <c r="B33" i="8"/>
  <c r="B37" i="8"/>
  <c r="B32" i="8"/>
  <c r="B36" i="8"/>
  <c r="B34" i="8"/>
  <c r="B38" i="8"/>
  <c r="B35" i="8"/>
  <c r="D13" i="8"/>
  <c r="A14" i="9"/>
  <c r="B1" i="10"/>
  <c r="D31" i="8"/>
  <c r="B14" i="9"/>
  <c r="B18" i="9"/>
  <c r="B15" i="9"/>
  <c r="B19" i="9"/>
  <c r="B17" i="9"/>
  <c r="B16" i="9"/>
  <c r="B20" i="9"/>
  <c r="B26" i="9"/>
  <c r="B23" i="9"/>
  <c r="B27" i="9"/>
  <c r="B24" i="9"/>
  <c r="B28" i="9"/>
  <c r="B25" i="9"/>
  <c r="B29" i="9"/>
  <c r="B41" i="8"/>
  <c r="B45" i="8"/>
  <c r="B44" i="8"/>
  <c r="B42" i="8"/>
  <c r="B46" i="8"/>
  <c r="B43" i="8"/>
  <c r="B47" i="8"/>
  <c r="B6" i="10"/>
  <c r="B10" i="10"/>
  <c r="A1" i="10"/>
  <c r="B7" i="10"/>
  <c r="A2" i="10"/>
  <c r="B11" i="10"/>
  <c r="B8" i="10"/>
  <c r="B9" i="10"/>
  <c r="B5" i="10"/>
  <c r="C3" i="9"/>
  <c r="C15" i="9"/>
  <c r="C19" i="9"/>
  <c r="C23" i="9"/>
  <c r="C27" i="9"/>
  <c r="C35" i="9"/>
  <c r="C43" i="9"/>
  <c r="C4" i="9"/>
  <c r="C6" i="9"/>
  <c r="C10" i="9"/>
  <c r="C14" i="9"/>
  <c r="C18" i="9"/>
  <c r="C26" i="9"/>
  <c r="C34" i="9"/>
  <c r="C38" i="9"/>
  <c r="B31" i="9"/>
  <c r="C7" i="9"/>
  <c r="C11" i="9"/>
  <c r="B2" i="9"/>
  <c r="C5" i="9"/>
  <c r="C44" i="9"/>
  <c r="C8" i="9"/>
  <c r="C46" i="9"/>
  <c r="C9" i="9"/>
  <c r="C33" i="9"/>
  <c r="C24" i="9"/>
  <c r="C32" i="9"/>
  <c r="C28" i="9"/>
  <c r="C37" i="9"/>
  <c r="C47" i="9"/>
  <c r="C41" i="9"/>
  <c r="C36" i="9"/>
  <c r="C25" i="9"/>
  <c r="C29" i="9"/>
  <c r="B22" i="9"/>
  <c r="C45" i="9"/>
  <c r="C16" i="9"/>
  <c r="C20" i="9"/>
  <c r="B13" i="9"/>
  <c r="C42" i="9"/>
  <c r="C17" i="9"/>
  <c r="B40" i="9"/>
  <c r="D40" i="9"/>
  <c r="D31" i="9"/>
  <c r="B14" i="10"/>
  <c r="B17" i="10"/>
  <c r="B20" i="10"/>
  <c r="B19" i="10"/>
  <c r="B15" i="10"/>
  <c r="B16" i="10"/>
  <c r="B18" i="10"/>
  <c r="D22" i="9"/>
  <c r="B34" i="9"/>
  <c r="B38" i="9"/>
  <c r="B35" i="9"/>
  <c r="B33" i="9"/>
  <c r="B37" i="9"/>
  <c r="B32" i="9"/>
  <c r="B36" i="9"/>
  <c r="D13" i="9"/>
  <c r="D2" i="9"/>
  <c r="A14" i="10"/>
  <c r="B1" i="11"/>
  <c r="B7" i="11"/>
  <c r="B11" i="11"/>
  <c r="A1" i="11"/>
  <c r="B9" i="11"/>
  <c r="A2" i="11"/>
  <c r="B6" i="11"/>
  <c r="B10" i="11"/>
  <c r="B8" i="11"/>
  <c r="B5" i="11"/>
  <c r="C3" i="10"/>
  <c r="C15" i="10"/>
  <c r="C19" i="10"/>
  <c r="C23" i="10"/>
  <c r="C11" i="10"/>
  <c r="B2" i="10"/>
  <c r="C28" i="10"/>
  <c r="C32" i="10"/>
  <c r="C36" i="10"/>
  <c r="C44" i="10"/>
  <c r="C14" i="10"/>
  <c r="C24" i="10"/>
  <c r="C7" i="10"/>
  <c r="C10" i="10"/>
  <c r="C17" i="10"/>
  <c r="C20" i="10"/>
  <c r="B13" i="10"/>
  <c r="C27" i="10"/>
  <c r="C35" i="10"/>
  <c r="C43" i="10"/>
  <c r="C47" i="10"/>
  <c r="C5" i="10"/>
  <c r="C8" i="10"/>
  <c r="C18" i="10"/>
  <c r="C25" i="10"/>
  <c r="C16" i="10"/>
  <c r="C41" i="10"/>
  <c r="C45" i="10"/>
  <c r="C46" i="10"/>
  <c r="C4" i="10"/>
  <c r="C34" i="10"/>
  <c r="C38" i="10"/>
  <c r="B31" i="10"/>
  <c r="C33" i="10"/>
  <c r="C37" i="10"/>
  <c r="C9" i="10"/>
  <c r="C29" i="10"/>
  <c r="B22" i="10"/>
  <c r="C42" i="10"/>
  <c r="C6" i="10"/>
  <c r="C26" i="10"/>
  <c r="B42" i="9"/>
  <c r="B43" i="9"/>
  <c r="B44" i="9"/>
  <c r="B47" i="9"/>
  <c r="B46" i="9"/>
  <c r="B41" i="9"/>
  <c r="B45" i="9"/>
  <c r="B24" i="10"/>
  <c r="B27" i="10"/>
  <c r="B28" i="10"/>
  <c r="B26" i="10"/>
  <c r="B29" i="10"/>
  <c r="B23" i="10"/>
  <c r="B25" i="10"/>
  <c r="D2" i="10"/>
  <c r="D31" i="10"/>
  <c r="D22" i="10"/>
  <c r="D13" i="10"/>
  <c r="B1" i="12"/>
  <c r="A14" i="11"/>
  <c r="B40" i="10"/>
  <c r="D40" i="10"/>
  <c r="B35" i="10"/>
  <c r="B32" i="10"/>
  <c r="B36" i="10"/>
  <c r="B34" i="10"/>
  <c r="B38" i="10"/>
  <c r="B33" i="10"/>
  <c r="B37" i="10"/>
  <c r="B15" i="11"/>
  <c r="B17" i="11"/>
  <c r="B20" i="11"/>
  <c r="B18" i="11"/>
  <c r="B14" i="11"/>
  <c r="B19" i="11"/>
  <c r="B16" i="11"/>
  <c r="A2" i="12"/>
  <c r="B9" i="12"/>
  <c r="A1" i="12"/>
  <c r="B5" i="12"/>
  <c r="B10" i="12"/>
  <c r="B6" i="12"/>
  <c r="B8" i="12"/>
  <c r="B7" i="12"/>
  <c r="B11" i="12"/>
  <c r="B43" i="10"/>
  <c r="B47" i="10"/>
  <c r="B44" i="10"/>
  <c r="B46" i="10"/>
  <c r="B42" i="10"/>
  <c r="B41" i="10"/>
  <c r="B45" i="10"/>
  <c r="C16" i="11"/>
  <c r="C20" i="11"/>
  <c r="B13" i="11"/>
  <c r="C24" i="11"/>
  <c r="C28" i="11"/>
  <c r="C32" i="11"/>
  <c r="C36" i="11"/>
  <c r="C44" i="11"/>
  <c r="C10" i="11"/>
  <c r="C23" i="11"/>
  <c r="C33" i="11"/>
  <c r="C43" i="11"/>
  <c r="C7" i="11"/>
  <c r="C18" i="11"/>
  <c r="C29" i="11"/>
  <c r="B22" i="11"/>
  <c r="C35" i="11"/>
  <c r="C38" i="11"/>
  <c r="B31" i="11"/>
  <c r="C41" i="11"/>
  <c r="C47" i="11"/>
  <c r="C9" i="11"/>
  <c r="C15" i="11"/>
  <c r="C26" i="11"/>
  <c r="C37" i="11"/>
  <c r="C5" i="11"/>
  <c r="D2" i="11"/>
  <c r="C19" i="11"/>
  <c r="C27" i="11"/>
  <c r="C45" i="11"/>
  <c r="C11" i="11"/>
  <c r="B2" i="11"/>
  <c r="C17" i="11"/>
  <c r="C25" i="11"/>
  <c r="C3" i="11"/>
  <c r="C14" i="11"/>
  <c r="D13" i="11"/>
  <c r="C8" i="11"/>
  <c r="C4" i="11"/>
  <c r="C42" i="11"/>
  <c r="C46" i="11"/>
  <c r="C34" i="11"/>
  <c r="C6" i="11"/>
  <c r="B26" i="11"/>
  <c r="B29" i="11"/>
  <c r="B23" i="11"/>
  <c r="B25" i="11"/>
  <c r="B27" i="11"/>
  <c r="B28" i="11"/>
  <c r="B24" i="11"/>
  <c r="B15" i="12"/>
  <c r="B19" i="12"/>
  <c r="B16" i="12"/>
  <c r="B20" i="12"/>
  <c r="B17" i="12"/>
  <c r="B14" i="12"/>
  <c r="B18" i="12"/>
  <c r="B40" i="11"/>
  <c r="D40" i="11"/>
  <c r="A14" i="12"/>
  <c r="D31" i="11"/>
  <c r="B36" i="11"/>
  <c r="B32" i="11"/>
  <c r="B37" i="11"/>
  <c r="B34" i="11"/>
  <c r="B35" i="11"/>
  <c r="B38" i="11"/>
  <c r="B33" i="11"/>
  <c r="D22" i="11"/>
  <c r="B23" i="12"/>
  <c r="B27" i="12"/>
  <c r="B24" i="12"/>
  <c r="B28" i="12"/>
  <c r="B25" i="12"/>
  <c r="B29" i="12"/>
  <c r="B26" i="12"/>
  <c r="B43" i="11"/>
  <c r="B46" i="11"/>
  <c r="B41" i="11"/>
  <c r="B44" i="11"/>
  <c r="B47" i="11"/>
  <c r="B45" i="11"/>
  <c r="B42" i="11"/>
  <c r="C7" i="12"/>
  <c r="C11" i="12"/>
  <c r="B2" i="12"/>
  <c r="C4" i="12"/>
  <c r="C6" i="12"/>
  <c r="C8" i="12"/>
  <c r="C18" i="12"/>
  <c r="C26" i="12"/>
  <c r="C37" i="12"/>
  <c r="C43" i="12"/>
  <c r="C15" i="12"/>
  <c r="C23" i="12"/>
  <c r="C34" i="12"/>
  <c r="C9" i="12"/>
  <c r="C20" i="12"/>
  <c r="B13" i="12"/>
  <c r="C28" i="12"/>
  <c r="C45" i="12"/>
  <c r="C16" i="12"/>
  <c r="C24" i="12"/>
  <c r="C35" i="12"/>
  <c r="C41" i="12"/>
  <c r="C36" i="12"/>
  <c r="C38" i="12"/>
  <c r="B31" i="12"/>
  <c r="C42" i="12"/>
  <c r="C44" i="12"/>
  <c r="C10" i="12"/>
  <c r="C14" i="12"/>
  <c r="C32" i="12"/>
  <c r="C47" i="12"/>
  <c r="C5" i="12"/>
  <c r="D2" i="12"/>
  <c r="C27" i="12"/>
  <c r="C33" i="12"/>
  <c r="C46" i="12"/>
  <c r="C19" i="12"/>
  <c r="C17" i="12"/>
  <c r="C25" i="12"/>
  <c r="C3" i="12"/>
  <c r="C29" i="12"/>
  <c r="B22" i="12"/>
  <c r="D13" i="12"/>
  <c r="B40" i="12"/>
  <c r="D40" i="12"/>
  <c r="B35" i="12"/>
  <c r="B32" i="12"/>
  <c r="B36" i="12"/>
  <c r="B34" i="12"/>
  <c r="B38" i="12"/>
  <c r="B33" i="12"/>
  <c r="B37" i="12"/>
  <c r="D31" i="12"/>
  <c r="D22" i="12"/>
  <c r="B43" i="12"/>
  <c r="B47" i="12"/>
  <c r="B44" i="12"/>
  <c r="B45" i="12"/>
  <c r="B42" i="12"/>
  <c r="B46" i="12"/>
  <c r="B41" i="12"/>
</calcChain>
</file>

<file path=xl/sharedStrings.xml><?xml version="1.0" encoding="utf-8"?>
<sst xmlns="http://schemas.openxmlformats.org/spreadsheetml/2006/main" count="157" uniqueCount="22">
  <si>
    <t>MATIN</t>
  </si>
  <si>
    <t>MIDI</t>
  </si>
  <si>
    <t>APRES MIDI</t>
  </si>
  <si>
    <t>SOIR</t>
  </si>
  <si>
    <t>TOTAL</t>
  </si>
  <si>
    <t>TOTAL SEMAINE</t>
  </si>
  <si>
    <t>Cumul mois</t>
  </si>
  <si>
    <t>Cumul Année</t>
  </si>
  <si>
    <t>Jour Fériés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</si>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</sst>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mmmm\ yyyy"/>
    <numFmt numFmtId="165" formatCode="&quot;Semaine &quot;####"/>
    <numFmt numFmtId="166" formatCode="dddd"/>
    <numFmt numFmtId="167" formatCode="dd"/>
    <numFmt numFmtId="168" formatCode="[h]\hmm"/>
    <numFmt numFmtId="169" formatCode="dddd\ d\ mmmm\ yyyy"/>
    <numFmt numFmtId="170" formatCode="[$-F800]dddd\,\ mmmm\ dd\,\ yyyy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sz val="4"/>
      <name val="Arial"/>
      <family val="2"/>
    </font>
    <font>
      <b/>
      <sz val="14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b/>
      <sz val="16"/>
      <name val="Century Gothic"/>
      <family val="2"/>
    </font>
    <font>
      <sz val="8"/>
      <name val="Century Gothic"/>
      <family val="2"/>
    </font>
    <font>
      <i/>
      <sz val="12"/>
      <name val="Century Gothic"/>
      <family val="2"/>
    </font>
    <font>
      <i/>
      <sz val="10"/>
      <color indexed="10"/>
      <name val="Century Gothic"/>
      <family val="2"/>
    </font>
    <font>
      <i/>
      <sz val="10"/>
      <name val="Arial"/>
      <family val="2"/>
    </font>
    <font>
      <i/>
      <sz val="12"/>
      <color indexed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gradientFill degree="90">
        <stop position="0">
          <color rgb="FFFFC000"/>
        </stop>
        <stop position="0.5">
          <color rgb="FFFFFF00"/>
        </stop>
        <stop position="1">
          <color rgb="FFFFC000"/>
        </stop>
      </gradient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166" fontId="2" fillId="0" borderId="2" xfId="0" applyNumberFormat="1" applyFont="1" applyBorder="1" applyAlignment="1">
      <alignment horizontal="right" vertical="center"/>
    </xf>
    <xf numFmtId="167" fontId="2" fillId="0" borderId="3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 applyProtection="1">
      <alignment horizontal="center" vertical="center"/>
      <protection locked="0"/>
    </xf>
    <xf numFmtId="168" fontId="2" fillId="0" borderId="1" xfId="0" applyNumberFormat="1" applyFont="1" applyBorder="1" applyAlignment="1">
      <alignment horizontal="center" vertical="center"/>
    </xf>
    <xf numFmtId="168" fontId="0" fillId="0" borderId="0" xfId="0" applyNumberFormat="1" applyAlignment="1">
      <alignment vertical="center"/>
    </xf>
    <xf numFmtId="166" fontId="8" fillId="2" borderId="4" xfId="0" applyNumberFormat="1" applyFont="1" applyFill="1" applyBorder="1" applyAlignment="1">
      <alignment horizontal="right" vertical="center"/>
    </xf>
    <xf numFmtId="167" fontId="8" fillId="2" borderId="5" xfId="0" applyNumberFormat="1" applyFont="1" applyFill="1" applyBorder="1" applyAlignment="1">
      <alignment horizontal="center" vertical="center"/>
    </xf>
    <xf numFmtId="168" fontId="2" fillId="2" borderId="6" xfId="0" applyNumberFormat="1" applyFont="1" applyFill="1" applyBorder="1" applyAlignment="1" applyProtection="1">
      <alignment horizontal="center" vertical="center"/>
      <protection locked="0"/>
    </xf>
    <xf numFmtId="168" fontId="8" fillId="2" borderId="6" xfId="0" applyNumberFormat="1" applyFont="1" applyFill="1" applyBorder="1" applyAlignment="1">
      <alignment horizontal="center" vertical="center"/>
    </xf>
    <xf numFmtId="166" fontId="8" fillId="2" borderId="2" xfId="0" applyNumberFormat="1" applyFont="1" applyFill="1" applyBorder="1" applyAlignment="1">
      <alignment horizontal="right" vertical="center"/>
    </xf>
    <xf numFmtId="167" fontId="8" fillId="2" borderId="3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168" fontId="2" fillId="0" borderId="9" xfId="0" applyNumberFormat="1" applyFont="1" applyBorder="1" applyAlignment="1">
      <alignment vertical="center"/>
    </xf>
    <xf numFmtId="168" fontId="2" fillId="0" borderId="9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8" fontId="12" fillId="0" borderId="0" xfId="0" applyNumberFormat="1" applyFont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169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165" fontId="6" fillId="4" borderId="13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64" fontId="4" fillId="3" borderId="10" xfId="0" applyNumberFormat="1" applyFont="1" applyFill="1" applyBorder="1" applyAlignment="1" applyProtection="1">
      <alignment horizontal="center" vertical="center"/>
      <protection locked="0"/>
    </xf>
    <xf numFmtId="165" fontId="6" fillId="4" borderId="1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10" fillId="0" borderId="12" xfId="0" applyFont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 vertical="center"/>
    </xf>
    <xf numFmtId="170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</cellXfs>
  <cellStyles count="2">
    <cellStyle name="Normal" xfId="0" builtinId="0"/>
    <cellStyle name="Normal 2" xfId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182880</xdr:rowOff>
    </xdr:from>
    <xdr:to>
      <xdr:col>7</xdr:col>
      <xdr:colOff>922020</xdr:colOff>
      <xdr:row>53</xdr:row>
      <xdr:rowOff>129540</xdr:rowOff>
    </xdr:to>
    <xdr:grpSp>
      <xdr:nvGrpSpPr>
        <xdr:cNvPr id="1038" name="Group 2"/>
        <xdr:cNvGrpSpPr>
          <a:grpSpLocks/>
        </xdr:cNvGrpSpPr>
      </xdr:nvGrpSpPr>
      <xdr:grpSpPr bwMode="auto">
        <a:xfrm>
          <a:off x="0" y="9707880"/>
          <a:ext cx="6522720" cy="708660"/>
          <a:chOff x="0" y="15241"/>
          <a:chExt cx="10522" cy="1127"/>
        </a:xfrm>
      </xdr:grpSpPr>
      <xdr:sp macro="" textlink="" fLocksText="0">
        <xdr:nvSpPr>
          <xdr:cNvPr id="1027" name="Text Box 3"/>
          <xdr:cNvSpPr txBox="1">
            <a:spLocks noChangeArrowheads="1"/>
          </xdr:cNvSpPr>
        </xdr:nvSpPr>
        <xdr:spPr bwMode="auto">
          <a:xfrm>
            <a:off x="12" y="15265"/>
            <a:ext cx="10510" cy="1103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/>
          </a:p>
        </xdr:txBody>
      </xdr:sp>
      <xdr:sp macro="" textlink="" fLocksText="0">
        <xdr:nvSpPr>
          <xdr:cNvPr id="1028" name="Text Box 4"/>
          <xdr:cNvSpPr txBox="1">
            <a:spLocks noChangeArrowheads="1"/>
          </xdr:cNvSpPr>
        </xdr:nvSpPr>
        <xdr:spPr bwMode="auto">
          <a:xfrm>
            <a:off x="0" y="15241"/>
            <a:ext cx="1512" cy="48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2064" name="Line 3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2065" name="Line 6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121920</xdr:rowOff>
    </xdr:to>
    <xdr:grpSp>
      <xdr:nvGrpSpPr>
        <xdr:cNvPr id="2066" name="Group 9"/>
        <xdr:cNvGrpSpPr>
          <a:grpSpLocks/>
        </xdr:cNvGrpSpPr>
      </xdr:nvGrpSpPr>
      <xdr:grpSpPr bwMode="auto">
        <a:xfrm>
          <a:off x="0" y="9669780"/>
          <a:ext cx="6522720" cy="739140"/>
          <a:chOff x="0" y="15183"/>
          <a:chExt cx="10522" cy="1173"/>
        </a:xfrm>
      </xdr:grpSpPr>
      <xdr:sp macro="" textlink="" fLocksText="0">
        <xdr:nvSpPr>
          <xdr:cNvPr id="2052" name="Text Box 7"/>
          <xdr:cNvSpPr txBox="1">
            <a:spLocks noChangeArrowheads="1"/>
          </xdr:cNvSpPr>
        </xdr:nvSpPr>
        <xdr:spPr bwMode="auto">
          <a:xfrm>
            <a:off x="12" y="15256"/>
            <a:ext cx="10510" cy="1100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/>
          </a:p>
        </xdr:txBody>
      </xdr:sp>
      <xdr:sp macro="" textlink="" fLocksText="0">
        <xdr:nvSpPr>
          <xdr:cNvPr id="2053" name="Text Box 8"/>
          <xdr:cNvSpPr txBox="1">
            <a:spLocks noChangeArrowheads="1"/>
          </xdr:cNvSpPr>
        </xdr:nvSpPr>
        <xdr:spPr bwMode="auto">
          <a:xfrm>
            <a:off x="0" y="15183"/>
            <a:ext cx="1512" cy="60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0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3088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3089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3090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3076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               Mardi 19/03 Pont en Royans 56 Kms A/R,</a:t>
            </a:r>
            <a:endParaRPr lang="fr-FR"/>
          </a:p>
        </xdr:txBody>
      </xdr:sp>
      <xdr:sp macro="" textlink="" fLocksText="0">
        <xdr:nvSpPr>
          <xdr:cNvPr id="3077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4112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4113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4114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4100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              </a:t>
            </a:r>
            <a:endParaRPr lang="fr-FR"/>
          </a:p>
        </xdr:txBody>
      </xdr:sp>
      <xdr:sp macro="" textlink="" fLocksText="0">
        <xdr:nvSpPr>
          <xdr:cNvPr id="4101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5136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5137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5138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5124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5125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6160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6161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6162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6148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6149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7184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7185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7186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7172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7173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8208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8209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8210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8196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8197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9232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9233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9234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9220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9221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10256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10257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10258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10244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10245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11280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11281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11282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11268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11269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48</xdr:row>
      <xdr:rowOff>114300</xdr:rowOff>
    </xdr:from>
    <xdr:to>
      <xdr:col>6</xdr:col>
      <xdr:colOff>914400</xdr:colOff>
      <xdr:row>48</xdr:row>
      <xdr:rowOff>114300</xdr:rowOff>
    </xdr:to>
    <xdr:sp macro="" textlink="">
      <xdr:nvSpPr>
        <xdr:cNvPr id="12304" name="Line 1"/>
        <xdr:cNvSpPr>
          <a:spLocks noChangeShapeType="1"/>
        </xdr:cNvSpPr>
      </xdr:nvSpPr>
      <xdr:spPr bwMode="auto">
        <a:xfrm>
          <a:off x="1851660" y="94488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49</xdr:row>
      <xdr:rowOff>114300</xdr:rowOff>
    </xdr:from>
    <xdr:to>
      <xdr:col>6</xdr:col>
      <xdr:colOff>914400</xdr:colOff>
      <xdr:row>49</xdr:row>
      <xdr:rowOff>114300</xdr:rowOff>
    </xdr:to>
    <xdr:sp macro="" textlink="">
      <xdr:nvSpPr>
        <xdr:cNvPr id="12305" name="Line 2"/>
        <xdr:cNvSpPr>
          <a:spLocks noChangeShapeType="1"/>
        </xdr:cNvSpPr>
      </xdr:nvSpPr>
      <xdr:spPr bwMode="auto">
        <a:xfrm>
          <a:off x="1851660" y="9639300"/>
          <a:ext cx="3726180" cy="0"/>
        </a:xfrm>
        <a:prstGeom prst="line">
          <a:avLst/>
        </a:prstGeom>
        <a:noFill/>
        <a:ln w="19080" cap="sq">
          <a:solidFill>
            <a:srgbClr val="FF00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49</xdr:row>
      <xdr:rowOff>144780</xdr:rowOff>
    </xdr:from>
    <xdr:to>
      <xdr:col>7</xdr:col>
      <xdr:colOff>922020</xdr:colOff>
      <xdr:row>53</xdr:row>
      <xdr:rowOff>114300</xdr:rowOff>
    </xdr:to>
    <xdr:grpSp>
      <xdr:nvGrpSpPr>
        <xdr:cNvPr id="12306" name="Group 3"/>
        <xdr:cNvGrpSpPr>
          <a:grpSpLocks/>
        </xdr:cNvGrpSpPr>
      </xdr:nvGrpSpPr>
      <xdr:grpSpPr bwMode="auto">
        <a:xfrm>
          <a:off x="0" y="9669780"/>
          <a:ext cx="6522720" cy="731520"/>
          <a:chOff x="0" y="15183"/>
          <a:chExt cx="10522" cy="1161"/>
        </a:xfrm>
      </xdr:grpSpPr>
      <xdr:sp macro="" textlink="" fLocksText="0">
        <xdr:nvSpPr>
          <xdr:cNvPr id="12292" name="Text Box 4"/>
          <xdr:cNvSpPr txBox="1">
            <a:spLocks noChangeArrowheads="1"/>
          </xdr:cNvSpPr>
        </xdr:nvSpPr>
        <xdr:spPr bwMode="auto">
          <a:xfrm>
            <a:off x="12" y="15256"/>
            <a:ext cx="10510" cy="108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                               </a:t>
            </a:r>
            <a:endParaRPr lang="fr-FR"/>
          </a:p>
        </xdr:txBody>
      </xdr:sp>
      <xdr:sp macro="" textlink="" fLocksText="0">
        <xdr:nvSpPr>
          <xdr:cNvPr id="12293" name="Text Box 5"/>
          <xdr:cNvSpPr txBox="1">
            <a:spLocks noChangeArrowheads="1"/>
          </xdr:cNvSpPr>
        </xdr:nvSpPr>
        <xdr:spPr bwMode="auto">
          <a:xfrm>
            <a:off x="0" y="15183"/>
            <a:ext cx="1512" cy="59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cap="flat">
                <a:solidFill>
                  <a:srgbClr val="808080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0160" tIns="20160" rIns="20160" bIns="20160" anchor="t"/>
          <a:lstStyle/>
          <a:p>
            <a:pPr algn="l" rtl="0">
              <a:lnSpc>
                <a:spcPts val="900"/>
              </a:lnSpc>
              <a:defRPr sz="1000"/>
            </a:pPr>
            <a:r>
              <a:rPr lang="fr-FR" sz="800" b="0" i="1" u="sng" strike="noStrike" baseline="0">
                <a:solidFill>
                  <a:srgbClr val="000000"/>
                </a:solidFill>
                <a:latin typeface="Century Gothic"/>
              </a:rPr>
              <a:t>Annotations:</a:t>
            </a:r>
          </a:p>
          <a:p>
            <a:pPr algn="l" rtl="0">
              <a:lnSpc>
                <a:spcPts val="1100"/>
              </a:lnSpc>
              <a:defRPr sz="1000"/>
            </a:pPr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8"/>
  <sheetViews>
    <sheetView tabSelected="1" workbookViewId="0"/>
  </sheetViews>
  <sheetFormatPr baseColWidth="10" defaultRowHeight="14.4" x14ac:dyDescent="0.25"/>
  <cols>
    <col min="1" max="1" width="3.77734375" style="43" customWidth="1"/>
    <col min="2" max="2" width="16.6640625" style="42" bestFit="1" customWidth="1"/>
    <col min="3" max="3" width="23.88671875" style="45" bestFit="1" customWidth="1"/>
    <col min="4" max="16384" width="11.5546875" style="43"/>
  </cols>
  <sheetData>
    <row r="1" spans="2:3" ht="21" customHeight="1" x14ac:dyDescent="0.25">
      <c r="B1" s="42" t="s">
        <v>8</v>
      </c>
      <c r="C1" s="43">
        <v>2013</v>
      </c>
    </row>
    <row r="2" spans="2:3" ht="21" customHeight="1" x14ac:dyDescent="0.25">
      <c r="B2" s="42" t="s">
        <v>9</v>
      </c>
      <c r="C2" s="44">
        <f>DATE(Saisir_Année,1,1)</f>
        <v>41275</v>
      </c>
    </row>
    <row r="3" spans="2:3" ht="21" customHeight="1" x14ac:dyDescent="0.25">
      <c r="B3" s="42" t="s">
        <v>10</v>
      </c>
      <c r="C3" s="44">
        <f>ROUND(DATE(Saisir_Année,4,MOD(234-11*MOD(Saisir_Année,19),30))/7,0)*7-6</f>
        <v>41364</v>
      </c>
    </row>
    <row r="4" spans="2:3" ht="21" customHeight="1" x14ac:dyDescent="0.25">
      <c r="B4" s="42" t="s">
        <v>11</v>
      </c>
      <c r="C4" s="44">
        <f>Paques+1</f>
        <v>41365</v>
      </c>
    </row>
    <row r="5" spans="2:3" ht="21" customHeight="1" x14ac:dyDescent="0.25">
      <c r="B5" s="42" t="s">
        <v>12</v>
      </c>
      <c r="C5" s="44">
        <f>DATE(Saisir_Année,5,1)</f>
        <v>41395</v>
      </c>
    </row>
    <row r="6" spans="2:3" ht="21" customHeight="1" x14ac:dyDescent="0.25">
      <c r="B6" s="42" t="s">
        <v>13</v>
      </c>
      <c r="C6" s="44">
        <f>DATE(Saisir_Année,5,8)</f>
        <v>41402</v>
      </c>
    </row>
    <row r="7" spans="2:3" ht="21" customHeight="1" x14ac:dyDescent="0.25">
      <c r="B7" s="42" t="s">
        <v>14</v>
      </c>
      <c r="C7" s="44">
        <f>Paques+39</f>
        <v>41403</v>
      </c>
    </row>
    <row r="8" spans="2:3" ht="21" customHeight="1" x14ac:dyDescent="0.25">
      <c r="B8" s="42" t="s">
        <v>15</v>
      </c>
      <c r="C8" s="44">
        <f>Paques+49</f>
        <v>41413</v>
      </c>
    </row>
    <row r="9" spans="2:3" ht="21" customHeight="1" x14ac:dyDescent="0.25">
      <c r="B9" s="42" t="s">
        <v>16</v>
      </c>
      <c r="C9" s="44">
        <f>Paques+50</f>
        <v>41414</v>
      </c>
    </row>
    <row r="10" spans="2:3" ht="21" customHeight="1" x14ac:dyDescent="0.25">
      <c r="B10" s="42" t="s">
        <v>17</v>
      </c>
      <c r="C10" s="44">
        <f>DATE(Saisir_Année,7,14)</f>
        <v>41469</v>
      </c>
    </row>
    <row r="11" spans="2:3" ht="21" customHeight="1" x14ac:dyDescent="0.25">
      <c r="B11" s="42" t="s">
        <v>18</v>
      </c>
      <c r="C11" s="44">
        <f>DATE(Saisir_Année,8,15)</f>
        <v>41501</v>
      </c>
    </row>
    <row r="12" spans="2:3" ht="21" customHeight="1" x14ac:dyDescent="0.25">
      <c r="B12" s="42" t="s">
        <v>19</v>
      </c>
      <c r="C12" s="44">
        <f>DATE(Saisir_Année,11,1)</f>
        <v>41579</v>
      </c>
    </row>
    <row r="13" spans="2:3" ht="21" customHeight="1" x14ac:dyDescent="0.25">
      <c r="B13" s="42" t="s">
        <v>20</v>
      </c>
      <c r="C13" s="44">
        <f>DATE(Saisir_Année,11,11)</f>
        <v>41589</v>
      </c>
    </row>
    <row r="14" spans="2:3" ht="21" customHeight="1" x14ac:dyDescent="0.25">
      <c r="B14" s="42" t="s">
        <v>21</v>
      </c>
      <c r="C14" s="44">
        <f>DATE(Saisir_Année,12,25)</f>
        <v>41633</v>
      </c>
    </row>
    <row r="15" spans="2:3" x14ac:dyDescent="0.25">
      <c r="C15" s="44"/>
    </row>
    <row r="16" spans="2:3" x14ac:dyDescent="0.25">
      <c r="C16" s="44"/>
    </row>
    <row r="17" spans="3:3" x14ac:dyDescent="0.25">
      <c r="C17" s="44"/>
    </row>
    <row r="18" spans="3:3" x14ac:dyDescent="0.25">
      <c r="C18" s="44"/>
    </row>
  </sheetData>
  <conditionalFormatting sqref="C2:C14">
    <cfRule type="expression" dxfId="0" priority="1">
      <formula>OR(WEEKDAY($C2,2)=6,WEEKDAY($C2,2)=7)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M45" sqref="M45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7">
        <v>41275</v>
      </c>
      <c r="C1" s="37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1</v>
      </c>
      <c r="B2" s="38">
        <f>INT((C11-(DATE(YEAR(C11-WEEKDAY(C11-1)+4),1,3)-WEEKDAY(DATE(YEAR(C11-WEEKDAY(C11-1)+4),1,3)))+5)/7)</f>
        <v>1</v>
      </c>
      <c r="C2" s="38"/>
      <c r="D2" s="35" t="str">
        <f>"Semaine du "&amp;TEXT(MIN(C5:C9,C5:C9),"jj")&amp;" au "&amp;TEXT(MAX(C5:C9,C5:C9),"jj mmmm aaaa")</f>
        <v>Semaine du 01 au 04 janvier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41281</v>
      </c>
      <c r="C5" s="1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14"/>
      <c r="E5" s="14"/>
      <c r="F5" s="14"/>
      <c r="G5" s="14"/>
      <c r="H5" s="15">
        <f>K5</f>
        <v>0</v>
      </c>
      <c r="I5" s="16">
        <f t="shared" ref="I5:I11" si="0">E5-D5</f>
        <v>0</v>
      </c>
      <c r="J5" s="16">
        <f t="shared" ref="J5:J11" si="1">G5-F5</f>
        <v>0</v>
      </c>
      <c r="K5" s="16">
        <f t="shared" ref="K5:K11" si="2">J5+I5</f>
        <v>0</v>
      </c>
    </row>
    <row r="6" spans="1:11" ht="18" customHeight="1" x14ac:dyDescent="0.25">
      <c r="A6" s="4">
        <v>7</v>
      </c>
      <c r="B6" s="12">
        <f>B1-DAY(B1)+10-WEEKDAY(B1-DAY(B1))</f>
        <v>41282</v>
      </c>
      <c r="C6" s="13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>41275</v>
      </c>
      <c r="D6" s="14"/>
      <c r="E6" s="14"/>
      <c r="F6" s="14"/>
      <c r="G6" s="14"/>
      <c r="H6" s="15">
        <f>K6</f>
        <v>0</v>
      </c>
      <c r="I6" s="16">
        <f t="shared" si="0"/>
        <v>0</v>
      </c>
      <c r="J6" s="16">
        <f t="shared" si="1"/>
        <v>0</v>
      </c>
      <c r="K6" s="16">
        <f t="shared" si="2"/>
        <v>0</v>
      </c>
    </row>
    <row r="7" spans="1:11" ht="18" customHeight="1" x14ac:dyDescent="0.25">
      <c r="A7" s="4"/>
      <c r="B7" s="12">
        <f>B1-DAY(B1)+11-WEEKDAY(B1-DAY(B1))</f>
        <v>41283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41276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41284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41277</v>
      </c>
      <c r="D8" s="14"/>
      <c r="E8" s="14"/>
      <c r="F8" s="14"/>
      <c r="G8" s="14"/>
      <c r="H8" s="15">
        <f>K8</f>
        <v>0</v>
      </c>
      <c r="I8" s="16">
        <f t="shared" si="0"/>
        <v>0</v>
      </c>
      <c r="J8" s="16">
        <f t="shared" si="1"/>
        <v>0</v>
      </c>
      <c r="K8" s="16">
        <f t="shared" si="2"/>
        <v>0</v>
      </c>
    </row>
    <row r="9" spans="1:11" ht="18" customHeight="1" x14ac:dyDescent="0.25">
      <c r="A9" s="4"/>
      <c r="B9" s="12">
        <f>B1-DAY(B1)+13-WEEKDAY(B1-DAY(B1))</f>
        <v>41285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41278</v>
      </c>
      <c r="D9" s="14"/>
      <c r="E9" s="14"/>
      <c r="F9" s="14"/>
      <c r="G9" s="14"/>
      <c r="H9" s="15">
        <f>K9</f>
        <v>0</v>
      </c>
      <c r="I9" s="16">
        <f t="shared" si="0"/>
        <v>0</v>
      </c>
      <c r="J9" s="16">
        <f t="shared" si="1"/>
        <v>0</v>
      </c>
      <c r="K9" s="16">
        <f t="shared" si="2"/>
        <v>0</v>
      </c>
    </row>
    <row r="10" spans="1:11" ht="10.199999999999999" customHeight="1" x14ac:dyDescent="0.25">
      <c r="A10" s="4"/>
      <c r="B10" s="17">
        <f>B1-DAY(B1)+14-WEEKDAY(B1-DAY(B1))</f>
        <v>41286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41279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41287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41280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</v>
      </c>
      <c r="K12" s="16">
        <f>K5+K6+K7+K8+K9+K10+K11</f>
        <v>0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2</v>
      </c>
      <c r="C13" s="34"/>
      <c r="D13" s="35" t="str">
        <f>"Semaine du "&amp;TEXT(MIN(C14:C18,C14:C18),"jj")&amp;" au "&amp;TEXT(MAX(C14:C18,C14:C18),"jj mmmm aaaa")</f>
        <v>Semaine du 07 au 11 janvier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41275</v>
      </c>
      <c r="B14" s="12">
        <f>B10-DAY(B10)+9-WEEKDAY(B10-DAY(B10))</f>
        <v>41281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41281</v>
      </c>
      <c r="D14" s="14"/>
      <c r="E14" s="14"/>
      <c r="F14" s="14"/>
      <c r="G14" s="14"/>
      <c r="H14" s="15">
        <f>K14</f>
        <v>0</v>
      </c>
      <c r="I14" s="16">
        <f t="shared" ref="I14:I20" si="3">E14-D14</f>
        <v>0</v>
      </c>
      <c r="J14" s="16">
        <f t="shared" ref="J14:J20" si="4">G14-F14</f>
        <v>0</v>
      </c>
      <c r="K14" s="16">
        <f t="shared" ref="K14:K20" si="5">J14+I14</f>
        <v>0</v>
      </c>
    </row>
    <row r="15" spans="1:11" ht="18" customHeight="1" x14ac:dyDescent="0.25">
      <c r="B15" s="12">
        <f>B10-DAY(B10)+10-WEEKDAY(B10-DAY(B10))</f>
        <v>41282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41282</v>
      </c>
      <c r="D15" s="14"/>
      <c r="E15" s="14"/>
      <c r="F15" s="14"/>
      <c r="G15" s="14"/>
      <c r="H15" s="15">
        <f>K15</f>
        <v>0</v>
      </c>
      <c r="I15" s="16">
        <f t="shared" si="3"/>
        <v>0</v>
      </c>
      <c r="J15" s="16">
        <f t="shared" si="4"/>
        <v>0</v>
      </c>
      <c r="K15" s="16">
        <f t="shared" si="5"/>
        <v>0</v>
      </c>
    </row>
    <row r="16" spans="1:11" ht="18" customHeight="1" x14ac:dyDescent="0.25">
      <c r="B16" s="12">
        <f>B10-DAY(B10)+11-WEEKDAY(B10-DAY(B10))</f>
        <v>41283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41283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41284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41284</v>
      </c>
      <c r="D17" s="14"/>
      <c r="E17" s="14"/>
      <c r="F17" s="14"/>
      <c r="G17" s="14"/>
      <c r="H17" s="15">
        <f>K17</f>
        <v>0</v>
      </c>
      <c r="I17" s="16">
        <f t="shared" si="3"/>
        <v>0</v>
      </c>
      <c r="J17" s="16">
        <f t="shared" si="4"/>
        <v>0</v>
      </c>
      <c r="K17" s="16">
        <f t="shared" si="5"/>
        <v>0</v>
      </c>
    </row>
    <row r="18" spans="1:11" ht="18" customHeight="1" x14ac:dyDescent="0.25">
      <c r="B18" s="12">
        <f>B10-DAY(B10)+13-WEEKDAY(B10-DAY(B10))</f>
        <v>41285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41285</v>
      </c>
      <c r="D18" s="14"/>
      <c r="E18" s="14"/>
      <c r="F18" s="14"/>
      <c r="G18" s="14"/>
      <c r="H18" s="15">
        <f>K18</f>
        <v>0</v>
      </c>
      <c r="I18" s="16">
        <f t="shared" si="3"/>
        <v>0</v>
      </c>
      <c r="J18" s="16">
        <f t="shared" si="4"/>
        <v>0</v>
      </c>
      <c r="K18" s="16">
        <f t="shared" si="5"/>
        <v>0</v>
      </c>
    </row>
    <row r="19" spans="1:11" ht="10.199999999999999" customHeight="1" x14ac:dyDescent="0.25">
      <c r="B19" s="17">
        <f>B10-DAY(B10)+14-WEEKDAY(B10-DAY(B10))</f>
        <v>41286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41286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41287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41287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</v>
      </c>
      <c r="K21" s="16">
        <f>K14+K15+K16+K17+K18+K19+K20</f>
        <v>0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3</v>
      </c>
      <c r="C22" s="34"/>
      <c r="D22" s="35" t="str">
        <f>"Semaine du "&amp;TEXT(MIN(C23:C27,C23:C27),"jj")&amp;" au "&amp;TEXT(MAX(C23:C27,C23:C27),"jj mmmm aaaa")</f>
        <v>Semaine du 14 au 18 janvier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41281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41288</v>
      </c>
      <c r="D23" s="14"/>
      <c r="E23" s="14"/>
      <c r="F23" s="14"/>
      <c r="G23" s="14"/>
      <c r="H23" s="15">
        <f>K23</f>
        <v>0</v>
      </c>
      <c r="I23" s="16">
        <f t="shared" ref="I23:I29" si="6">E23-D23</f>
        <v>0</v>
      </c>
      <c r="J23" s="16">
        <f t="shared" ref="J23:J29" si="7">G23-F23</f>
        <v>0</v>
      </c>
      <c r="K23" s="16">
        <f t="shared" ref="K23:K29" si="8">J23+I23</f>
        <v>0</v>
      </c>
    </row>
    <row r="24" spans="1:11" ht="18" customHeight="1" x14ac:dyDescent="0.25">
      <c r="B24" s="12">
        <f>B18-DAY(B18)+10-WEEKDAY(B18-DAY(B18))</f>
        <v>41282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41289</v>
      </c>
      <c r="D24" s="14"/>
      <c r="E24" s="14"/>
      <c r="F24" s="14"/>
      <c r="G24" s="14"/>
      <c r="H24" s="15">
        <f>K24</f>
        <v>0</v>
      </c>
      <c r="I24" s="16">
        <f t="shared" si="6"/>
        <v>0</v>
      </c>
      <c r="J24" s="16">
        <f t="shared" si="7"/>
        <v>0</v>
      </c>
      <c r="K24" s="16">
        <f t="shared" si="8"/>
        <v>0</v>
      </c>
    </row>
    <row r="25" spans="1:11" ht="18" customHeight="1" x14ac:dyDescent="0.25">
      <c r="B25" s="12">
        <f>B18-DAY(B18)+11-WEEKDAY(B18-DAY(B18))</f>
        <v>41283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41290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41284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41291</v>
      </c>
      <c r="D26" s="14"/>
      <c r="E26" s="14"/>
      <c r="F26" s="14"/>
      <c r="G26" s="14"/>
      <c r="H26" s="15">
        <f>K26</f>
        <v>0</v>
      </c>
      <c r="I26" s="16">
        <f t="shared" si="6"/>
        <v>0</v>
      </c>
      <c r="J26" s="16">
        <f t="shared" si="7"/>
        <v>0</v>
      </c>
      <c r="K26" s="16">
        <f t="shared" si="8"/>
        <v>0</v>
      </c>
    </row>
    <row r="27" spans="1:11" ht="18" customHeight="1" x14ac:dyDescent="0.25">
      <c r="B27" s="12">
        <f>B18-DAY(B18)+13-WEEKDAY(B18-DAY(B18))</f>
        <v>41285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41292</v>
      </c>
      <c r="D27" s="14"/>
      <c r="E27" s="14"/>
      <c r="F27" s="14"/>
      <c r="G27" s="14"/>
      <c r="H27" s="15">
        <f>K27</f>
        <v>0</v>
      </c>
      <c r="I27" s="16">
        <f t="shared" si="6"/>
        <v>0</v>
      </c>
      <c r="J27" s="16">
        <f t="shared" si="7"/>
        <v>0</v>
      </c>
      <c r="K27" s="16">
        <f t="shared" si="8"/>
        <v>0</v>
      </c>
    </row>
    <row r="28" spans="1:11" ht="10.199999999999999" customHeight="1" x14ac:dyDescent="0.25">
      <c r="B28" s="17">
        <f>B18-DAY(B18)+14-WEEKDAY(B18-DAY(B18))</f>
        <v>41286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41293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41287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41294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</v>
      </c>
      <c r="K30" s="16">
        <f>K23+K24+K25+K26+K27+K28+K29</f>
        <v>0</v>
      </c>
    </row>
    <row r="31" spans="1:11" ht="15" customHeight="1" x14ac:dyDescent="0.25">
      <c r="B31" s="34">
        <f>INT((C38-(DATE(YEAR(C38-WEEKDAY(C38-1)+4),1,3)-WEEKDAY(DATE(YEAR(C38-WEEKDAY(C38-1)+4),1,3)))+5)/7)</f>
        <v>4</v>
      </c>
      <c r="C31" s="34"/>
      <c r="D31" s="35" t="str">
        <f>"Semaine du "&amp;TEXT(MIN(C32:C36,C32:C36),"jj")&amp;" au "&amp;TEXT(MAX(C32:C36,C32:C36),"jj mmmm aaaa")</f>
        <v>Semaine du 21 au 25 janvier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41281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41295</v>
      </c>
      <c r="D32" s="14"/>
      <c r="E32" s="14"/>
      <c r="F32" s="14"/>
      <c r="G32" s="14"/>
      <c r="H32" s="15">
        <f>K32</f>
        <v>0</v>
      </c>
      <c r="I32" s="16">
        <f t="shared" ref="I32:I38" si="9">E32-D32</f>
        <v>0</v>
      </c>
      <c r="J32" s="16">
        <f t="shared" ref="J32:J38" si="10">G32-F32</f>
        <v>0</v>
      </c>
      <c r="K32" s="16">
        <f t="shared" ref="K32:K38" si="11">J32+I32</f>
        <v>0</v>
      </c>
    </row>
    <row r="33" spans="2:11" ht="18" customHeight="1" x14ac:dyDescent="0.25">
      <c r="B33" s="12">
        <f>B27-DAY(B27)+10-WEEKDAY(B27-DAY(B27))</f>
        <v>41282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41296</v>
      </c>
      <c r="D33" s="14"/>
      <c r="E33" s="14"/>
      <c r="F33" s="14"/>
      <c r="G33" s="14"/>
      <c r="H33" s="15">
        <f>K33</f>
        <v>0</v>
      </c>
      <c r="I33" s="16">
        <f t="shared" si="9"/>
        <v>0</v>
      </c>
      <c r="J33" s="16">
        <f t="shared" si="10"/>
        <v>0</v>
      </c>
      <c r="K33" s="16">
        <f t="shared" si="11"/>
        <v>0</v>
      </c>
    </row>
    <row r="34" spans="2:11" ht="18" customHeight="1" x14ac:dyDescent="0.25">
      <c r="B34" s="12">
        <f>B27-DAY(B27)+11-WEEKDAY(B27-DAY(B27))</f>
        <v>41283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41297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41284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41298</v>
      </c>
      <c r="D35" s="14"/>
      <c r="E35" s="14"/>
      <c r="F35" s="14"/>
      <c r="G35" s="14"/>
      <c r="H35" s="15">
        <f>K35</f>
        <v>0</v>
      </c>
      <c r="I35" s="16">
        <f t="shared" si="9"/>
        <v>0</v>
      </c>
      <c r="J35" s="16">
        <f t="shared" si="10"/>
        <v>0</v>
      </c>
      <c r="K35" s="16">
        <f t="shared" si="11"/>
        <v>0</v>
      </c>
    </row>
    <row r="36" spans="2:11" ht="18" customHeight="1" x14ac:dyDescent="0.25">
      <c r="B36" s="12">
        <f>B27-DAY(B27)+13-WEEKDAY(B27-DAY(B27))</f>
        <v>41285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41299</v>
      </c>
      <c r="D36" s="14"/>
      <c r="E36" s="14"/>
      <c r="F36" s="14"/>
      <c r="G36" s="14"/>
      <c r="H36" s="15">
        <f>K36</f>
        <v>0</v>
      </c>
      <c r="I36" s="16">
        <f t="shared" si="9"/>
        <v>0</v>
      </c>
      <c r="J36" s="16">
        <f t="shared" si="10"/>
        <v>0</v>
      </c>
      <c r="K36" s="16">
        <f t="shared" si="11"/>
        <v>0</v>
      </c>
    </row>
    <row r="37" spans="2:11" ht="10.199999999999999" customHeight="1" x14ac:dyDescent="0.25">
      <c r="B37" s="17">
        <f>B27-DAY(B27)+14-WEEKDAY(B27-DAY(B27))</f>
        <v>41286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41300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41287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41301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</v>
      </c>
      <c r="K39" s="16">
        <f>K32+K33+K34+K35+K36+K37+K38</f>
        <v>0</v>
      </c>
    </row>
    <row r="40" spans="2:11" ht="15" customHeight="1" x14ac:dyDescent="0.25">
      <c r="B40" s="34">
        <f>INT((C41-(DATE(YEAR(C41-WEEKDAY(C41-1)+4),1,3)-WEEKDAY(DATE(YEAR(C41-WEEKDAY(C41-1)+4),1,3)))+5)/7)</f>
        <v>5</v>
      </c>
      <c r="C40" s="34"/>
      <c r="D40" s="35" t="str">
        <f>"Semaine du "&amp;TEXT(MIN(C41:C45,C41:C45),"jj")&amp;" au "&amp;TEXT(MAX(C41:C45,C41:C45),"jj mmmm aaaa")</f>
        <v>Semaine du 28 au 31 janvier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41281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41302</v>
      </c>
      <c r="D41" s="14"/>
      <c r="E41" s="14"/>
      <c r="F41" s="14"/>
      <c r="G41" s="14"/>
      <c r="H41" s="15">
        <f>K41</f>
        <v>0</v>
      </c>
      <c r="I41" s="16">
        <f t="shared" ref="I41:I47" si="12">E41-D41</f>
        <v>0</v>
      </c>
      <c r="J41" s="16">
        <f t="shared" ref="J41:J47" si="13">G41-F41</f>
        <v>0</v>
      </c>
      <c r="K41" s="16">
        <f t="shared" ref="K41:K47" si="14">J41+I41</f>
        <v>0</v>
      </c>
    </row>
    <row r="42" spans="2:11" ht="18" customHeight="1" x14ac:dyDescent="0.25">
      <c r="B42" s="12">
        <f>B36-DAY(B36)+10-WEEKDAY(B36-DAY(B36))</f>
        <v>41282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41303</v>
      </c>
      <c r="D42" s="14"/>
      <c r="E42" s="14"/>
      <c r="F42" s="14"/>
      <c r="G42" s="14"/>
      <c r="H42" s="15">
        <f>K42</f>
        <v>0</v>
      </c>
      <c r="I42" s="16">
        <f t="shared" si="12"/>
        <v>0</v>
      </c>
      <c r="J42" s="16">
        <f t="shared" si="13"/>
        <v>0</v>
      </c>
      <c r="K42" s="16">
        <f t="shared" si="14"/>
        <v>0</v>
      </c>
    </row>
    <row r="43" spans="2:11" ht="18" customHeight="1" x14ac:dyDescent="0.25">
      <c r="B43" s="12">
        <f>B36-DAY(B36)+11-WEEKDAY(B36-DAY(B36))</f>
        <v>41283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41304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41284</v>
      </c>
      <c r="C44" s="1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41305</v>
      </c>
      <c r="D44" s="14"/>
      <c r="E44" s="14"/>
      <c r="F44" s="14"/>
      <c r="G44" s="14"/>
      <c r="H44" s="15">
        <f>K44</f>
        <v>0</v>
      </c>
      <c r="I44" s="16">
        <f t="shared" si="12"/>
        <v>0</v>
      </c>
      <c r="J44" s="16">
        <f t="shared" si="13"/>
        <v>0</v>
      </c>
      <c r="K44" s="16">
        <f t="shared" si="14"/>
        <v>0</v>
      </c>
    </row>
    <row r="45" spans="2:11" ht="18" customHeight="1" x14ac:dyDescent="0.25">
      <c r="B45" s="12">
        <f>B36-DAY(B36)+13-WEEKDAY(B36-DAY(B36))</f>
        <v>41285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/>
      <c r="E45" s="14"/>
      <c r="F45" s="14"/>
      <c r="G45" s="14"/>
      <c r="H45" s="15">
        <f>K45</f>
        <v>0</v>
      </c>
      <c r="I45" s="16">
        <f t="shared" si="12"/>
        <v>0</v>
      </c>
      <c r="J45" s="16">
        <f t="shared" si="13"/>
        <v>0</v>
      </c>
      <c r="K45" s="16">
        <f t="shared" si="14"/>
        <v>0</v>
      </c>
    </row>
    <row r="46" spans="2:11" ht="10.199999999999999" customHeight="1" x14ac:dyDescent="0.25">
      <c r="B46" s="17">
        <f>B36-DAY(B36)+14-WEEKDAY(B36-DAY(B36))</f>
        <v>41286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41287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</v>
      </c>
      <c r="K48" s="16">
        <f>K41+K42+K43+K44+K45+K46+K47</f>
        <v>0</v>
      </c>
    </row>
    <row r="49" spans="2:8" x14ac:dyDescent="0.25">
      <c r="B49" s="36" t="s">
        <v>6</v>
      </c>
      <c r="C49" s="36"/>
      <c r="D49" s="28"/>
      <c r="E49" s="28"/>
      <c r="F49" s="28"/>
      <c r="G49" s="28"/>
      <c r="H49" s="29">
        <f>H12+H21+H30+H39+H48</f>
        <v>0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2">
    <mergeCell ref="B49:C49"/>
    <mergeCell ref="B1:C1"/>
    <mergeCell ref="B2:C2"/>
    <mergeCell ref="D2:H2"/>
    <mergeCell ref="B13:C13"/>
    <mergeCell ref="D13:H13"/>
    <mergeCell ref="B22:C22"/>
    <mergeCell ref="D22:H22"/>
    <mergeCell ref="B31:C31"/>
    <mergeCell ref="D31:H31"/>
    <mergeCell ref="B40:C40"/>
    <mergeCell ref="D40:H40"/>
  </mergeCells>
  <pageMargins left="0" right="0" top="0" bottom="0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13" width="11.5546875" style="30"/>
    <col min="14" max="14" width="19.77734375" style="30" customWidth="1"/>
    <col min="15" max="26" width="11.5546875" style="30"/>
    <col min="27" max="16384" width="11.5546875" style="1"/>
  </cols>
  <sheetData>
    <row r="1" spans="1:15" ht="18" customHeight="1" x14ac:dyDescent="0.25">
      <c r="A1" s="4">
        <f>YEAR(B1)</f>
        <v>2013</v>
      </c>
      <c r="B1" s="39">
        <f>DATE(Janvier!A1,(Janvier!A2)+1,1)</f>
        <v>41306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5" ht="15" customHeight="1" x14ac:dyDescent="0.25">
      <c r="A2" s="4">
        <f>MONTH(B1)</f>
        <v>2</v>
      </c>
      <c r="B2" s="38">
        <f>INT((C11-(DATE(YEAR(C11-WEEKDAY(C11-1)+4),1,3)-WEEKDAY(DATE(YEAR(C11-WEEKDAY(C11-1)+4),1,3)))+5)/7)</f>
        <v>5</v>
      </c>
      <c r="C2" s="38"/>
      <c r="D2" s="35" t="str">
        <f>"Semaine du "&amp;TEXT(MIN(C5:C9,C5:C9),"jj")&amp;" au "&amp;TEXT(MAX(C5:C9,C5:C9),"jj mmmm aaaa")</f>
        <v>Semaine du 01 au 01 février 2013</v>
      </c>
      <c r="E2" s="35"/>
      <c r="F2" s="35"/>
      <c r="G2" s="35"/>
      <c r="H2" s="35"/>
      <c r="J2" s="7"/>
      <c r="M2" s="40"/>
      <c r="N2" s="40"/>
      <c r="O2" s="40"/>
    </row>
    <row r="3" spans="1:15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  <c r="M3" s="40"/>
      <c r="N3" s="40"/>
      <c r="O3" s="40"/>
    </row>
    <row r="4" spans="1:15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  <c r="M4" s="40"/>
      <c r="N4" s="40"/>
      <c r="O4" s="40"/>
    </row>
    <row r="5" spans="1:15" ht="18" customHeight="1" x14ac:dyDescent="0.25">
      <c r="A5" s="4">
        <v>7</v>
      </c>
      <c r="B5" s="12">
        <f>B1-DAY(B1)+9-WEEKDAY(B1-DAY(B1))</f>
        <v>41309</v>
      </c>
      <c r="C5" s="1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14"/>
      <c r="E5" s="14"/>
      <c r="F5" s="14"/>
      <c r="G5" s="14"/>
      <c r="H5" s="15">
        <f>K5</f>
        <v>0</v>
      </c>
      <c r="I5" s="16">
        <f t="shared" ref="I5:I11" si="0">E5-D5</f>
        <v>0</v>
      </c>
      <c r="J5" s="16">
        <f t="shared" ref="J5:J11" si="1">G5-F5</f>
        <v>0</v>
      </c>
      <c r="K5" s="16">
        <f t="shared" ref="K5:K11" si="2">J5+I5</f>
        <v>0</v>
      </c>
      <c r="M5" s="40"/>
      <c r="N5" s="40"/>
      <c r="O5" s="40"/>
    </row>
    <row r="6" spans="1:15" ht="18" customHeight="1" x14ac:dyDescent="0.25">
      <c r="A6" s="4">
        <v>7</v>
      </c>
      <c r="B6" s="12">
        <f>B1-DAY(B1)+10-WEEKDAY(B1-DAY(B1))</f>
        <v>41310</v>
      </c>
      <c r="C6" s="13" t="str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/>
      </c>
      <c r="D6" s="14"/>
      <c r="E6" s="14"/>
      <c r="F6" s="14"/>
      <c r="G6" s="14"/>
      <c r="H6" s="15">
        <f>K6</f>
        <v>0</v>
      </c>
      <c r="I6" s="16">
        <f t="shared" si="0"/>
        <v>0</v>
      </c>
      <c r="J6" s="16">
        <f t="shared" si="1"/>
        <v>0</v>
      </c>
      <c r="K6" s="16">
        <f t="shared" si="2"/>
        <v>0</v>
      </c>
      <c r="M6" s="40"/>
      <c r="N6" s="40"/>
      <c r="O6" s="40"/>
    </row>
    <row r="7" spans="1:15" ht="18" customHeight="1" x14ac:dyDescent="0.25">
      <c r="A7" s="4"/>
      <c r="B7" s="12">
        <f>B1-DAY(B1)+11-WEEKDAY(B1-DAY(B1))</f>
        <v>41311</v>
      </c>
      <c r="C7" s="13" t="str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/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5" ht="18" customHeight="1" x14ac:dyDescent="0.25">
      <c r="A8" s="4"/>
      <c r="B8" s="12">
        <f>B1-DAY(B1)+12-WEEKDAY(B1-DAY(B1))</f>
        <v>41312</v>
      </c>
      <c r="C8" s="13" t="str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/>
      </c>
      <c r="D8" s="14"/>
      <c r="E8" s="14"/>
      <c r="F8" s="14"/>
      <c r="G8" s="14"/>
      <c r="H8" s="15">
        <f>K8</f>
        <v>0</v>
      </c>
      <c r="I8" s="16">
        <f t="shared" si="0"/>
        <v>0</v>
      </c>
      <c r="J8" s="16">
        <f t="shared" si="1"/>
        <v>0</v>
      </c>
      <c r="K8" s="16">
        <f t="shared" si="2"/>
        <v>0</v>
      </c>
    </row>
    <row r="9" spans="1:15" ht="18" customHeight="1" x14ac:dyDescent="0.25">
      <c r="A9" s="4"/>
      <c r="B9" s="12">
        <f>B1-DAY(B1)+13-WEEKDAY(B1-DAY(B1))</f>
        <v>41313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41306</v>
      </c>
      <c r="D9" s="14"/>
      <c r="E9" s="14"/>
      <c r="F9" s="14"/>
      <c r="G9" s="14"/>
      <c r="H9" s="15">
        <f>K9</f>
        <v>0</v>
      </c>
      <c r="I9" s="16">
        <f t="shared" si="0"/>
        <v>0</v>
      </c>
      <c r="J9" s="16">
        <f t="shared" si="1"/>
        <v>0</v>
      </c>
      <c r="K9" s="16">
        <f t="shared" si="2"/>
        <v>0</v>
      </c>
    </row>
    <row r="10" spans="1:15" ht="10.199999999999999" customHeight="1" x14ac:dyDescent="0.25">
      <c r="A10" s="4"/>
      <c r="B10" s="17">
        <f>B1-DAY(B1)+14-WEEKDAY(B1-DAY(B1))</f>
        <v>41314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41307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5" ht="10.199999999999999" customHeight="1" x14ac:dyDescent="0.25">
      <c r="A11" s="4"/>
      <c r="B11" s="21">
        <f>B1-DAY(B1)+15-WEEKDAY(B1-DAY(B1))</f>
        <v>41315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41308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5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</v>
      </c>
      <c r="K12" s="16">
        <f>K5+K6+K7+K8+K9+K10+K11</f>
        <v>0</v>
      </c>
      <c r="N12" s="31"/>
    </row>
    <row r="13" spans="1:15" ht="15" customHeight="1" x14ac:dyDescent="0.25">
      <c r="A13" s="4"/>
      <c r="B13" s="34">
        <f>INT((C20-(DATE(YEAR(C20-WEEKDAY(C20-1)+4),1,3)-WEEKDAY(DATE(YEAR(C20-WEEKDAY(C20-1)+4),1,3)))+5)/7)</f>
        <v>6</v>
      </c>
      <c r="C13" s="34"/>
      <c r="D13" s="35" t="str">
        <f>"Semaine du "&amp;TEXT(MIN(C14:C18,C14:C18),"jj")&amp;" au "&amp;TEXT(MAX(C14:C18,C14:C18),"jj mmmm aaaa")</f>
        <v>Semaine du 04 au 08 février 2013</v>
      </c>
      <c r="E13" s="35"/>
      <c r="F13" s="35"/>
      <c r="G13" s="35"/>
      <c r="H13" s="35"/>
    </row>
    <row r="14" spans="1:15" ht="18" customHeight="1" x14ac:dyDescent="0.25">
      <c r="A14" s="27">
        <f>DATE(A1,A2,1)</f>
        <v>41306</v>
      </c>
      <c r="B14" s="12">
        <f>B10-DAY(B10)+9-WEEKDAY(B10-DAY(B10))</f>
        <v>41309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41309</v>
      </c>
      <c r="D14" s="14"/>
      <c r="E14" s="14"/>
      <c r="F14" s="14"/>
      <c r="G14" s="14"/>
      <c r="H14" s="15">
        <f>K14</f>
        <v>0</v>
      </c>
      <c r="I14" s="16">
        <f t="shared" ref="I14:I20" si="3">E14-D14</f>
        <v>0</v>
      </c>
      <c r="J14" s="16">
        <f t="shared" ref="J14:J20" si="4">G14-F14</f>
        <v>0</v>
      </c>
      <c r="K14" s="16">
        <f t="shared" ref="K14:K20" si="5">J14+I14</f>
        <v>0</v>
      </c>
    </row>
    <row r="15" spans="1:15" ht="18" customHeight="1" x14ac:dyDescent="0.25">
      <c r="B15" s="12">
        <f>B10-DAY(B10)+10-WEEKDAY(B10-DAY(B10))</f>
        <v>41310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41310</v>
      </c>
      <c r="D15" s="14"/>
      <c r="E15" s="14"/>
      <c r="F15" s="14"/>
      <c r="G15" s="14"/>
      <c r="H15" s="15">
        <f>K15</f>
        <v>0</v>
      </c>
      <c r="I15" s="16">
        <f t="shared" si="3"/>
        <v>0</v>
      </c>
      <c r="J15" s="16">
        <f t="shared" si="4"/>
        <v>0</v>
      </c>
      <c r="K15" s="16">
        <f t="shared" si="5"/>
        <v>0</v>
      </c>
    </row>
    <row r="16" spans="1:15" ht="18" customHeight="1" x14ac:dyDescent="0.25">
      <c r="B16" s="12">
        <f>B10-DAY(B10)+11-WEEKDAY(B10-DAY(B10))</f>
        <v>41311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41311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41312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41312</v>
      </c>
      <c r="D17" s="14"/>
      <c r="E17" s="14"/>
      <c r="F17" s="14"/>
      <c r="G17" s="14"/>
      <c r="H17" s="15">
        <f>K17</f>
        <v>0</v>
      </c>
      <c r="I17" s="16">
        <f t="shared" si="3"/>
        <v>0</v>
      </c>
      <c r="J17" s="16">
        <f t="shared" si="4"/>
        <v>0</v>
      </c>
      <c r="K17" s="16">
        <f t="shared" si="5"/>
        <v>0</v>
      </c>
    </row>
    <row r="18" spans="1:11" ht="18" customHeight="1" x14ac:dyDescent="0.25">
      <c r="B18" s="12">
        <f>B10-DAY(B10)+13-WEEKDAY(B10-DAY(B10))</f>
        <v>41313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41313</v>
      </c>
      <c r="D18" s="14"/>
      <c r="E18" s="14"/>
      <c r="F18" s="14"/>
      <c r="G18" s="14"/>
      <c r="H18" s="15">
        <f>K18</f>
        <v>0</v>
      </c>
      <c r="I18" s="16">
        <f t="shared" si="3"/>
        <v>0</v>
      </c>
      <c r="J18" s="16">
        <f t="shared" si="4"/>
        <v>0</v>
      </c>
      <c r="K18" s="16">
        <f t="shared" si="5"/>
        <v>0</v>
      </c>
    </row>
    <row r="19" spans="1:11" ht="10.199999999999999" customHeight="1" x14ac:dyDescent="0.25">
      <c r="B19" s="17">
        <f>B10-DAY(B10)+14-WEEKDAY(B10-DAY(B10))</f>
        <v>41314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41314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41315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41315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</v>
      </c>
      <c r="K21" s="16">
        <f>K14+K15+K16+K17+K18+K19+K20</f>
        <v>0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7</v>
      </c>
      <c r="C22" s="34"/>
      <c r="D22" s="35" t="str">
        <f>"Semaine du "&amp;TEXT(MIN(C23:C27,C23:C27),"jj")&amp;" au "&amp;TEXT(MAX(C23:C27,C23:C27),"jj mmmm aaaa")</f>
        <v>Semaine du 11 au 15 février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41309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41316</v>
      </c>
      <c r="D23" s="14"/>
      <c r="E23" s="14"/>
      <c r="F23" s="14"/>
      <c r="G23" s="14"/>
      <c r="H23" s="15">
        <f>K23</f>
        <v>0</v>
      </c>
      <c r="I23" s="16">
        <f t="shared" ref="I23:I29" si="6">E23-D23</f>
        <v>0</v>
      </c>
      <c r="J23" s="16">
        <f t="shared" ref="J23:J29" si="7">G23-F23</f>
        <v>0</v>
      </c>
      <c r="K23" s="16">
        <f t="shared" ref="K23:K29" si="8">J23+I23</f>
        <v>0</v>
      </c>
    </row>
    <row r="24" spans="1:11" ht="18" customHeight="1" x14ac:dyDescent="0.25">
      <c r="B24" s="12">
        <f>B18-DAY(B18)+10-WEEKDAY(B18-DAY(B18))</f>
        <v>41310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41317</v>
      </c>
      <c r="D24" s="14"/>
      <c r="E24" s="14"/>
      <c r="F24" s="14"/>
      <c r="G24" s="14"/>
      <c r="H24" s="15">
        <f>K24</f>
        <v>0</v>
      </c>
      <c r="I24" s="16">
        <f t="shared" si="6"/>
        <v>0</v>
      </c>
      <c r="J24" s="16">
        <f t="shared" si="7"/>
        <v>0</v>
      </c>
      <c r="K24" s="16">
        <f t="shared" si="8"/>
        <v>0</v>
      </c>
    </row>
    <row r="25" spans="1:11" ht="18" customHeight="1" x14ac:dyDescent="0.25">
      <c r="B25" s="12">
        <f>B18-DAY(B18)+11-WEEKDAY(B18-DAY(B18))</f>
        <v>41311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41318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41312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41319</v>
      </c>
      <c r="D26" s="14"/>
      <c r="E26" s="14"/>
      <c r="F26" s="14"/>
      <c r="G26" s="14"/>
      <c r="H26" s="15">
        <f>K26</f>
        <v>0</v>
      </c>
      <c r="I26" s="16">
        <f t="shared" si="6"/>
        <v>0</v>
      </c>
      <c r="J26" s="16">
        <f t="shared" si="7"/>
        <v>0</v>
      </c>
      <c r="K26" s="16">
        <f t="shared" si="8"/>
        <v>0</v>
      </c>
    </row>
    <row r="27" spans="1:11" ht="18" customHeight="1" x14ac:dyDescent="0.25">
      <c r="B27" s="12">
        <f>B18-DAY(B18)+13-WEEKDAY(B18-DAY(B18))</f>
        <v>41313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41320</v>
      </c>
      <c r="D27" s="14"/>
      <c r="E27" s="14"/>
      <c r="F27" s="14"/>
      <c r="G27" s="14"/>
      <c r="H27" s="15">
        <f>K27</f>
        <v>0</v>
      </c>
      <c r="I27" s="16">
        <f t="shared" si="6"/>
        <v>0</v>
      </c>
      <c r="J27" s="16">
        <f t="shared" si="7"/>
        <v>0</v>
      </c>
      <c r="K27" s="16">
        <f t="shared" si="8"/>
        <v>0</v>
      </c>
    </row>
    <row r="28" spans="1:11" ht="10.199999999999999" customHeight="1" x14ac:dyDescent="0.25">
      <c r="B28" s="17">
        <f>B18-DAY(B18)+14-WEEKDAY(B18-DAY(B18))</f>
        <v>41314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41321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41315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41322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</v>
      </c>
      <c r="K30" s="16">
        <f>K23+K24+K25+K26+K27+K28+K29</f>
        <v>0</v>
      </c>
    </row>
    <row r="31" spans="1:11" ht="15" customHeight="1" x14ac:dyDescent="0.25">
      <c r="B31" s="34">
        <f>INT((C38-(DATE(YEAR(C38-WEEKDAY(C38-1)+4),1,3)-WEEKDAY(DATE(YEAR(C38-WEEKDAY(C38-1)+4),1,3)))+5)/7)</f>
        <v>8</v>
      </c>
      <c r="C31" s="34"/>
      <c r="D31" s="35" t="str">
        <f>"Semaine du "&amp;TEXT(MIN(C32:C36,C32:C36),"jj")&amp;" au "&amp;TEXT(MAX(C32:C36,C32:C36),"jj mmmm aaaa")</f>
        <v>Semaine du 18 au 22 février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41309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41323</v>
      </c>
      <c r="D32" s="14"/>
      <c r="E32" s="14"/>
      <c r="F32" s="14"/>
      <c r="G32" s="14"/>
      <c r="H32" s="15">
        <f>K32</f>
        <v>0</v>
      </c>
      <c r="I32" s="16">
        <f t="shared" ref="I32:I38" si="9">E32-D32</f>
        <v>0</v>
      </c>
      <c r="J32" s="16">
        <f t="shared" ref="J32:J38" si="10">G32-F32</f>
        <v>0</v>
      </c>
      <c r="K32" s="16">
        <f t="shared" ref="K32:K38" si="11">J32+I32</f>
        <v>0</v>
      </c>
    </row>
    <row r="33" spans="2:11" ht="18" customHeight="1" x14ac:dyDescent="0.25">
      <c r="B33" s="12">
        <f>B27-DAY(B27)+10-WEEKDAY(B27-DAY(B27))</f>
        <v>41310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41324</v>
      </c>
      <c r="D33" s="14"/>
      <c r="E33" s="14"/>
      <c r="F33" s="14"/>
      <c r="G33" s="14"/>
      <c r="H33" s="15">
        <f>K33</f>
        <v>0</v>
      </c>
      <c r="I33" s="16">
        <f t="shared" si="9"/>
        <v>0</v>
      </c>
      <c r="J33" s="16">
        <f t="shared" si="10"/>
        <v>0</v>
      </c>
      <c r="K33" s="16">
        <f t="shared" si="11"/>
        <v>0</v>
      </c>
    </row>
    <row r="34" spans="2:11" ht="18" customHeight="1" x14ac:dyDescent="0.25">
      <c r="B34" s="12">
        <f>B27-DAY(B27)+11-WEEKDAY(B27-DAY(B27))</f>
        <v>41311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41325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41312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41326</v>
      </c>
      <c r="D35" s="14"/>
      <c r="E35" s="14"/>
      <c r="F35" s="14"/>
      <c r="G35" s="14"/>
      <c r="H35" s="15">
        <f>K35</f>
        <v>0</v>
      </c>
      <c r="I35" s="16">
        <f t="shared" si="9"/>
        <v>0</v>
      </c>
      <c r="J35" s="16">
        <f t="shared" si="10"/>
        <v>0</v>
      </c>
      <c r="K35" s="16">
        <f t="shared" si="11"/>
        <v>0</v>
      </c>
    </row>
    <row r="36" spans="2:11" ht="18" customHeight="1" x14ac:dyDescent="0.25">
      <c r="B36" s="12">
        <f>B27-DAY(B27)+13-WEEKDAY(B27-DAY(B27))</f>
        <v>41313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41327</v>
      </c>
      <c r="D36" s="14"/>
      <c r="E36" s="14"/>
      <c r="F36" s="14"/>
      <c r="G36" s="14"/>
      <c r="H36" s="15">
        <f>K36</f>
        <v>0</v>
      </c>
      <c r="I36" s="16">
        <f t="shared" si="9"/>
        <v>0</v>
      </c>
      <c r="J36" s="16">
        <f t="shared" si="10"/>
        <v>0</v>
      </c>
      <c r="K36" s="16">
        <f t="shared" si="11"/>
        <v>0</v>
      </c>
    </row>
    <row r="37" spans="2:11" ht="10.199999999999999" customHeight="1" x14ac:dyDescent="0.25">
      <c r="B37" s="17">
        <f>B27-DAY(B27)+14-WEEKDAY(B27-DAY(B27))</f>
        <v>41314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41328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41315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41329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</v>
      </c>
      <c r="K39" s="16">
        <f>K32+K33+K34+K35+K36+K37+K38</f>
        <v>0</v>
      </c>
    </row>
    <row r="40" spans="2:11" ht="15" customHeight="1" x14ac:dyDescent="0.25">
      <c r="B40" s="34">
        <f>INT((C41-(DATE(YEAR(C41-WEEKDAY(C41-1)+4),1,3)-WEEKDAY(DATE(YEAR(C41-WEEKDAY(C41-1)+4),1,3)))+5)/7)</f>
        <v>9</v>
      </c>
      <c r="C40" s="34"/>
      <c r="D40" s="35" t="str">
        <f>"Semaine du "&amp;TEXT(MIN(C41:C45,C41:C45),"jj")&amp;" au "&amp;TEXT(MAX(C41:C45,C41:C45),"jj mmmm aaaa")</f>
        <v>Semaine du 25 au 28 février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41309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41330</v>
      </c>
      <c r="D41" s="14"/>
      <c r="E41" s="14"/>
      <c r="F41" s="14"/>
      <c r="G41" s="14"/>
      <c r="H41" s="15">
        <f>K41</f>
        <v>0</v>
      </c>
      <c r="I41" s="16">
        <f t="shared" ref="I41:I47" si="12">E41-D41</f>
        <v>0</v>
      </c>
      <c r="J41" s="16">
        <f t="shared" ref="J41:J47" si="13">G41-F41</f>
        <v>0</v>
      </c>
      <c r="K41" s="16">
        <f t="shared" ref="K41:K47" si="14">J41+I41</f>
        <v>0</v>
      </c>
    </row>
    <row r="42" spans="2:11" ht="18" customHeight="1" x14ac:dyDescent="0.25">
      <c r="B42" s="12">
        <f>B36-DAY(B36)+10-WEEKDAY(B36-DAY(B36))</f>
        <v>41310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41331</v>
      </c>
      <c r="D42" s="14"/>
      <c r="E42" s="14"/>
      <c r="F42" s="14"/>
      <c r="G42" s="14"/>
      <c r="H42" s="15">
        <f>K42</f>
        <v>0</v>
      </c>
      <c r="I42" s="16">
        <f t="shared" si="12"/>
        <v>0</v>
      </c>
      <c r="J42" s="16">
        <f t="shared" si="13"/>
        <v>0</v>
      </c>
      <c r="K42" s="16">
        <f t="shared" si="14"/>
        <v>0</v>
      </c>
    </row>
    <row r="43" spans="2:11" ht="18" customHeight="1" x14ac:dyDescent="0.25">
      <c r="B43" s="12">
        <f>B36-DAY(B36)+11-WEEKDAY(B36-DAY(B36))</f>
        <v>41311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41332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41312</v>
      </c>
      <c r="C44" s="1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41333</v>
      </c>
      <c r="D44" s="14"/>
      <c r="E44" s="14"/>
      <c r="F44" s="14"/>
      <c r="G44" s="14"/>
      <c r="H44" s="15">
        <f>K44</f>
        <v>0</v>
      </c>
      <c r="I44" s="16">
        <f t="shared" si="12"/>
        <v>0</v>
      </c>
      <c r="J44" s="16">
        <f t="shared" si="13"/>
        <v>0</v>
      </c>
      <c r="K44" s="16">
        <f t="shared" si="14"/>
        <v>0</v>
      </c>
    </row>
    <row r="45" spans="2:11" ht="18" customHeight="1" x14ac:dyDescent="0.25">
      <c r="B45" s="12">
        <f>B36-DAY(B36)+13-WEEKDAY(B36-DAY(B36))</f>
        <v>41313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/>
      <c r="E45" s="14"/>
      <c r="F45" s="14"/>
      <c r="G45" s="14"/>
      <c r="H45" s="15">
        <f>K45</f>
        <v>0</v>
      </c>
      <c r="I45" s="16">
        <f t="shared" si="12"/>
        <v>0</v>
      </c>
      <c r="J45" s="16">
        <f t="shared" si="13"/>
        <v>0</v>
      </c>
      <c r="K45" s="16">
        <f t="shared" si="14"/>
        <v>0</v>
      </c>
    </row>
    <row r="46" spans="2:11" ht="10.199999999999999" customHeight="1" x14ac:dyDescent="0.25">
      <c r="B46" s="17">
        <f>B36-DAY(B36)+14-WEEKDAY(B36-DAY(B36))</f>
        <v>41314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41315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</v>
      </c>
      <c r="K48" s="16">
        <f>K41+K42+K43+K44+K45+K46+K47</f>
        <v>0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0</v>
      </c>
    </row>
    <row r="50" spans="2:8" x14ac:dyDescent="0.25">
      <c r="B50" s="41" t="s">
        <v>7</v>
      </c>
      <c r="C50" s="41"/>
      <c r="H50" s="29">
        <f>H49+Janvier!H49</f>
        <v>0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8">
    <mergeCell ref="B49:C49"/>
    <mergeCell ref="B50:C50"/>
    <mergeCell ref="B22:C22"/>
    <mergeCell ref="D22:H22"/>
    <mergeCell ref="B31:C31"/>
    <mergeCell ref="D31:H31"/>
    <mergeCell ref="B40:C40"/>
    <mergeCell ref="D40:H40"/>
    <mergeCell ref="M4:O4"/>
    <mergeCell ref="M5:O5"/>
    <mergeCell ref="M6:O6"/>
    <mergeCell ref="B13:C13"/>
    <mergeCell ref="D13:H13"/>
    <mergeCell ref="B1:C1"/>
    <mergeCell ref="B2:C2"/>
    <mergeCell ref="D2:H2"/>
    <mergeCell ref="M2:O2"/>
    <mergeCell ref="M3:O3"/>
  </mergeCells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DATE(Février!A1,(Février!A2)+1,1)</f>
        <v>41334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3</v>
      </c>
      <c r="B2" s="38">
        <f>INT((C11-(DATE(YEAR(C11-WEEKDAY(C11-1)+4),1,3)-WEEKDAY(DATE(YEAR(C11-WEEKDAY(C11-1)+4),1,3)))+5)/7)</f>
        <v>9</v>
      </c>
      <c r="C2" s="38"/>
      <c r="D2" s="35" t="str">
        <f>"Semaine du "&amp;TEXT(MIN(C5:C9,C5:C9),"jj")&amp;" au "&amp;TEXT(MAX(C5:C9,C5:C9),"jj mmmm aaaa")</f>
        <v>Semaine du 01 au 01 mars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41337</v>
      </c>
      <c r="C5" s="1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14"/>
      <c r="E5" s="14"/>
      <c r="F5" s="14"/>
      <c r="G5" s="14"/>
      <c r="H5" s="15">
        <f>K5</f>
        <v>0</v>
      </c>
      <c r="I5" s="16">
        <f t="shared" ref="I5:I11" si="0">E5-D5</f>
        <v>0</v>
      </c>
      <c r="J5" s="16">
        <f t="shared" ref="J5:J11" si="1">G5-F5</f>
        <v>0</v>
      </c>
      <c r="K5" s="16">
        <f t="shared" ref="K5:K11" si="2">J5+I5</f>
        <v>0</v>
      </c>
    </row>
    <row r="6" spans="1:11" ht="18" customHeight="1" x14ac:dyDescent="0.25">
      <c r="A6" s="4">
        <v>7</v>
      </c>
      <c r="B6" s="12">
        <f>B1-DAY(B1)+10-WEEKDAY(B1-DAY(B1))</f>
        <v>41338</v>
      </c>
      <c r="C6" s="13" t="str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/>
      </c>
      <c r="D6" s="14"/>
      <c r="E6" s="14"/>
      <c r="F6" s="14"/>
      <c r="G6" s="14"/>
      <c r="H6" s="15">
        <f>K6</f>
        <v>0</v>
      </c>
      <c r="I6" s="16">
        <f t="shared" si="0"/>
        <v>0</v>
      </c>
      <c r="J6" s="16">
        <f t="shared" si="1"/>
        <v>0</v>
      </c>
      <c r="K6" s="16">
        <f t="shared" si="2"/>
        <v>0</v>
      </c>
    </row>
    <row r="7" spans="1:11" ht="18" customHeight="1" x14ac:dyDescent="0.25">
      <c r="A7" s="4"/>
      <c r="B7" s="12">
        <f>B1-DAY(B1)+11-WEEKDAY(B1-DAY(B1))</f>
        <v>41339</v>
      </c>
      <c r="C7" s="13" t="str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/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41340</v>
      </c>
      <c r="C8" s="13" t="str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/>
      </c>
      <c r="D8" s="14"/>
      <c r="E8" s="14"/>
      <c r="F8" s="14"/>
      <c r="G8" s="14"/>
      <c r="H8" s="15">
        <f>K8</f>
        <v>0</v>
      </c>
      <c r="I8" s="16">
        <f t="shared" si="0"/>
        <v>0</v>
      </c>
      <c r="J8" s="16">
        <f t="shared" si="1"/>
        <v>0</v>
      </c>
      <c r="K8" s="16">
        <f t="shared" si="2"/>
        <v>0</v>
      </c>
    </row>
    <row r="9" spans="1:11" ht="18" customHeight="1" x14ac:dyDescent="0.25">
      <c r="A9" s="4"/>
      <c r="B9" s="12">
        <f>B1-DAY(B1)+13-WEEKDAY(B1-DAY(B1))</f>
        <v>41341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41334</v>
      </c>
      <c r="D9" s="14"/>
      <c r="E9" s="14"/>
      <c r="F9" s="14"/>
      <c r="G9" s="14"/>
      <c r="H9" s="15">
        <f>K9</f>
        <v>0</v>
      </c>
      <c r="I9" s="16">
        <f t="shared" si="0"/>
        <v>0</v>
      </c>
      <c r="J9" s="16">
        <f t="shared" si="1"/>
        <v>0</v>
      </c>
      <c r="K9" s="16">
        <f t="shared" si="2"/>
        <v>0</v>
      </c>
    </row>
    <row r="10" spans="1:11" ht="10.199999999999999" customHeight="1" x14ac:dyDescent="0.25">
      <c r="A10" s="4"/>
      <c r="B10" s="17">
        <f>B1-DAY(B1)+14-WEEKDAY(B1-DAY(B1))</f>
        <v>41342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41335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41343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41336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</v>
      </c>
      <c r="K12" s="16">
        <f>K5+K6+K7+K8+K9+K10+K11</f>
        <v>0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10</v>
      </c>
      <c r="C13" s="34"/>
      <c r="D13" s="35" t="str">
        <f>"Semaine du "&amp;TEXT(MIN(C14:C18,C14:C18),"jj")&amp;" au "&amp;TEXT(MAX(C14:C18,C14:C18),"jj mmmm aaaa")</f>
        <v>Semaine du 04 au 08 mars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41334</v>
      </c>
      <c r="B14" s="12">
        <f>B10-DAY(B10)+9-WEEKDAY(B10-DAY(B10))</f>
        <v>41337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41337</v>
      </c>
      <c r="D14" s="14"/>
      <c r="E14" s="14"/>
      <c r="F14" s="14"/>
      <c r="G14" s="14"/>
      <c r="H14" s="15">
        <f>K14</f>
        <v>0</v>
      </c>
      <c r="I14" s="16">
        <f t="shared" ref="I14:I20" si="3">E14-D14</f>
        <v>0</v>
      </c>
      <c r="J14" s="16">
        <f t="shared" ref="J14:J20" si="4">G14-F14</f>
        <v>0</v>
      </c>
      <c r="K14" s="16">
        <f t="shared" ref="K14:K20" si="5">J14+I14</f>
        <v>0</v>
      </c>
    </row>
    <row r="15" spans="1:11" ht="18" customHeight="1" x14ac:dyDescent="0.25">
      <c r="B15" s="12">
        <f>B10-DAY(B10)+10-WEEKDAY(B10-DAY(B10))</f>
        <v>41338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41338</v>
      </c>
      <c r="D15" s="14"/>
      <c r="E15" s="14"/>
      <c r="F15" s="14"/>
      <c r="G15" s="14"/>
      <c r="H15" s="15">
        <f>K15</f>
        <v>0</v>
      </c>
      <c r="I15" s="16">
        <f t="shared" si="3"/>
        <v>0</v>
      </c>
      <c r="J15" s="16">
        <f t="shared" si="4"/>
        <v>0</v>
      </c>
      <c r="K15" s="16">
        <f t="shared" si="5"/>
        <v>0</v>
      </c>
    </row>
    <row r="16" spans="1:11" ht="18" customHeight="1" x14ac:dyDescent="0.25">
      <c r="B16" s="12">
        <f>B10-DAY(B10)+11-WEEKDAY(B10-DAY(B10))</f>
        <v>41339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41339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41340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41340</v>
      </c>
      <c r="D17" s="14"/>
      <c r="E17" s="14"/>
      <c r="F17" s="14"/>
      <c r="G17" s="14"/>
      <c r="H17" s="15">
        <f>K17</f>
        <v>0</v>
      </c>
      <c r="I17" s="16">
        <f t="shared" si="3"/>
        <v>0</v>
      </c>
      <c r="J17" s="16">
        <f t="shared" si="4"/>
        <v>0</v>
      </c>
      <c r="K17" s="16">
        <f t="shared" si="5"/>
        <v>0</v>
      </c>
    </row>
    <row r="18" spans="1:11" ht="18" customHeight="1" x14ac:dyDescent="0.25">
      <c r="B18" s="12">
        <f>B10-DAY(B10)+13-WEEKDAY(B10-DAY(B10))</f>
        <v>41341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41341</v>
      </c>
      <c r="D18" s="14"/>
      <c r="E18" s="14"/>
      <c r="F18" s="14"/>
      <c r="G18" s="14"/>
      <c r="H18" s="15">
        <f>K18</f>
        <v>0</v>
      </c>
      <c r="I18" s="16">
        <f t="shared" si="3"/>
        <v>0</v>
      </c>
      <c r="J18" s="16">
        <f t="shared" si="4"/>
        <v>0</v>
      </c>
      <c r="K18" s="16">
        <f t="shared" si="5"/>
        <v>0</v>
      </c>
    </row>
    <row r="19" spans="1:11" ht="10.199999999999999" customHeight="1" x14ac:dyDescent="0.25">
      <c r="B19" s="17">
        <f>B10-DAY(B10)+14-WEEKDAY(B10-DAY(B10))</f>
        <v>41342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41342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41343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41343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</v>
      </c>
      <c r="K21" s="16">
        <f>K14+K15+K16+K17+K18+K19+K20</f>
        <v>0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11</v>
      </c>
      <c r="C22" s="34"/>
      <c r="D22" s="35" t="str">
        <f>"Semaine du "&amp;TEXT(MIN(C23:C27,C23:C27),"jj")&amp;" au "&amp;TEXT(MAX(C23:C27,C23:C27),"jj mmmm aaaa")</f>
        <v>Semaine du 11 au 15 mars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41337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41344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41338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41345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41339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41346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41340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41347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41341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41348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41342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41349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41343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41350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12</v>
      </c>
      <c r="C31" s="34"/>
      <c r="D31" s="35" t="str">
        <f>"Semaine du "&amp;TEXT(MIN(C32:C36,C32:C36),"jj")&amp;" au "&amp;TEXT(MAX(C32:C36,C32:C36),"jj mmmm aaaa")</f>
        <v>Semaine du 18 au 22 mars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41337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41351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41338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41352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41339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41353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41340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41354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41341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41355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41342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41356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41343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41357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13</v>
      </c>
      <c r="C40" s="34"/>
      <c r="D40" s="35" t="str">
        <f>"Semaine du "&amp;TEXT(MIN(C41:C45,C41:C45),"jj")&amp;" au "&amp;TEXT(MAX(C41:C45,C41:C45),"jj mmmm aaaa")</f>
        <v>Semaine du 25 au 29 mars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41337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41358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41338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41359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41339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41360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41340</v>
      </c>
      <c r="C44" s="1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41361</v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41341</v>
      </c>
      <c r="C45" s="13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>41362</v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41342</v>
      </c>
      <c r="C46" s="18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>41363</v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41343</v>
      </c>
      <c r="C47" s="22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>41364</v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2.5000000000000004</v>
      </c>
    </row>
    <row r="50" spans="2:8" x14ac:dyDescent="0.25">
      <c r="B50" s="41" t="s">
        <v>7</v>
      </c>
      <c r="C50" s="41"/>
      <c r="H50" s="29">
        <f>H49+Janvier!H49+Février!H49</f>
        <v>2.5000000000000004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DATE(Mars!A1,(Mars!A2)+1,1)</f>
        <v>41365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4</v>
      </c>
      <c r="B2" s="38">
        <f>INT((C11-(DATE(YEAR(C11-WEEKDAY(C11-1)+4),1,3)-WEEKDAY(DATE(YEAR(C11-WEEKDAY(C11-1)+4),1,3)))+5)/7)</f>
        <v>14</v>
      </c>
      <c r="C2" s="38"/>
      <c r="D2" s="35" t="str">
        <f>"Semaine du "&amp;TEXT(MIN(C5:C9,C5:C9),"jj")&amp;" au "&amp;TEXT(MAX(C5:C9,C5:C9),"jj mmmm aaaa")</f>
        <v>Semaine du 01 au 05 avril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41372</v>
      </c>
      <c r="C5" s="13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>41365</v>
      </c>
      <c r="D5" s="14"/>
      <c r="E5" s="14"/>
      <c r="F5" s="14"/>
      <c r="G5" s="14"/>
      <c r="H5" s="15">
        <f>K5</f>
        <v>0</v>
      </c>
      <c r="I5" s="16">
        <f t="shared" ref="I5:I11" si="0">E5-D5</f>
        <v>0</v>
      </c>
      <c r="J5" s="16">
        <f t="shared" ref="J5:J11" si="1">G5-F5</f>
        <v>0</v>
      </c>
      <c r="K5" s="16">
        <f t="shared" ref="K5:K11" si="2">J5+I5</f>
        <v>0</v>
      </c>
    </row>
    <row r="6" spans="1:11" ht="18" customHeight="1" x14ac:dyDescent="0.25">
      <c r="A6" s="4">
        <v>7</v>
      </c>
      <c r="B6" s="12">
        <f>B1-DAY(B1)+10-WEEKDAY(B1-DAY(B1))</f>
        <v>41373</v>
      </c>
      <c r="C6" s="13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>41366</v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41374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41367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41375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41368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41376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41369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41377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41370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41378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41371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0.58333333333333348</v>
      </c>
      <c r="K12" s="16">
        <f>K5+K6+K7+K8+K9+K10+K11</f>
        <v>0.58333333333333348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15</v>
      </c>
      <c r="C13" s="34"/>
      <c r="D13" s="35" t="str">
        <f>"Semaine du "&amp;TEXT(MIN(C14:C18,C14:C18),"jj")&amp;" au "&amp;TEXT(MAX(C14:C18,C14:C18),"jj mmmm aaaa")</f>
        <v>Semaine du 08 au 12 avril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41365</v>
      </c>
      <c r="B14" s="12">
        <f>B10-DAY(B10)+9-WEEKDAY(B10-DAY(B10))</f>
        <v>41372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41372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41373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41373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41374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41374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41375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41375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41376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41376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41377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41377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41378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41378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16</v>
      </c>
      <c r="C22" s="34"/>
      <c r="D22" s="35" t="str">
        <f>"Semaine du "&amp;TEXT(MIN(C23:C27,C23:C27),"jj")&amp;" au "&amp;TEXT(MAX(C23:C27,C23:C27),"jj mmmm aaaa")</f>
        <v>Semaine du 15 au 19 avril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41372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41379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41373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41380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41374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41381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41375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41382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41376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41383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41377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41384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41378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41385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17</v>
      </c>
      <c r="C31" s="34"/>
      <c r="D31" s="35" t="str">
        <f>"Semaine du "&amp;TEXT(MIN(C32:C36,C32:C36),"jj")&amp;" au "&amp;TEXT(MAX(C32:C36,C32:C36),"jj mmmm aaaa")</f>
        <v>Semaine du 22 au 26 avril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41372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41386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41373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41387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41374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41388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41375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41389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41376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41390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41377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41391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41378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41392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18</v>
      </c>
      <c r="C40" s="34"/>
      <c r="D40" s="35" t="str">
        <f>"Semaine du "&amp;TEXT(MIN(C41:C45,C41:C45),"jj")&amp;" au "&amp;TEXT(MAX(C41:C45,C41:C45),"jj mmmm aaaa")</f>
        <v>Semaine du 29 au 30 avril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41372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41393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41373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41394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41374</v>
      </c>
      <c r="C43" s="13" t="str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/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41375</v>
      </c>
      <c r="C44" s="13" t="str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/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41376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41377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41378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3.9166666666666674</v>
      </c>
    </row>
    <row r="50" spans="2:8" x14ac:dyDescent="0.25">
      <c r="B50" s="41" t="s">
        <v>7</v>
      </c>
      <c r="C50" s="41"/>
      <c r="H50" s="29">
        <f>H49+Janvier!H49+Février!H49+Mars!H49</f>
        <v>6.4166666666666679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DATE(Avril!A1,(Avril!A2)+1,1)</f>
        <v>41395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5</v>
      </c>
      <c r="B2" s="38">
        <f>INT((C11-(DATE(YEAR(C11-WEEKDAY(C11-1)+4),1,3)-WEEKDAY(DATE(YEAR(C11-WEEKDAY(C11-1)+4),1,3)))+5)/7)</f>
        <v>18</v>
      </c>
      <c r="C2" s="38"/>
      <c r="D2" s="35" t="str">
        <f>"Semaine du "&amp;TEXT(MIN(C5:C9,C5:C9),"jj")&amp;" au "&amp;TEXT(MAX(C5:C9,C5:C9),"jj mmmm aaaa")</f>
        <v>Semaine du 01 au 03 mai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41400</v>
      </c>
      <c r="C5" s="1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41401</v>
      </c>
      <c r="C6" s="13" t="str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/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41402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41395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41403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41396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41404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41397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41405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41398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41406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41399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19</v>
      </c>
      <c r="C13" s="34"/>
      <c r="D13" s="35" t="str">
        <f>"Semaine du "&amp;TEXT(MIN(C14:C18,C14:C18),"jj")&amp;" au "&amp;TEXT(MAX(C14:C18,C14:C18),"jj mmmm aaaa")</f>
        <v>Semaine du 06 au 10 mai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41395</v>
      </c>
      <c r="B14" s="12">
        <f>B10-DAY(B10)+9-WEEKDAY(B10-DAY(B10))</f>
        <v>41400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41400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41401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41401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41402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41402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41403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41403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41404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41404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41405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41405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41406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41406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20</v>
      </c>
      <c r="C22" s="34"/>
      <c r="D22" s="35" t="str">
        <f>"Semaine du "&amp;TEXT(MIN(C23:C27,C23:C27),"jj")&amp;" au "&amp;TEXT(MAX(C23:C27,C23:C27),"jj mmmm aaaa")</f>
        <v>Semaine du 13 au 17 mai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41400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41407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41401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41408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41402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41409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41403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41410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41404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41411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41405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41412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41406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41413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21</v>
      </c>
      <c r="C31" s="34"/>
      <c r="D31" s="35" t="str">
        <f>"Semaine du "&amp;TEXT(MIN(C32:C36,C32:C36),"jj")&amp;" au "&amp;TEXT(MAX(C32:C36,C32:C36),"jj mmmm aaaa")</f>
        <v>Semaine du 20 au 24 mai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41400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41414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41401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41415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41402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41416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41403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41417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41404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41418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41405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41419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41406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41420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22</v>
      </c>
      <c r="C40" s="34"/>
      <c r="D40" s="35" t="str">
        <f>"Semaine du "&amp;TEXT(MIN(C41:C45,C41:C45),"jj")&amp;" au "&amp;TEXT(MAX(C41:C45,C41:C45),"jj mmmm aaaa")</f>
        <v>Semaine du 27 au 31 mai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41400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41421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41401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41422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41402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41423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41403</v>
      </c>
      <c r="C44" s="1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41424</v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41404</v>
      </c>
      <c r="C45" s="13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>41425</v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41405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41406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</f>
        <v>10.583333333333336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DATE(Mai!A1,(Mai!A2)+1,1)</f>
        <v>41426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6</v>
      </c>
      <c r="B2" s="38">
        <f>INT((C11-(DATE(YEAR(C11-WEEKDAY(C11-1)+4),1,3)-WEEKDAY(DATE(YEAR(C11-WEEKDAY(C11-1)+4),1,3)))+5)/7)</f>
        <v>23</v>
      </c>
      <c r="C2" s="38"/>
      <c r="D2" s="35" t="str">
        <f>"Semaine du "&amp;TEXT(MIN(C5:C9,C5:C9),"jj")&amp;" au "&amp;TEXT(MAX(C5:C9,C5:C9),"jj mmmm aaaa")</f>
        <v>Semaine du 03 au 07 juin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>41426</v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>41427</v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41428</v>
      </c>
      <c r="C5" s="13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>41428</v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41429</v>
      </c>
      <c r="C6" s="13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>41429</v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41430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41430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41431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41431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41432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41432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41433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41433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41434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41434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24</v>
      </c>
      <c r="C13" s="34"/>
      <c r="D13" s="35" t="str">
        <f>"Semaine du "&amp;TEXT(MIN(C14:C18,C14:C18),"jj")&amp;" au "&amp;TEXT(MAX(C14:C18,C14:C18),"jj mmmm aaaa")</f>
        <v>Semaine du 10 au 14 juin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41426</v>
      </c>
      <c r="B14" s="12">
        <f>B10-DAY(B10)+9-WEEKDAY(B10-DAY(B10))</f>
        <v>41428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41435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41429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41436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41430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41437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41431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41438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41432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41439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41433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41440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41434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41441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25</v>
      </c>
      <c r="C22" s="34"/>
      <c r="D22" s="35" t="str">
        <f>"Semaine du "&amp;TEXT(MIN(C23:C27,C23:C27),"jj")&amp;" au "&amp;TEXT(MAX(C23:C27,C23:C27),"jj mmmm aaaa")</f>
        <v>Semaine du 17 au 21 juin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41428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41442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41429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41443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41430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41444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41431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41445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41432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41446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41433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41447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41434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41448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26</v>
      </c>
      <c r="C31" s="34"/>
      <c r="D31" s="35" t="str">
        <f>"Semaine du "&amp;TEXT(MIN(C32:C36,C32:C36),"jj")&amp;" au "&amp;TEXT(MAX(C32:C36,C32:C36),"jj mmmm aaaa")</f>
        <v>Semaine du 24 au 28 juin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41428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41449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41429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41450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41430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41451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41431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41452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41432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41453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41433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41454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41434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41455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 t="e">
        <f>INT((C41-(DATE(YEAR(C41-WEEKDAY(C41-1)+4),1,3)-WEEKDAY(DATE(YEAR(C41-WEEKDAY(C41-1)+4),1,3)))+5)/7)</f>
        <v>#VALUE!</v>
      </c>
      <c r="C40" s="34"/>
      <c r="D40" s="35" t="str">
        <f>"Semaine du "&amp;TEXT(MIN(C41:C45,C41:C45),"jj")&amp;" au "&amp;TEXT(MAX(C41:C45,C41:C45),"jj mmmm aaaa")</f>
        <v>Semaine du 00 au 00 janvier 1900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41428</v>
      </c>
      <c r="C41" s="13" t="str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/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41429</v>
      </c>
      <c r="C42" s="13" t="str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/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41430</v>
      </c>
      <c r="C43" s="13" t="str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/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41431</v>
      </c>
      <c r="C44" s="13" t="str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/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41432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41433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41434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H49+Janvier!H49+Février!H49+Mars!H49+Avril!H49+Mai!H49</f>
        <v>14.750000000000004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DATE(Juin!A1,(Juin!A2)+1,1)</f>
        <v>41456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7</v>
      </c>
      <c r="B2" s="38">
        <f>INT((C11-(DATE(YEAR(C11-WEEKDAY(C11-1)+4),1,3)-WEEKDAY(DATE(YEAR(C11-WEEKDAY(C11-1)+4),1,3)))+5)/7)</f>
        <v>27</v>
      </c>
      <c r="C2" s="38"/>
      <c r="D2" s="35" t="str">
        <f>"Semaine du "&amp;TEXT(MIN(C5:C9,C5:C9),"jj")&amp;" au "&amp;TEXT(MAX(C5:C9,C5:C9),"jj mmmm aaaa")</f>
        <v>Semaine du 01 au 05 juillet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41463</v>
      </c>
      <c r="C5" s="13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>41456</v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41464</v>
      </c>
      <c r="C6" s="13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>41457</v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41465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41458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41466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41459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41467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41460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41468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41461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41469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41462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28</v>
      </c>
      <c r="C13" s="34"/>
      <c r="D13" s="35" t="str">
        <f>"Semaine du "&amp;TEXT(MIN(C14:C18,C14:C18),"jj")&amp;" au "&amp;TEXT(MAX(C14:C18,C14:C18),"jj mmmm aaaa")</f>
        <v>Semaine du 08 au 12 juillet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41456</v>
      </c>
      <c r="B14" s="12">
        <f>B10-DAY(B10)+9-WEEKDAY(B10-DAY(B10))</f>
        <v>41463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41463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41464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41464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41465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41465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41466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41466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41467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41467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41468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41468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41469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41469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29</v>
      </c>
      <c r="C22" s="34"/>
      <c r="D22" s="35" t="str">
        <f>"Semaine du "&amp;TEXT(MIN(C23:C27,C23:C27),"jj")&amp;" au "&amp;TEXT(MAX(C23:C27,C23:C27),"jj mmmm aaaa")</f>
        <v>Semaine du 15 au 19 juillet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41463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41470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41464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41471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41465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41472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41466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41473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41467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41474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41468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41475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41469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41476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30</v>
      </c>
      <c r="C31" s="34"/>
      <c r="D31" s="35" t="str">
        <f>"Semaine du "&amp;TEXT(MIN(C32:C36,C32:C36),"jj")&amp;" au "&amp;TEXT(MAX(C32:C36,C32:C36),"jj mmmm aaaa")</f>
        <v>Semaine du 22 au 26 juillet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41463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41477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41464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41478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41465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41479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41466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41480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41467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41481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41468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41482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41469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41483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31</v>
      </c>
      <c r="C40" s="34"/>
      <c r="D40" s="35" t="str">
        <f>"Semaine du "&amp;TEXT(MIN(C41:C45,C41:C45),"jj")&amp;" au "&amp;TEXT(MAX(C41:C45,C41:C45),"jj mmmm aaaa")</f>
        <v>Semaine du 29 au 31 juillet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41463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41484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41464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41485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41465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41486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41466</v>
      </c>
      <c r="C44" s="13" t="str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/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41467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41468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41469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H49+Janvier!H49+Février!H49+Mars!H49+Avril!H49+Mai!H49+Juin!H49</f>
        <v>18.916666666666671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DATE(Juillet!A1,(Juillet!A2)+1,1)</f>
        <v>41487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8</v>
      </c>
      <c r="B2" s="38">
        <f>INT((C11-(DATE(YEAR(C11-WEEKDAY(C11-1)+4),1,3)-WEEKDAY(DATE(YEAR(C11-WEEKDAY(C11-1)+4),1,3)))+5)/7)</f>
        <v>31</v>
      </c>
      <c r="C2" s="38"/>
      <c r="D2" s="35" t="str">
        <f>"Semaine du "&amp;TEXT(MIN(C5:C9,C5:C9),"jj")&amp;" au "&amp;TEXT(MAX(C5:C9,C5:C9),"jj mmmm aaaa")</f>
        <v>Semaine du 01 au 02 août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41491</v>
      </c>
      <c r="C5" s="1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41492</v>
      </c>
      <c r="C6" s="13" t="str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/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41493</v>
      </c>
      <c r="C7" s="13" t="str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/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41494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41487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41495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41488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41496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41489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41497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41490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32</v>
      </c>
      <c r="C13" s="34"/>
      <c r="D13" s="35" t="str">
        <f>"Semaine du "&amp;TEXT(MIN(C14:C18,C14:C18),"jj")&amp;" au "&amp;TEXT(MAX(C14:C18,C14:C18),"jj mmmm aaaa")</f>
        <v>Semaine du 05 au 09 août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41487</v>
      </c>
      <c r="B14" s="12">
        <f>B10-DAY(B10)+9-WEEKDAY(B10-DAY(B10))</f>
        <v>41491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41491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41492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41492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41493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41493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41494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41494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41495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41495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41496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41496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41497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41497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33</v>
      </c>
      <c r="C22" s="34"/>
      <c r="D22" s="35" t="str">
        <f>"Semaine du "&amp;TEXT(MIN(C23:C27,C23:C27),"jj")&amp;" au "&amp;TEXT(MAX(C23:C27,C23:C27),"jj mmmm aaaa")</f>
        <v>Semaine du 12 au 16 août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41491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41498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41492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41499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41493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41500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41494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41501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41495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41502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41496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41503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41497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41504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34</v>
      </c>
      <c r="C31" s="34"/>
      <c r="D31" s="35" t="str">
        <f>"Semaine du "&amp;TEXT(MIN(C32:C36,C32:C36),"jj")&amp;" au "&amp;TEXT(MAX(C32:C36,C32:C36),"jj mmmm aaaa")</f>
        <v>Semaine du 19 au 23 août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41491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41505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41492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41506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41493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41507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41494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41508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41495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41509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41496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41510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41497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41511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35</v>
      </c>
      <c r="C40" s="34"/>
      <c r="D40" s="35" t="str">
        <f>"Semaine du "&amp;TEXT(MIN(C41:C45,C41:C45),"jj")&amp;" au "&amp;TEXT(MAX(C41:C45,C41:C45),"jj mmmm aaaa")</f>
        <v>Semaine du 26 au 30 août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41491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41512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41492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41513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41493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41514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41494</v>
      </c>
      <c r="C44" s="1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41515</v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41495</v>
      </c>
      <c r="C45" s="13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>41516</v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41496</v>
      </c>
      <c r="C46" s="18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>41517</v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41497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H49+Janvier!H49+Février!H49+Mars!H49+Avril!H49+Mai!H49+Juin!H49+Juillet!H49</f>
        <v>23.083333333333339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DATE(Août!A1,(Août!A2)+1,1)</f>
        <v>41518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9</v>
      </c>
      <c r="B2" s="38">
        <f>INT((C11-(DATE(YEAR(C11-WEEKDAY(C11-1)+4),1,3)-WEEKDAY(DATE(YEAR(C11-WEEKDAY(C11-1)+4),1,3)))+5)/7)</f>
        <v>36</v>
      </c>
      <c r="C2" s="38"/>
      <c r="D2" s="35" t="str">
        <f>"Semaine du "&amp;TEXT(MIN(C5:C9,C5:C9),"jj")&amp;" au "&amp;TEXT(MAX(C5:C9,C5:C9),"jj mmmm aaaa")</f>
        <v>Semaine du 02 au 06 septembre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>41518</v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41519</v>
      </c>
      <c r="C5" s="13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>41519</v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41520</v>
      </c>
      <c r="C6" s="13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>41520</v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41521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41521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41522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41522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41523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41523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41524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41524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41525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41525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37</v>
      </c>
      <c r="C13" s="34"/>
      <c r="D13" s="35" t="str">
        <f>"Semaine du "&amp;TEXT(MIN(C14:C18,C14:C18),"jj")&amp;" au "&amp;TEXT(MAX(C14:C18,C14:C18),"jj mmmm aaaa")</f>
        <v>Semaine du 09 au 13 septembre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41518</v>
      </c>
      <c r="B14" s="12">
        <f>B10-DAY(B10)+9-WEEKDAY(B10-DAY(B10))</f>
        <v>41519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41526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41520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41527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41521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41528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41522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41529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41523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41530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41524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41531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41525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41532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38</v>
      </c>
      <c r="C22" s="34"/>
      <c r="D22" s="35" t="str">
        <f>"Semaine du "&amp;TEXT(MIN(C23:C27,C23:C27),"jj")&amp;" au "&amp;TEXT(MAX(C23:C27,C23:C27),"jj mmmm aaaa")</f>
        <v>Semaine du 16 au 20 septembre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41519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41533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41520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41534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41521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41535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41522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41536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41523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41537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41524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41538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41525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41539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39</v>
      </c>
      <c r="C31" s="34"/>
      <c r="D31" s="35" t="str">
        <f>"Semaine du "&amp;TEXT(MIN(C32:C36,C32:C36),"jj")&amp;" au "&amp;TEXT(MAX(C32:C36,C32:C36),"jj mmmm aaaa")</f>
        <v>Semaine du 23 au 27 septembre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41519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41540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41520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41541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41521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41542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41522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41543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41523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41544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41524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41545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41525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41546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40</v>
      </c>
      <c r="C40" s="34"/>
      <c r="D40" s="35" t="str">
        <f>"Semaine du "&amp;TEXT(MIN(C41:C45,C41:C45),"jj")&amp;" au "&amp;TEXT(MAX(C41:C45,C41:C45),"jj mmmm aaaa")</f>
        <v>Semaine du 30 au 30 septembre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41519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41547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41520</v>
      </c>
      <c r="C42" s="13" t="str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/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41521</v>
      </c>
      <c r="C43" s="13" t="str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/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41522</v>
      </c>
      <c r="C44" s="13" t="str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/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41523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41524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41525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H49+Janvier!H49+Février!H49+Mars!H49+Avril!H49+Mai!H49+Juin!H49+Juillet!H49+Août!H49</f>
        <v>27.250000000000007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DATE(Septembre!A1,(Septembre!A2)+1,1)</f>
        <v>41548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10</v>
      </c>
      <c r="B2" s="38">
        <f>INT((C11-(DATE(YEAR(C11-WEEKDAY(C11-1)+4),1,3)-WEEKDAY(DATE(YEAR(C11-WEEKDAY(C11-1)+4),1,3)))+5)/7)</f>
        <v>40</v>
      </c>
      <c r="C2" s="38"/>
      <c r="D2" s="35" t="str">
        <f>"Semaine du "&amp;TEXT(MIN(C5:C9,C5:C9),"jj")&amp;" au "&amp;TEXT(MAX(C5:C9,C5:C9),"jj mmmm aaaa")</f>
        <v>Semaine du 01 au 04 octobre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41554</v>
      </c>
      <c r="C5" s="1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41555</v>
      </c>
      <c r="C6" s="13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>41548</v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41556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41549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41557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41550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41558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41551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41559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41552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41560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41553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41</v>
      </c>
      <c r="C13" s="34"/>
      <c r="D13" s="35" t="str">
        <f>"Semaine du "&amp;TEXT(MIN(C14:C18,C14:C18),"jj")&amp;" au "&amp;TEXT(MAX(C14:C18,C14:C18),"jj mmmm aaaa")</f>
        <v>Semaine du 07 au 11 octobre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41548</v>
      </c>
      <c r="B14" s="12">
        <f>B10-DAY(B10)+9-WEEKDAY(B10-DAY(B10))</f>
        <v>41554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41554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41555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41555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41556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41556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41557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41557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41558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41558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41559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41559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41560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41560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42</v>
      </c>
      <c r="C22" s="34"/>
      <c r="D22" s="35" t="str">
        <f>"Semaine du "&amp;TEXT(MIN(C23:C27,C23:C27),"jj")&amp;" au "&amp;TEXT(MAX(C23:C27,C23:C27),"jj mmmm aaaa")</f>
        <v>Semaine du 14 au 18 octobre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41554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41561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41555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41562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41556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41563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41557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41564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41558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41565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41559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41566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41560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41567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43</v>
      </c>
      <c r="C31" s="34"/>
      <c r="D31" s="35" t="str">
        <f>"Semaine du "&amp;TEXT(MIN(C32:C36,C32:C36),"jj")&amp;" au "&amp;TEXT(MAX(C32:C36,C32:C36),"jj mmmm aaaa")</f>
        <v>Semaine du 21 au 25 octobre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41554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41568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41555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41569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41556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41570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41557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41571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41558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41572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41559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41573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41560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41574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44</v>
      </c>
      <c r="C40" s="34"/>
      <c r="D40" s="35" t="str">
        <f>"Semaine du "&amp;TEXT(MIN(C41:C45,C41:C45),"jj")&amp;" au "&amp;TEXT(MAX(C41:C45,C41:C45),"jj mmmm aaaa")</f>
        <v>Semaine du 28 au 31 octobre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41554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41575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41555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41576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41556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41577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41557</v>
      </c>
      <c r="C44" s="1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41578</v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41558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41559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41560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H49+Janvier!H49+Février!H49+Mars!H49+Avril!H49+Mai!H49+Juin!H49+Juillet!H49+Août!H49+Septembre!H49</f>
        <v>31.416666666666675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DATE(Octobre!A1,(Octobre!A2)+1,1)</f>
        <v>41579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11</v>
      </c>
      <c r="B2" s="38">
        <f>INT((C11-(DATE(YEAR(C11-WEEKDAY(C11-1)+4),1,3)-WEEKDAY(DATE(YEAR(C11-WEEKDAY(C11-1)+4),1,3)))+5)/7)</f>
        <v>44</v>
      </c>
      <c r="C2" s="38"/>
      <c r="D2" s="35" t="str">
        <f>"Semaine du "&amp;TEXT(MIN(C5:C9,C5:C9),"jj")&amp;" au "&amp;TEXT(MAX(C5:C9,C5:C9),"jj mmmm aaaa")</f>
        <v>Semaine du 01 au 01 novembre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 t="str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/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41582</v>
      </c>
      <c r="C5" s="13" t="str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/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41583</v>
      </c>
      <c r="C6" s="13" t="str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/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41584</v>
      </c>
      <c r="C7" s="13" t="str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/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41585</v>
      </c>
      <c r="C8" s="13" t="str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/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41586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41579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41587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41580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41588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41581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45</v>
      </c>
      <c r="C13" s="34"/>
      <c r="D13" s="35" t="str">
        <f>"Semaine du "&amp;TEXT(MIN(C14:C18,C14:C18),"jj")&amp;" au "&amp;TEXT(MAX(C14:C18,C14:C18),"jj mmmm aaaa")</f>
        <v>Semaine du 04 au 08 novembre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41579</v>
      </c>
      <c r="B14" s="12">
        <f>B10-DAY(B10)+9-WEEKDAY(B10-DAY(B10))</f>
        <v>41582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41582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41583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41583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41584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41584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41585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41585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41586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41586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41587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41587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41588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41588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46</v>
      </c>
      <c r="C22" s="34"/>
      <c r="D22" s="35" t="str">
        <f>"Semaine du "&amp;TEXT(MIN(C23:C27,C23:C27),"jj")&amp;" au "&amp;TEXT(MAX(C23:C27,C23:C27),"jj mmmm aaaa")</f>
        <v>Semaine du 11 au 15 novembre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41582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41589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41583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41590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41584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41591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41585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41592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41586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41593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41587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41594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41588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41595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47</v>
      </c>
      <c r="C31" s="34"/>
      <c r="D31" s="35" t="str">
        <f>"Semaine du "&amp;TEXT(MIN(C32:C36,C32:C36),"jj")&amp;" au "&amp;TEXT(MAX(C32:C36,C32:C36),"jj mmmm aaaa")</f>
        <v>Semaine du 18 au 22 novembre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41582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41596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41583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41597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41584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41598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41585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41599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41586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41600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41587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41601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41588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41602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48</v>
      </c>
      <c r="C40" s="34"/>
      <c r="D40" s="35" t="str">
        <f>"Semaine du "&amp;TEXT(MIN(C41:C45,C41:C45),"jj")&amp;" au "&amp;TEXT(MAX(C41:C45,C41:C45),"jj mmmm aaaa")</f>
        <v>Semaine du 25 au 29 novembre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41582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41603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41583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41604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41584</v>
      </c>
      <c r="C43" s="13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>41605</v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41585</v>
      </c>
      <c r="C44" s="13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>41606</v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41586</v>
      </c>
      <c r="C45" s="13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>41607</v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41587</v>
      </c>
      <c r="C46" s="18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>41608</v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41588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H49+Janvier!H49+Février!H49+Mars!H49+Avril!H49+Mai!H49+Juin!H49+Juillet!H49+Août!H49+Septembre!H49+Octobre!H49</f>
        <v>35.583333333333343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Z150"/>
  <sheetViews>
    <sheetView workbookViewId="0">
      <selection activeCell="A7" sqref="A7"/>
    </sheetView>
  </sheetViews>
  <sheetFormatPr baseColWidth="10" defaultRowHeight="15" x14ac:dyDescent="0.25"/>
  <cols>
    <col min="1" max="1" width="0.109375" style="1" customWidth="1"/>
    <col min="2" max="2" width="22.44140625" style="1" customWidth="1"/>
    <col min="3" max="3" width="4.44140625" style="2" customWidth="1"/>
    <col min="4" max="7" width="13.6640625" style="1" customWidth="1"/>
    <col min="8" max="8" width="13.6640625" style="3" customWidth="1"/>
    <col min="9" max="11" width="0" style="1" hidden="1" customWidth="1"/>
    <col min="12" max="26" width="11.5546875" style="30"/>
    <col min="27" max="16384" width="11.5546875" style="1"/>
  </cols>
  <sheetData>
    <row r="1" spans="1:11" ht="18" customHeight="1" x14ac:dyDescent="0.25">
      <c r="A1" s="4">
        <f>YEAR(B1)</f>
        <v>2013</v>
      </c>
      <c r="B1" s="39">
        <f>DATE(Novembre!A1,(Novembre!A2)+1,1)</f>
        <v>41609</v>
      </c>
      <c r="C1" s="39"/>
      <c r="D1" s="5" t="s">
        <v>0</v>
      </c>
      <c r="E1" s="5" t="s">
        <v>1</v>
      </c>
      <c r="F1" s="5" t="s">
        <v>2</v>
      </c>
      <c r="G1" s="5" t="s">
        <v>3</v>
      </c>
      <c r="H1" s="6" t="s">
        <v>4</v>
      </c>
    </row>
    <row r="2" spans="1:11" ht="15" customHeight="1" x14ac:dyDescent="0.25">
      <c r="A2" s="4">
        <f>MONTH(B1)</f>
        <v>12</v>
      </c>
      <c r="B2" s="38">
        <f>INT((C11-(DATE(YEAR(C11-WEEKDAY(C11-1)+4),1,3)-WEEKDAY(DATE(YEAR(C11-WEEKDAY(C11-1)+4),1,3)))+5)/7)</f>
        <v>49</v>
      </c>
      <c r="C2" s="38"/>
      <c r="D2" s="35" t="str">
        <f>"Semaine du "&amp;TEXT(MIN(C5:C9,C5:C9),"jj")&amp;" au "&amp;TEXT(MAX(C5:C9,C5:C9),"jj mmmm aaaa")</f>
        <v>Semaine du 02 au 06 décembre 2013</v>
      </c>
      <c r="E2" s="35"/>
      <c r="F2" s="35"/>
      <c r="G2" s="35"/>
      <c r="H2" s="35"/>
      <c r="J2" s="7"/>
    </row>
    <row r="3" spans="1:11" ht="18" hidden="1" customHeight="1" x14ac:dyDescent="0.25">
      <c r="A3" s="4"/>
      <c r="B3" s="8"/>
      <c r="C3" s="9" t="str">
        <f>IF(MONTH($A$14)&lt;&gt;MONTH($A$14-(WEEKDAY($A$14,1)-($A$6-1))-IF((WEEKDAY($A$14,1)-($A$6-1))&lt;=0,7,0)+(ROW(C5)-ROW($C$5))*7+(COLUMN(C5)-COLUMN($C$5)+1)),"",$A$14-(WEEKDAY($A$14,1)-($A$6-1))-IF((WEEKDAY($A$14,1)-($A$6-1))&lt;=0,7,0)+(ROW(C5)-ROW($C$5))*7+(COLUMN(C5)-COLUMN($C$5)+1))</f>
        <v/>
      </c>
      <c r="D3" s="10"/>
      <c r="E3" s="10"/>
      <c r="F3" s="10"/>
      <c r="G3" s="10"/>
      <c r="H3" s="11"/>
      <c r="J3" s="7"/>
    </row>
    <row r="4" spans="1:11" ht="18" hidden="1" customHeight="1" x14ac:dyDescent="0.25">
      <c r="A4" s="4"/>
      <c r="B4" s="8"/>
      <c r="C4" s="9">
        <f>IF(MONTH($A$14)&lt;&gt;MONTH($A$14-(WEEKDAY($A$14,1)-($A$6-1))-IF((WEEKDAY($A$14,1)-($A$6-1))&lt;=0,7,0)+(ROW(D5)-ROW($C$5))*7+(COLUMN(D5)-COLUMN($C$5)+1)),"",$A$14-(WEEKDAY($A$14,1)-($A$6-1))-IF((WEEKDAY($A$14,1)-($A$6-1))&lt;=0,7,0)+(ROW(D5)-ROW($C$5))*7+(COLUMN(D5)-COLUMN($C$5)+1))</f>
        <v>41609</v>
      </c>
      <c r="D4" s="10"/>
      <c r="E4" s="10"/>
      <c r="F4" s="10"/>
      <c r="G4" s="10"/>
      <c r="H4" s="11"/>
      <c r="J4" s="7"/>
    </row>
    <row r="5" spans="1:11" ht="18" customHeight="1" x14ac:dyDescent="0.25">
      <c r="A5" s="4">
        <v>7</v>
      </c>
      <c r="B5" s="12">
        <f>B1-DAY(B1)+9-WEEKDAY(B1-DAY(B1))</f>
        <v>41610</v>
      </c>
      <c r="C5" s="13">
        <f>IF(MONTH($A$14)&lt;&gt;MONTH($A$14-(WEEKDAY($A$14,1)-($A$6-1))-IF((WEEKDAY($A$14,1)-($A$6-1))&lt;=0,7,0)+(ROW(E5)-ROW($C$5))*7+(COLUMN(E5)-COLUMN($C$5)+1)),"",$A$14-(WEEKDAY($A$14,1)-($A$6-1))-IF((WEEKDAY($A$14,1)-($A$6-1))&lt;=0,7,0)+(ROW(E5)-ROW($C$5))*7+(COLUMN(E5)-COLUMN($C$5)+1))</f>
        <v>41610</v>
      </c>
      <c r="D5" s="14">
        <v>0.41666666666666669</v>
      </c>
      <c r="E5" s="14">
        <v>0.52083333333333337</v>
      </c>
      <c r="F5" s="14">
        <v>0.5625</v>
      </c>
      <c r="G5" s="14">
        <v>0.70833333333333337</v>
      </c>
      <c r="H5" s="15">
        <f>K5</f>
        <v>0.25000000000000006</v>
      </c>
      <c r="I5" s="16">
        <f t="shared" ref="I5:I11" si="0">E5-D5</f>
        <v>0.10416666666666669</v>
      </c>
      <c r="J5" s="16">
        <f t="shared" ref="J5:J11" si="1">G5-F5</f>
        <v>0.14583333333333337</v>
      </c>
      <c r="K5" s="16">
        <f t="shared" ref="K5:K11" si="2">J5+I5</f>
        <v>0.25000000000000006</v>
      </c>
    </row>
    <row r="6" spans="1:11" ht="18" customHeight="1" x14ac:dyDescent="0.25">
      <c r="A6" s="4">
        <v>7</v>
      </c>
      <c r="B6" s="12">
        <f>B1-DAY(B1)+10-WEEKDAY(B1-DAY(B1))</f>
        <v>41611</v>
      </c>
      <c r="C6" s="13">
        <f>IF(MONTH($A$14)&lt;&gt;MONTH($A$14-(WEEKDAY($A$14,1)-($A$6-1))-IF((WEEKDAY($A$14,1)-($A$6-1))&lt;=0,7,0)+(ROW(F5)-ROW($C$5))*7+(COLUMN(F5)-COLUMN($C$5)+1)),"",$A$14-(WEEKDAY($A$14,1)-($A$6-1))-IF((WEEKDAY($A$14,1)-($A$6-1))&lt;=0,7,0)+(ROW(F5)-ROW($C$5))*7+(COLUMN(F5)-COLUMN($C$5)+1))</f>
        <v>41611</v>
      </c>
      <c r="D6" s="14">
        <v>0.375</v>
      </c>
      <c r="E6" s="14">
        <v>0.52083333333333337</v>
      </c>
      <c r="F6" s="14"/>
      <c r="G6" s="14"/>
      <c r="H6" s="15">
        <f>K6</f>
        <v>0.14583333333333337</v>
      </c>
      <c r="I6" s="16">
        <f t="shared" si="0"/>
        <v>0.14583333333333337</v>
      </c>
      <c r="J6" s="16">
        <f t="shared" si="1"/>
        <v>0</v>
      </c>
      <c r="K6" s="16">
        <f t="shared" si="2"/>
        <v>0.14583333333333337</v>
      </c>
    </row>
    <row r="7" spans="1:11" ht="18" customHeight="1" x14ac:dyDescent="0.25">
      <c r="A7" s="4"/>
      <c r="B7" s="12">
        <f>B1-DAY(B1)+11-WEEKDAY(B1-DAY(B1))</f>
        <v>41612</v>
      </c>
      <c r="C7" s="13">
        <f>IF(MONTH($A$14)&lt;&gt;MONTH($A$14-(WEEKDAY($A$14,1)-($A$6-1))-IF((WEEKDAY($A$14,1)-($A$6-1))&lt;=0,7,0)+(ROW(G5)-ROW($C$5))*7+(COLUMN(G5)-COLUMN($C$5)+1)),"",$A$14-(WEEKDAY($A$14,1)-($A$6-1))-IF((WEEKDAY($A$14,1)-($A$6-1))&lt;=0,7,0)+(ROW(G5)-ROW($C$5))*7+(COLUMN(G5)-COLUMN($C$5)+1))</f>
        <v>41612</v>
      </c>
      <c r="D7" s="14"/>
      <c r="E7" s="14"/>
      <c r="F7" s="14"/>
      <c r="G7" s="14"/>
      <c r="H7" s="15" t="str">
        <f>IF(K7=0,"",K7)</f>
        <v/>
      </c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1:11" ht="18" customHeight="1" x14ac:dyDescent="0.25">
      <c r="A8" s="4"/>
      <c r="B8" s="12">
        <f>B1-DAY(B1)+12-WEEKDAY(B1-DAY(B1))</f>
        <v>41613</v>
      </c>
      <c r="C8" s="13">
        <f>IF(MONTH($A$14)&lt;&gt;MONTH($A$14-(WEEKDAY($A$14,1)-($A$6-1))-IF((WEEKDAY($A$14,1)-($A$6-1))&lt;=0,7,0)+(ROW(H5)-ROW($C$5))*7+(COLUMN(H5)-COLUMN($C$5)+1)),"",$A$14-(WEEKDAY($A$14,1)-($A$6-1))-IF((WEEKDAY($A$14,1)-($A$6-1))&lt;=0,7,0)+(ROW(H5)-ROW($C$5))*7+(COLUMN(H5)-COLUMN($C$5)+1))</f>
        <v>41613</v>
      </c>
      <c r="D8" s="14">
        <v>0.375</v>
      </c>
      <c r="E8" s="14">
        <v>0.52083333333333337</v>
      </c>
      <c r="F8" s="14">
        <v>0.5625</v>
      </c>
      <c r="G8" s="14">
        <v>0.70833333333333337</v>
      </c>
      <c r="H8" s="15">
        <f>K8</f>
        <v>0.29166666666666674</v>
      </c>
      <c r="I8" s="16">
        <f t="shared" si="0"/>
        <v>0.14583333333333337</v>
      </c>
      <c r="J8" s="16">
        <f t="shared" si="1"/>
        <v>0.14583333333333337</v>
      </c>
      <c r="K8" s="16">
        <f t="shared" si="2"/>
        <v>0.29166666666666674</v>
      </c>
    </row>
    <row r="9" spans="1:11" ht="18" customHeight="1" x14ac:dyDescent="0.25">
      <c r="A9" s="4"/>
      <c r="B9" s="12">
        <f>B1-DAY(B1)+13-WEEKDAY(B1-DAY(B1))</f>
        <v>41614</v>
      </c>
      <c r="C9" s="13">
        <f>IF(MONTH($A$14)&lt;&gt;MONTH($A$14-(WEEKDAY($A$14,1)-($A$6-1))-IF((WEEKDAY($A$14,1)-($A$6-1))&lt;=0,7,0)+(ROW(I5)-ROW($C$5))*7+(COLUMN(I5)-COLUMN($C$5)+1)),"",$A$14-(WEEKDAY($A$14,1)-($A$6-1))-IF((WEEKDAY($A$14,1)-($A$6-1))&lt;=0,7,0)+(ROW(I5)-ROW($C$5))*7+(COLUMN(I5)-COLUMN($C$5)+1))</f>
        <v>41614</v>
      </c>
      <c r="D9" s="14">
        <v>0.375</v>
      </c>
      <c r="E9" s="14">
        <v>0.52083333333333337</v>
      </c>
      <c r="F9" s="14"/>
      <c r="G9" s="14"/>
      <c r="H9" s="15">
        <f>K9</f>
        <v>0.14583333333333337</v>
      </c>
      <c r="I9" s="16">
        <f t="shared" si="0"/>
        <v>0.14583333333333337</v>
      </c>
      <c r="J9" s="16">
        <f t="shared" si="1"/>
        <v>0</v>
      </c>
      <c r="K9" s="16">
        <f t="shared" si="2"/>
        <v>0.14583333333333337</v>
      </c>
    </row>
    <row r="10" spans="1:11" ht="10.199999999999999" customHeight="1" x14ac:dyDescent="0.25">
      <c r="A10" s="4"/>
      <c r="B10" s="17">
        <f>B1-DAY(B1)+14-WEEKDAY(B1-DAY(B1))</f>
        <v>41615</v>
      </c>
      <c r="C10" s="18">
        <f>IF(MONTH($A$14)&lt;&gt;MONTH($A$14-(WEEKDAY($A$14,1)-($A$6-1))-IF((WEEKDAY($A$14,1)-($A$6-1))&lt;=0,7,0)+(ROW(J5)-ROW($C$5))*7+(COLUMN(J5)-COLUMN($C$5)+1)),"",$A$14-(WEEKDAY($A$14,1)-($A$6-1))-IF((WEEKDAY($A$14,1)-($A$6-1))&lt;=0,7,0)+(ROW(J5)-ROW($C$5))*7+(COLUMN(J5)-COLUMN($C$5)+1))</f>
        <v>41615</v>
      </c>
      <c r="D10" s="19"/>
      <c r="E10" s="19"/>
      <c r="F10" s="19"/>
      <c r="G10" s="19"/>
      <c r="H10" s="20" t="str">
        <f>IF(K10=0,"",K10)</f>
        <v/>
      </c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1:11" ht="10.199999999999999" customHeight="1" x14ac:dyDescent="0.25">
      <c r="A11" s="4"/>
      <c r="B11" s="21">
        <f>B1-DAY(B1)+15-WEEKDAY(B1-DAY(B1))</f>
        <v>41616</v>
      </c>
      <c r="C11" s="22">
        <f>IF(MONTH($A$14)&lt;&gt;MONTH($A$14-(WEEKDAY($A$14,1)-($A$6-1))-IF((WEEKDAY($A$14,1)-($A$6-1))&lt;=0,7,0)+(ROW(K5)-ROW($C$5))*7+(COLUMN(K5)-COLUMN($C$5)+1)),"",$A$14-(WEEKDAY($A$14,1)-($A$6-1))-IF((WEEKDAY($A$14,1)-($A$6-1))&lt;=0,7,0)+(ROW(K5)-ROW($C$5))*7+(COLUMN(K5)-COLUMN($C$5)+1))</f>
        <v>41616</v>
      </c>
      <c r="D11" s="19"/>
      <c r="E11" s="19"/>
      <c r="F11" s="19"/>
      <c r="G11" s="19"/>
      <c r="H11" s="20" t="str">
        <f>IF(K11=0,"",K11)</f>
        <v/>
      </c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1:11" ht="18" customHeight="1" x14ac:dyDescent="0.25">
      <c r="A12" s="4"/>
      <c r="B12" s="23" t="s">
        <v>5</v>
      </c>
      <c r="C12" s="24"/>
      <c r="D12" s="25"/>
      <c r="E12" s="25"/>
      <c r="F12" s="25"/>
      <c r="G12" s="25"/>
      <c r="H12" s="26">
        <f>K12</f>
        <v>0.83333333333333359</v>
      </c>
      <c r="K12" s="16">
        <f>K5+K6+K7+K8+K9+K10+K11</f>
        <v>0.83333333333333359</v>
      </c>
    </row>
    <row r="13" spans="1:11" ht="15" customHeight="1" x14ac:dyDescent="0.25">
      <c r="A13" s="4"/>
      <c r="B13" s="34">
        <f>INT((C20-(DATE(YEAR(C20-WEEKDAY(C20-1)+4),1,3)-WEEKDAY(DATE(YEAR(C20-WEEKDAY(C20-1)+4),1,3)))+5)/7)</f>
        <v>50</v>
      </c>
      <c r="C13" s="34"/>
      <c r="D13" s="35" t="str">
        <f>"Semaine du "&amp;TEXT(MIN(C14:C18,C14:C18),"jj")&amp;" au "&amp;TEXT(MAX(C14:C18,C14:C18),"jj mmmm aaaa")</f>
        <v>Semaine du 09 au 13 décembre 2013</v>
      </c>
      <c r="E13" s="35"/>
      <c r="F13" s="35"/>
      <c r="G13" s="35"/>
      <c r="H13" s="35"/>
    </row>
    <row r="14" spans="1:11" ht="18" customHeight="1" x14ac:dyDescent="0.25">
      <c r="A14" s="27">
        <f>DATE(A1,A2,1)</f>
        <v>41609</v>
      </c>
      <c r="B14" s="12">
        <f>B10-DAY(B10)+9-WEEKDAY(B10-DAY(B10))</f>
        <v>41610</v>
      </c>
      <c r="C14" s="13">
        <f>IF(MONTH($A$14)&lt;&gt;MONTH($A$14-(WEEKDAY($A$14,1)-($A$6-1))-IF((WEEKDAY($A$14,1)-($A$6-1))&lt;=0,7,0)+(ROW(L5)-ROW($C$5))*7+(COLUMN(L5)-COLUMN($C$5)+1)),"",$A$14-(WEEKDAY($A$14,1)-($A$6-1))-IF((WEEKDAY($A$14,1)-($A$6-1))&lt;=0,7,0)+(ROW(L5)-ROW($C$5))*7+(COLUMN(L5)-COLUMN($C$5)+1))</f>
        <v>41617</v>
      </c>
      <c r="D14" s="14">
        <v>0.41666666666666669</v>
      </c>
      <c r="E14" s="14">
        <v>0.52083333333333337</v>
      </c>
      <c r="F14" s="14">
        <v>0.5625</v>
      </c>
      <c r="G14" s="14">
        <v>0.70833333333333337</v>
      </c>
      <c r="H14" s="15">
        <f>K14</f>
        <v>0.25000000000000006</v>
      </c>
      <c r="I14" s="16">
        <f t="shared" ref="I14:I20" si="3">E14-D14</f>
        <v>0.10416666666666669</v>
      </c>
      <c r="J14" s="16">
        <f t="shared" ref="J14:J20" si="4">G14-F14</f>
        <v>0.14583333333333337</v>
      </c>
      <c r="K14" s="16">
        <f t="shared" ref="K14:K20" si="5">J14+I14</f>
        <v>0.25000000000000006</v>
      </c>
    </row>
    <row r="15" spans="1:11" ht="18" customHeight="1" x14ac:dyDescent="0.25">
      <c r="B15" s="12">
        <f>B10-DAY(B10)+10-WEEKDAY(B10-DAY(B10))</f>
        <v>41611</v>
      </c>
      <c r="C15" s="13">
        <f>IF(MONTH($A$14)&lt;&gt;MONTH($A$14-(WEEKDAY($A$14,1)-($A$6-1))-IF((WEEKDAY($A$14,1)-($A$6-1))&lt;=0,7,0)+(ROW(M5)-ROW($C$5))*7+(COLUMN(M5)-COLUMN($C$5)+1)),"",$A$14-(WEEKDAY($A$14,1)-($A$6-1))-IF((WEEKDAY($A$14,1)-($A$6-1))&lt;=0,7,0)+(ROW(M5)-ROW($C$5))*7+(COLUMN(M5)-COLUMN($C$5)+1))</f>
        <v>41618</v>
      </c>
      <c r="D15" s="14">
        <v>0.375</v>
      </c>
      <c r="E15" s="14">
        <v>0.52083333333333337</v>
      </c>
      <c r="F15" s="14"/>
      <c r="G15" s="14"/>
      <c r="H15" s="15">
        <f>K15</f>
        <v>0.14583333333333337</v>
      </c>
      <c r="I15" s="16">
        <f t="shared" si="3"/>
        <v>0.14583333333333337</v>
      </c>
      <c r="J15" s="16">
        <f t="shared" si="4"/>
        <v>0</v>
      </c>
      <c r="K15" s="16">
        <f t="shared" si="5"/>
        <v>0.14583333333333337</v>
      </c>
    </row>
    <row r="16" spans="1:11" ht="18" customHeight="1" x14ac:dyDescent="0.25">
      <c r="B16" s="12">
        <f>B10-DAY(B10)+11-WEEKDAY(B10-DAY(B10))</f>
        <v>41612</v>
      </c>
      <c r="C16" s="13">
        <f>IF(MONTH($A$14)&lt;&gt;MONTH($A$14-(WEEKDAY($A$14,1)-($A$6-1))-IF((WEEKDAY($A$14,1)-($A$6-1))&lt;=0,7,0)+(ROW(N5)-ROW($C$5))*7+(COLUMN(N5)-COLUMN($C$5)+1)),"",$A$14-(WEEKDAY($A$14,1)-($A$6-1))-IF((WEEKDAY($A$14,1)-($A$6-1))&lt;=0,7,0)+(ROW(N5)-ROW($C$5))*7+(COLUMN(N5)-COLUMN($C$5)+1))</f>
        <v>41619</v>
      </c>
      <c r="D16" s="14"/>
      <c r="E16" s="14"/>
      <c r="F16" s="14"/>
      <c r="G16" s="14"/>
      <c r="H16" s="15" t="str">
        <f>IF(K16=0,"",K16)</f>
        <v/>
      </c>
      <c r="I16" s="16">
        <f t="shared" si="3"/>
        <v>0</v>
      </c>
      <c r="J16" s="16">
        <f t="shared" si="4"/>
        <v>0</v>
      </c>
      <c r="K16" s="16">
        <f t="shared" si="5"/>
        <v>0</v>
      </c>
    </row>
    <row r="17" spans="1:11" ht="18" customHeight="1" x14ac:dyDescent="0.25">
      <c r="B17" s="12">
        <f>B10-DAY(B10)+12-WEEKDAY(B10-DAY(B10))</f>
        <v>41613</v>
      </c>
      <c r="C17" s="13">
        <f>IF(MONTH($A$14)&lt;&gt;MONTH($A$14-(WEEKDAY($A$14,1)-($A$6-1))-IF((WEEKDAY($A$14,1)-($A$6-1))&lt;=0,7,0)+(ROW(O5)-ROW($C$5))*7+(COLUMN(O5)-COLUMN($C$5)+1)),"",$A$14-(WEEKDAY($A$14,1)-($A$6-1))-IF((WEEKDAY($A$14,1)-($A$6-1))&lt;=0,7,0)+(ROW(O5)-ROW($C$5))*7+(COLUMN(O5)-COLUMN($C$5)+1))</f>
        <v>41620</v>
      </c>
      <c r="D17" s="14">
        <v>0.375</v>
      </c>
      <c r="E17" s="14">
        <v>0.52083333333333337</v>
      </c>
      <c r="F17" s="14">
        <v>0.5625</v>
      </c>
      <c r="G17" s="14">
        <v>0.70833333333333337</v>
      </c>
      <c r="H17" s="15">
        <f>K17</f>
        <v>0.29166666666666674</v>
      </c>
      <c r="I17" s="16">
        <f t="shared" si="3"/>
        <v>0.14583333333333337</v>
      </c>
      <c r="J17" s="16">
        <f t="shared" si="4"/>
        <v>0.14583333333333337</v>
      </c>
      <c r="K17" s="16">
        <f t="shared" si="5"/>
        <v>0.29166666666666674</v>
      </c>
    </row>
    <row r="18" spans="1:11" ht="18" customHeight="1" x14ac:dyDescent="0.25">
      <c r="B18" s="12">
        <f>B10-DAY(B10)+13-WEEKDAY(B10-DAY(B10))</f>
        <v>41614</v>
      </c>
      <c r="C18" s="13">
        <f>IF(MONTH($A$14)&lt;&gt;MONTH($A$14-(WEEKDAY($A$14,1)-($A$6-1))-IF((WEEKDAY($A$14,1)-($A$6-1))&lt;=0,7,0)+(ROW(P5)-ROW($C$5))*7+(COLUMN(P5)-COLUMN($C$5)+1)),"",$A$14-(WEEKDAY($A$14,1)-($A$6-1))-IF((WEEKDAY($A$14,1)-($A$6-1))&lt;=0,7,0)+(ROW(P5)-ROW($C$5))*7+(COLUMN(P5)-COLUMN($C$5)+1))</f>
        <v>41621</v>
      </c>
      <c r="D18" s="14">
        <v>0.375</v>
      </c>
      <c r="E18" s="14">
        <v>0.52083333333333337</v>
      </c>
      <c r="F18" s="14"/>
      <c r="G18" s="14"/>
      <c r="H18" s="15">
        <f>K18</f>
        <v>0.14583333333333337</v>
      </c>
      <c r="I18" s="16">
        <f t="shared" si="3"/>
        <v>0.14583333333333337</v>
      </c>
      <c r="J18" s="16">
        <f t="shared" si="4"/>
        <v>0</v>
      </c>
      <c r="K18" s="16">
        <f t="shared" si="5"/>
        <v>0.14583333333333337</v>
      </c>
    </row>
    <row r="19" spans="1:11" ht="10.199999999999999" customHeight="1" x14ac:dyDescent="0.25">
      <c r="B19" s="17">
        <f>B10-DAY(B10)+14-WEEKDAY(B10-DAY(B10))</f>
        <v>41615</v>
      </c>
      <c r="C19" s="18">
        <f>IF(MONTH($A$14)&lt;&gt;MONTH($A$14-(WEEKDAY($A$14,1)-($A$6-1))-IF((WEEKDAY($A$14,1)-($A$6-1))&lt;=0,7,0)+(ROW(Q5)-ROW($C$5))*7+(COLUMN(Q5)-COLUMN($C$5)+1)),"",$A$14-(WEEKDAY($A$14,1)-($A$6-1))-IF((WEEKDAY($A$14,1)-($A$6-1))&lt;=0,7,0)+(ROW(Q5)-ROW($C$5))*7+(COLUMN(Q5)-COLUMN($C$5)+1))</f>
        <v>41622</v>
      </c>
      <c r="D19" s="19"/>
      <c r="E19" s="19"/>
      <c r="F19" s="19"/>
      <c r="G19" s="19"/>
      <c r="H19" s="20" t="str">
        <f>IF(K19=0,"",K19)</f>
        <v/>
      </c>
      <c r="I19" s="16">
        <f t="shared" si="3"/>
        <v>0</v>
      </c>
      <c r="J19" s="16">
        <f t="shared" si="4"/>
        <v>0</v>
      </c>
      <c r="K19" s="16">
        <f t="shared" si="5"/>
        <v>0</v>
      </c>
    </row>
    <row r="20" spans="1:11" ht="10.199999999999999" customHeight="1" x14ac:dyDescent="0.25">
      <c r="B20" s="21">
        <f>B10-DAY(B10)+15-WEEKDAY(B10-DAY(B10))</f>
        <v>41616</v>
      </c>
      <c r="C20" s="22">
        <f>IF(MONTH($A$14)&lt;&gt;MONTH($A$14-(WEEKDAY($A$14,1)-($A$6-1))-IF((WEEKDAY($A$14,1)-($A$6-1))&lt;=0,7,0)+(ROW(R5)-ROW($C$5))*7+(COLUMN(R5)-COLUMN($C$5)+1)),"",$A$14-(WEEKDAY($A$14,1)-($A$6-1))-IF((WEEKDAY($A$14,1)-($A$6-1))&lt;=0,7,0)+(ROW(R5)-ROW($C$5))*7+(COLUMN(R5)-COLUMN($C$5)+1))</f>
        <v>41623</v>
      </c>
      <c r="D20" s="19"/>
      <c r="E20" s="19"/>
      <c r="F20" s="19"/>
      <c r="G20" s="19"/>
      <c r="H20" s="20" t="str">
        <f>IF(K20=0,"",K20)</f>
        <v/>
      </c>
      <c r="I20" s="16">
        <f t="shared" si="3"/>
        <v>0</v>
      </c>
      <c r="J20" s="16">
        <f t="shared" si="4"/>
        <v>0</v>
      </c>
      <c r="K20" s="16">
        <f t="shared" si="5"/>
        <v>0</v>
      </c>
    </row>
    <row r="21" spans="1:11" ht="18" customHeight="1" x14ac:dyDescent="0.25">
      <c r="B21" s="23" t="s">
        <v>5</v>
      </c>
      <c r="C21" s="24"/>
      <c r="D21" s="25"/>
      <c r="E21" s="25"/>
      <c r="F21" s="25"/>
      <c r="G21" s="25"/>
      <c r="H21" s="26">
        <f>K21</f>
        <v>0.83333333333333359</v>
      </c>
      <c r="K21" s="16">
        <f>K14+K15+K16+K17+K18+K19+K20</f>
        <v>0.83333333333333359</v>
      </c>
    </row>
    <row r="22" spans="1:11" ht="15" customHeight="1" x14ac:dyDescent="0.25">
      <c r="A22" s="4"/>
      <c r="B22" s="34">
        <f>INT((C29-(DATE(YEAR(C29-WEEKDAY(C29-1)+4),1,3)-WEEKDAY(DATE(YEAR(C29-WEEKDAY(C29-1)+4),1,3)))+5)/7)</f>
        <v>51</v>
      </c>
      <c r="C22" s="34"/>
      <c r="D22" s="35" t="str">
        <f>"Semaine du "&amp;TEXT(MIN(C23:C27,C23:C27),"jj")&amp;" au "&amp;TEXT(MAX(C23:C27,C23:C27),"jj mmmm aaaa")</f>
        <v>Semaine du 16 au 20 décembre 2013</v>
      </c>
      <c r="E22" s="35"/>
      <c r="F22" s="35"/>
      <c r="G22" s="35"/>
      <c r="H22" s="35"/>
    </row>
    <row r="23" spans="1:11" ht="18" customHeight="1" x14ac:dyDescent="0.25">
      <c r="B23" s="12">
        <f>B18-DAY(B18)+9-WEEKDAY(B18-DAY(B18))</f>
        <v>41610</v>
      </c>
      <c r="C23" s="13">
        <f>IF(MONTH($A$14)&lt;&gt;MONTH($A$14-(WEEKDAY($A$14,1)-($A$6-1))-IF((WEEKDAY($A$14,1)-($A$6-1))&lt;=0,7,0)+(ROW(S5)-ROW($C$5))*7+(COLUMN(S5)-COLUMN($C$5)+1)),"",$A$14-(WEEKDAY($A$14,1)-($A$6-1))-IF((WEEKDAY($A$14,1)-($A$6-1))&lt;=0,7,0)+(ROW(S5)-ROW($C$5))*7+(COLUMN(S5)-COLUMN($C$5)+1))</f>
        <v>41624</v>
      </c>
      <c r="D23" s="14">
        <v>0.41666666666666669</v>
      </c>
      <c r="E23" s="14">
        <v>0.52083333333333337</v>
      </c>
      <c r="F23" s="14">
        <v>0.5625</v>
      </c>
      <c r="G23" s="14">
        <v>0.70833333333333337</v>
      </c>
      <c r="H23" s="15">
        <f>K23</f>
        <v>0.25000000000000006</v>
      </c>
      <c r="I23" s="16">
        <f t="shared" ref="I23:I29" si="6">E23-D23</f>
        <v>0.10416666666666669</v>
      </c>
      <c r="J23" s="16">
        <f t="shared" ref="J23:J29" si="7">G23-F23</f>
        <v>0.14583333333333337</v>
      </c>
      <c r="K23" s="16">
        <f t="shared" ref="K23:K29" si="8">J23+I23</f>
        <v>0.25000000000000006</v>
      </c>
    </row>
    <row r="24" spans="1:11" ht="18" customHeight="1" x14ac:dyDescent="0.25">
      <c r="B24" s="12">
        <f>B18-DAY(B18)+10-WEEKDAY(B18-DAY(B18))</f>
        <v>41611</v>
      </c>
      <c r="C24" s="13">
        <f>IF(MONTH($A$14)&lt;&gt;MONTH($A$14-(WEEKDAY($A$14,1)-($A$6-1))-IF((WEEKDAY($A$14,1)-($A$6-1))&lt;=0,7,0)+(ROW(T5)-ROW($C$5))*7+(COLUMN(T5)-COLUMN($C$5)+1)),"",$A$14-(WEEKDAY($A$14,1)-($A$6-1))-IF((WEEKDAY($A$14,1)-($A$6-1))&lt;=0,7,0)+(ROW(T5)-ROW($C$5))*7+(COLUMN(T5)-COLUMN($C$5)+1))</f>
        <v>41625</v>
      </c>
      <c r="D24" s="14">
        <v>0.375</v>
      </c>
      <c r="E24" s="14">
        <v>0.52083333333333337</v>
      </c>
      <c r="F24" s="14"/>
      <c r="G24" s="14"/>
      <c r="H24" s="15">
        <f>K24</f>
        <v>0.14583333333333337</v>
      </c>
      <c r="I24" s="16">
        <f t="shared" si="6"/>
        <v>0.14583333333333337</v>
      </c>
      <c r="J24" s="16">
        <f t="shared" si="7"/>
        <v>0</v>
      </c>
      <c r="K24" s="16">
        <f t="shared" si="8"/>
        <v>0.14583333333333337</v>
      </c>
    </row>
    <row r="25" spans="1:11" ht="18" customHeight="1" x14ac:dyDescent="0.25">
      <c r="B25" s="12">
        <f>B18-DAY(B18)+11-WEEKDAY(B18-DAY(B18))</f>
        <v>41612</v>
      </c>
      <c r="C25" s="13">
        <f>IF(MONTH($A$14)&lt;&gt;MONTH($A$14-(WEEKDAY($A$14,1)-($A$6-1))-IF((WEEKDAY($A$14,1)-($A$6-1))&lt;=0,7,0)+(ROW(U5)-ROW($C$5))*7+(COLUMN(U5)-COLUMN($C$5)+1)),"",$A$14-(WEEKDAY($A$14,1)-($A$6-1))-IF((WEEKDAY($A$14,1)-($A$6-1))&lt;=0,7,0)+(ROW(U5)-ROW($C$5))*7+(COLUMN(U5)-COLUMN($C$5)+1))</f>
        <v>41626</v>
      </c>
      <c r="D25" s="14"/>
      <c r="E25" s="14"/>
      <c r="F25" s="14"/>
      <c r="G25" s="14"/>
      <c r="H25" s="15" t="str">
        <f>IF(K25=0,"",K25)</f>
        <v/>
      </c>
      <c r="I25" s="16">
        <f t="shared" si="6"/>
        <v>0</v>
      </c>
      <c r="J25" s="16">
        <f t="shared" si="7"/>
        <v>0</v>
      </c>
      <c r="K25" s="16">
        <f t="shared" si="8"/>
        <v>0</v>
      </c>
    </row>
    <row r="26" spans="1:11" ht="18" customHeight="1" x14ac:dyDescent="0.25">
      <c r="B26" s="12">
        <f>B18-DAY(B18)+12-WEEKDAY(B18-DAY(B18))</f>
        <v>41613</v>
      </c>
      <c r="C26" s="13">
        <f>IF(MONTH($A$14)&lt;&gt;MONTH($A$14-(WEEKDAY($A$14,1)-($A$6-1))-IF((WEEKDAY($A$14,1)-($A$6-1))&lt;=0,7,0)+(ROW(V5)-ROW($C$5))*7+(COLUMN(V5)-COLUMN($C$5)+1)),"",$A$14-(WEEKDAY($A$14,1)-($A$6-1))-IF((WEEKDAY($A$14,1)-($A$6-1))&lt;=0,7,0)+(ROW(V5)-ROW($C$5))*7+(COLUMN(V5)-COLUMN($C$5)+1))</f>
        <v>41627</v>
      </c>
      <c r="D26" s="14">
        <v>0.375</v>
      </c>
      <c r="E26" s="14">
        <v>0.52083333333333337</v>
      </c>
      <c r="F26" s="14">
        <v>0.5625</v>
      </c>
      <c r="G26" s="14">
        <v>0.70833333333333337</v>
      </c>
      <c r="H26" s="15">
        <f>K26</f>
        <v>0.29166666666666674</v>
      </c>
      <c r="I26" s="16">
        <f t="shared" si="6"/>
        <v>0.14583333333333337</v>
      </c>
      <c r="J26" s="16">
        <f t="shared" si="7"/>
        <v>0.14583333333333337</v>
      </c>
      <c r="K26" s="16">
        <f t="shared" si="8"/>
        <v>0.29166666666666674</v>
      </c>
    </row>
    <row r="27" spans="1:11" ht="18" customHeight="1" x14ac:dyDescent="0.25">
      <c r="B27" s="12">
        <f>B18-DAY(B18)+13-WEEKDAY(B18-DAY(B18))</f>
        <v>41614</v>
      </c>
      <c r="C27" s="13">
        <f>IF(MONTH($A$14)&lt;&gt;MONTH($A$14-(WEEKDAY($A$14,1)-($A$6-1))-IF((WEEKDAY($A$14,1)-($A$6-1))&lt;=0,7,0)+(ROW(W5)-ROW($C$5))*7+(COLUMN(W5)-COLUMN($C$5)+1)),"",$A$14-(WEEKDAY($A$14,1)-($A$6-1))-IF((WEEKDAY($A$14,1)-($A$6-1))&lt;=0,7,0)+(ROW(W5)-ROW($C$5))*7+(COLUMN(W5)-COLUMN($C$5)+1))</f>
        <v>41628</v>
      </c>
      <c r="D27" s="14">
        <v>0.375</v>
      </c>
      <c r="E27" s="14">
        <v>0.52083333333333337</v>
      </c>
      <c r="F27" s="14"/>
      <c r="G27" s="14"/>
      <c r="H27" s="15">
        <f>K27</f>
        <v>0.14583333333333337</v>
      </c>
      <c r="I27" s="16">
        <f t="shared" si="6"/>
        <v>0.14583333333333337</v>
      </c>
      <c r="J27" s="16">
        <f t="shared" si="7"/>
        <v>0</v>
      </c>
      <c r="K27" s="16">
        <f t="shared" si="8"/>
        <v>0.14583333333333337</v>
      </c>
    </row>
    <row r="28" spans="1:11" ht="10.199999999999999" customHeight="1" x14ac:dyDescent="0.25">
      <c r="B28" s="17">
        <f>B18-DAY(B18)+14-WEEKDAY(B18-DAY(B18))</f>
        <v>41615</v>
      </c>
      <c r="C28" s="18">
        <f>IF(MONTH($A$14)&lt;&gt;MONTH($A$14-(WEEKDAY($A$14,1)-($A$6-1))-IF((WEEKDAY($A$14,1)-($A$6-1))&lt;=0,7,0)+(ROW(X5)-ROW($C$5))*7+(COLUMN(X5)-COLUMN($C$5)+1)),"",$A$14-(WEEKDAY($A$14,1)-($A$6-1))-IF((WEEKDAY($A$14,1)-($A$6-1))&lt;=0,7,0)+(ROW(X5)-ROW($C$5))*7+(COLUMN(X5)-COLUMN($C$5)+1))</f>
        <v>41629</v>
      </c>
      <c r="D28" s="19"/>
      <c r="E28" s="19"/>
      <c r="F28" s="19"/>
      <c r="G28" s="19"/>
      <c r="H28" s="20" t="str">
        <f>IF(K28=0,"",K28)</f>
        <v/>
      </c>
      <c r="I28" s="16">
        <f t="shared" si="6"/>
        <v>0</v>
      </c>
      <c r="J28" s="16">
        <f t="shared" si="7"/>
        <v>0</v>
      </c>
      <c r="K28" s="16">
        <f t="shared" si="8"/>
        <v>0</v>
      </c>
    </row>
    <row r="29" spans="1:11" ht="10.199999999999999" customHeight="1" x14ac:dyDescent="0.25">
      <c r="B29" s="21">
        <f>B18-DAY(B18)+15-WEEKDAY(B18-DAY(B18))</f>
        <v>41616</v>
      </c>
      <c r="C29" s="22">
        <f>IF(MONTH($A$14)&lt;&gt;MONTH($A$14-(WEEKDAY($A$14,1)-($A$6-1))-IF((WEEKDAY($A$14,1)-($A$6-1))&lt;=0,7,0)+(ROW(Y5)-ROW($C$5))*7+(COLUMN(Y5)-COLUMN($C$5)+1)),"",$A$14-(WEEKDAY($A$14,1)-($A$6-1))-IF((WEEKDAY($A$14,1)-($A$6-1))&lt;=0,7,0)+(ROW(Y5)-ROW($C$5))*7+(COLUMN(Y5)-COLUMN($C$5)+1))</f>
        <v>41630</v>
      </c>
      <c r="D29" s="19"/>
      <c r="E29" s="19"/>
      <c r="F29" s="19"/>
      <c r="G29" s="19"/>
      <c r="H29" s="20" t="str">
        <f>IF(K29=0,"",K29)</f>
        <v/>
      </c>
      <c r="I29" s="16">
        <f t="shared" si="6"/>
        <v>0</v>
      </c>
      <c r="J29" s="16">
        <f t="shared" si="7"/>
        <v>0</v>
      </c>
      <c r="K29" s="16">
        <f t="shared" si="8"/>
        <v>0</v>
      </c>
    </row>
    <row r="30" spans="1:11" ht="18" customHeight="1" x14ac:dyDescent="0.25">
      <c r="B30" s="23" t="s">
        <v>5</v>
      </c>
      <c r="C30" s="24"/>
      <c r="D30" s="25"/>
      <c r="E30" s="25"/>
      <c r="F30" s="25"/>
      <c r="G30" s="25"/>
      <c r="H30" s="26">
        <f>K30</f>
        <v>0.83333333333333359</v>
      </c>
      <c r="K30" s="16">
        <f>K23+K24+K25+K26+K27+K28+K29</f>
        <v>0.83333333333333359</v>
      </c>
    </row>
    <row r="31" spans="1:11" ht="15" customHeight="1" x14ac:dyDescent="0.25">
      <c r="B31" s="34">
        <f>INT((C38-(DATE(YEAR(C38-WEEKDAY(C38-1)+4),1,3)-WEEKDAY(DATE(YEAR(C38-WEEKDAY(C38-1)+4),1,3)))+5)/7)</f>
        <v>52</v>
      </c>
      <c r="C31" s="34"/>
      <c r="D31" s="35" t="str">
        <f>"Semaine du "&amp;TEXT(MIN(C32:C36,C32:C36),"jj")&amp;" au "&amp;TEXT(MAX(C32:C36,C32:C36),"jj mmmm aaaa")</f>
        <v>Semaine du 23 au 27 décembre 2013</v>
      </c>
      <c r="E31" s="35"/>
      <c r="F31" s="35"/>
      <c r="G31" s="35"/>
      <c r="H31" s="35"/>
    </row>
    <row r="32" spans="1:11" ht="18" customHeight="1" x14ac:dyDescent="0.25">
      <c r="B32" s="12">
        <f>B27-DAY(B27)+9-WEEKDAY(B27-DAY(B27))</f>
        <v>41610</v>
      </c>
      <c r="C32" s="13">
        <f>IF(MONTH($A$14)&lt;&gt;MONTH($A$14-(WEEKDAY($A$14,1)-($A$6-1))-IF((WEEKDAY($A$14,1)-($A$6-1))&lt;=0,7,0)+(ROW(Z5)-ROW($C$5))*7+(COLUMN(Z5)-COLUMN($C$5)+1)),"",$A$14-(WEEKDAY($A$14,1)-($A$6-1))-IF((WEEKDAY($A$14,1)-($A$6-1))&lt;=0,7,0)+(ROW(Z5)-ROW($C$5))*7+(COLUMN(Z5)-COLUMN($C$5)+1))</f>
        <v>41631</v>
      </c>
      <c r="D32" s="14">
        <v>0.375</v>
      </c>
      <c r="E32" s="14">
        <v>0.52083333333333337</v>
      </c>
      <c r="F32" s="14">
        <v>0.58333333333333337</v>
      </c>
      <c r="G32" s="14">
        <v>0.70833333333333337</v>
      </c>
      <c r="H32" s="15">
        <f>K32</f>
        <v>0.27083333333333337</v>
      </c>
      <c r="I32" s="16">
        <f t="shared" ref="I32:I38" si="9">E32-D32</f>
        <v>0.14583333333333337</v>
      </c>
      <c r="J32" s="16">
        <f t="shared" ref="J32:J38" si="10">G32-F32</f>
        <v>0.125</v>
      </c>
      <c r="K32" s="16">
        <f t="shared" ref="K32:K38" si="11">J32+I32</f>
        <v>0.27083333333333337</v>
      </c>
    </row>
    <row r="33" spans="2:11" ht="18" customHeight="1" x14ac:dyDescent="0.25">
      <c r="B33" s="12">
        <f>B27-DAY(B27)+10-WEEKDAY(B27-DAY(B27))</f>
        <v>41611</v>
      </c>
      <c r="C33" s="13">
        <f>IF(MONTH($A$14)&lt;&gt;MONTH($A$14-(WEEKDAY($A$14,1)-($A$6-1))-IF((WEEKDAY($A$14,1)-($A$6-1))&lt;=0,7,0)+(ROW(AA5)-ROW($C$5))*7+(COLUMN(AA5)-COLUMN($C$5)+1)),"",$A$14-(WEEKDAY($A$14,1)-($A$6-1))-IF((WEEKDAY($A$14,1)-($A$6-1))&lt;=0,7,0)+(ROW(AA5)-ROW($C$5))*7+(COLUMN(AA5)-COLUMN($C$5)+1))</f>
        <v>41632</v>
      </c>
      <c r="D33" s="14">
        <v>0.375</v>
      </c>
      <c r="E33" s="14">
        <v>0.52083333333333337</v>
      </c>
      <c r="F33" s="14"/>
      <c r="G33" s="14"/>
      <c r="H33" s="15">
        <f>K33</f>
        <v>0.14583333333333337</v>
      </c>
      <c r="I33" s="16">
        <f t="shared" si="9"/>
        <v>0.14583333333333337</v>
      </c>
      <c r="J33" s="16">
        <f t="shared" si="10"/>
        <v>0</v>
      </c>
      <c r="K33" s="16">
        <f t="shared" si="11"/>
        <v>0.14583333333333337</v>
      </c>
    </row>
    <row r="34" spans="2:11" ht="18" customHeight="1" x14ac:dyDescent="0.25">
      <c r="B34" s="12">
        <f>B27-DAY(B27)+11-WEEKDAY(B27-DAY(B27))</f>
        <v>41612</v>
      </c>
      <c r="C34" s="13">
        <f>IF(MONTH($A$14)&lt;&gt;MONTH($A$14-(WEEKDAY($A$14,1)-($A$6-1))-IF((WEEKDAY($A$14,1)-($A$6-1))&lt;=0,7,0)+(ROW(AB5)-ROW($C$5))*7+(COLUMN(AB5)-COLUMN($C$5)+1)),"",$A$14-(WEEKDAY($A$14,1)-($A$6-1))-IF((WEEKDAY($A$14,1)-($A$6-1))&lt;=0,7,0)+(ROW(AB5)-ROW($C$5))*7+(COLUMN(AB5)-COLUMN($C$5)+1))</f>
        <v>41633</v>
      </c>
      <c r="D34" s="14"/>
      <c r="E34" s="14"/>
      <c r="F34" s="14"/>
      <c r="G34" s="14"/>
      <c r="H34" s="15" t="str">
        <f>IF(K34=0,"",K34)</f>
        <v/>
      </c>
      <c r="I34" s="16">
        <f t="shared" si="9"/>
        <v>0</v>
      </c>
      <c r="J34" s="16">
        <f t="shared" si="10"/>
        <v>0</v>
      </c>
      <c r="K34" s="16">
        <f t="shared" si="11"/>
        <v>0</v>
      </c>
    </row>
    <row r="35" spans="2:11" ht="18" customHeight="1" x14ac:dyDescent="0.25">
      <c r="B35" s="12">
        <f>B27-DAY(B27)+12-WEEKDAY(B27-DAY(B27))</f>
        <v>41613</v>
      </c>
      <c r="C35" s="13">
        <f>IF(MONTH($A$14)&lt;&gt;MONTH($A$14-(WEEKDAY($A$14,1)-($A$6-1))-IF((WEEKDAY($A$14,1)-($A$6-1))&lt;=0,7,0)+(ROW(AC5)-ROW($C$5))*7+(COLUMN(AC5)-COLUMN($C$5)+1)),"",$A$14-(WEEKDAY($A$14,1)-($A$6-1))-IF((WEEKDAY($A$14,1)-($A$6-1))&lt;=0,7,0)+(ROW(AC5)-ROW($C$5))*7+(COLUMN(AC5)-COLUMN($C$5)+1))</f>
        <v>41634</v>
      </c>
      <c r="D35" s="14">
        <v>0.375</v>
      </c>
      <c r="E35" s="14">
        <v>0.52083333333333337</v>
      </c>
      <c r="F35" s="14">
        <v>0.58333333333333337</v>
      </c>
      <c r="G35" s="14">
        <v>0.70833333333333337</v>
      </c>
      <c r="H35" s="15">
        <f>K35</f>
        <v>0.27083333333333337</v>
      </c>
      <c r="I35" s="16">
        <f t="shared" si="9"/>
        <v>0.14583333333333337</v>
      </c>
      <c r="J35" s="16">
        <f t="shared" si="10"/>
        <v>0.125</v>
      </c>
      <c r="K35" s="16">
        <f t="shared" si="11"/>
        <v>0.27083333333333337</v>
      </c>
    </row>
    <row r="36" spans="2:11" ht="18" customHeight="1" x14ac:dyDescent="0.25">
      <c r="B36" s="12">
        <f>B27-DAY(B27)+13-WEEKDAY(B27-DAY(B27))</f>
        <v>41614</v>
      </c>
      <c r="C36" s="13">
        <f>IF(MONTH($A$14)&lt;&gt;MONTH($A$14-(WEEKDAY($A$14,1)-($A$6-1))-IF((WEEKDAY($A$14,1)-($A$6-1))&lt;=0,7,0)+(ROW(AD5)-ROW($C$5))*7+(COLUMN(AD5)-COLUMN($C$5)+1)),"",$A$14-(WEEKDAY($A$14,1)-($A$6-1))-IF((WEEKDAY($A$14,1)-($A$6-1))&lt;=0,7,0)+(ROW(AD5)-ROW($C$5))*7+(COLUMN(AD5)-COLUMN($C$5)+1))</f>
        <v>41635</v>
      </c>
      <c r="D36" s="14">
        <v>0.375</v>
      </c>
      <c r="E36" s="14">
        <v>0.52083333333333337</v>
      </c>
      <c r="F36" s="14"/>
      <c r="G36" s="14"/>
      <c r="H36" s="15">
        <f>K36</f>
        <v>0.14583333333333337</v>
      </c>
      <c r="I36" s="16">
        <f t="shared" si="9"/>
        <v>0.14583333333333337</v>
      </c>
      <c r="J36" s="16">
        <f t="shared" si="10"/>
        <v>0</v>
      </c>
      <c r="K36" s="16">
        <f t="shared" si="11"/>
        <v>0.14583333333333337</v>
      </c>
    </row>
    <row r="37" spans="2:11" ht="10.199999999999999" customHeight="1" x14ac:dyDescent="0.25">
      <c r="B37" s="17">
        <f>B27-DAY(B27)+14-WEEKDAY(B27-DAY(B27))</f>
        <v>41615</v>
      </c>
      <c r="C37" s="18">
        <f>IF(MONTH($A$14)&lt;&gt;MONTH($A$14-(WEEKDAY($A$14,1)-($A$6-1))-IF((WEEKDAY($A$14,1)-($A$6-1))&lt;=0,7,0)+(ROW(AE5)-ROW($C$5))*7+(COLUMN(AE5)-COLUMN($C$5)+1)),"",$A$14-(WEEKDAY($A$14,1)-($A$6-1))-IF((WEEKDAY($A$14,1)-($A$6-1))&lt;=0,7,0)+(ROW(AE5)-ROW($C$5))*7+(COLUMN(AE5)-COLUMN($C$5)+1))</f>
        <v>41636</v>
      </c>
      <c r="D37" s="19"/>
      <c r="E37" s="19"/>
      <c r="F37" s="19"/>
      <c r="G37" s="19"/>
      <c r="H37" s="20" t="str">
        <f>IF(K37=0,"",K37)</f>
        <v/>
      </c>
      <c r="I37" s="16">
        <f t="shared" si="9"/>
        <v>0</v>
      </c>
      <c r="J37" s="16">
        <f t="shared" si="10"/>
        <v>0</v>
      </c>
      <c r="K37" s="16">
        <f t="shared" si="11"/>
        <v>0</v>
      </c>
    </row>
    <row r="38" spans="2:11" ht="10.199999999999999" customHeight="1" x14ac:dyDescent="0.25">
      <c r="B38" s="21">
        <f>B27-DAY(B27)+15-WEEKDAY(B27-DAY(B27))</f>
        <v>41616</v>
      </c>
      <c r="C38" s="22">
        <f>IF(MONTH($A$14)&lt;&gt;MONTH($A$14-(WEEKDAY($A$14,1)-($A$6-1))-IF((WEEKDAY($A$14,1)-($A$6-1))&lt;=0,7,0)+(ROW(AF5)-ROW($C$5))*7+(COLUMN(AF5)-COLUMN($C$5)+1)),"",$A$14-(WEEKDAY($A$14,1)-($A$6-1))-IF((WEEKDAY($A$14,1)-($A$6-1))&lt;=0,7,0)+(ROW(AF5)-ROW($C$5))*7+(COLUMN(AF5)-COLUMN($C$5)+1))</f>
        <v>41637</v>
      </c>
      <c r="D38" s="19"/>
      <c r="E38" s="19"/>
      <c r="F38" s="19"/>
      <c r="G38" s="19"/>
      <c r="H38" s="20" t="str">
        <f>IF(K38=0,"",K38)</f>
        <v/>
      </c>
      <c r="I38" s="16">
        <f t="shared" si="9"/>
        <v>0</v>
      </c>
      <c r="J38" s="16">
        <f t="shared" si="10"/>
        <v>0</v>
      </c>
      <c r="K38" s="16">
        <f t="shared" si="11"/>
        <v>0</v>
      </c>
    </row>
    <row r="39" spans="2:11" ht="18" customHeight="1" x14ac:dyDescent="0.25">
      <c r="B39" s="23" t="s">
        <v>5</v>
      </c>
      <c r="C39" s="24"/>
      <c r="D39" s="25"/>
      <c r="E39" s="25"/>
      <c r="F39" s="25"/>
      <c r="G39" s="25"/>
      <c r="H39" s="26">
        <f>K39</f>
        <v>0.83333333333333348</v>
      </c>
      <c r="K39" s="16">
        <f>K32+K33+K34+K35+K36+K37+K38</f>
        <v>0.83333333333333348</v>
      </c>
    </row>
    <row r="40" spans="2:11" ht="15" customHeight="1" x14ac:dyDescent="0.25">
      <c r="B40" s="34">
        <f>INT((C41-(DATE(YEAR(C41-WEEKDAY(C41-1)+4),1,3)-WEEKDAY(DATE(YEAR(C41-WEEKDAY(C41-1)+4),1,3)))+5)/7)</f>
        <v>1</v>
      </c>
      <c r="C40" s="34"/>
      <c r="D40" s="35" t="str">
        <f>"Semaine du "&amp;TEXT(MIN(C41:C45,C41:C45),"jj")&amp;" au "&amp;TEXT(MAX(C41:C45,C41:C45),"jj mmmm aaaa")</f>
        <v>Semaine du 30 au 31 décembre 2013</v>
      </c>
      <c r="E40" s="35"/>
      <c r="F40" s="35"/>
      <c r="G40" s="35"/>
      <c r="H40" s="35"/>
    </row>
    <row r="41" spans="2:11" ht="18" customHeight="1" x14ac:dyDescent="0.25">
      <c r="B41" s="12">
        <f>B36-DAY(B36)+9-WEEKDAY(B36-DAY(B36))</f>
        <v>41610</v>
      </c>
      <c r="C41" s="13">
        <f>IF(MONTH($A$14)&lt;&gt;MONTH($A$14-(WEEKDAY($A$14,1)-($A$6-1))-IF((WEEKDAY($A$14,1)-($A$6-1))&lt;=0,7,0)+(ROW(AG5)-ROW($C$5))*7+(COLUMN(AG5)-COLUMN($C$5)+1)),"",$A$14-(WEEKDAY($A$14,1)-($A$6-1))-IF((WEEKDAY($A$14,1)-($A$6-1))&lt;=0,7,0)+(ROW(AG5)-ROW($C$5))*7+(COLUMN(AG5)-COLUMN($C$5)+1))</f>
        <v>41638</v>
      </c>
      <c r="D41" s="14">
        <v>0.375</v>
      </c>
      <c r="E41" s="14">
        <v>0.52083333333333337</v>
      </c>
      <c r="F41" s="14">
        <v>0.58333333333333337</v>
      </c>
      <c r="G41" s="14">
        <v>0.70833333333333337</v>
      </c>
      <c r="H41" s="15">
        <f>K41</f>
        <v>0.27083333333333337</v>
      </c>
      <c r="I41" s="16">
        <f t="shared" ref="I41:I47" si="12">E41-D41</f>
        <v>0.14583333333333337</v>
      </c>
      <c r="J41" s="16">
        <f t="shared" ref="J41:J47" si="13">G41-F41</f>
        <v>0.125</v>
      </c>
      <c r="K41" s="16">
        <f t="shared" ref="K41:K47" si="14">J41+I41</f>
        <v>0.27083333333333337</v>
      </c>
    </row>
    <row r="42" spans="2:11" ht="18" customHeight="1" x14ac:dyDescent="0.25">
      <c r="B42" s="12">
        <f>B36-DAY(B36)+10-WEEKDAY(B36-DAY(B36))</f>
        <v>41611</v>
      </c>
      <c r="C42" s="13">
        <f>IF(MONTH($A$14)&lt;&gt;MONTH($A$14-(WEEKDAY($A$14,1)-($A$6-1))-IF((WEEKDAY($A$14,1)-($A$6-1))&lt;=0,7,0)+(ROW(AH5)-ROW($C$5))*7+(COLUMN(AH5)-COLUMN($C$5)+1)),"",$A$14-(WEEKDAY($A$14,1)-($A$6-1))-IF((WEEKDAY($A$14,1)-($A$6-1))&lt;=0,7,0)+(ROW(AH5)-ROW($C$5))*7+(COLUMN(AH5)-COLUMN($C$5)+1))</f>
        <v>41639</v>
      </c>
      <c r="D42" s="14">
        <v>0.375</v>
      </c>
      <c r="E42" s="14">
        <v>0.52083333333333337</v>
      </c>
      <c r="F42" s="14"/>
      <c r="G42" s="14"/>
      <c r="H42" s="15">
        <f>K42</f>
        <v>0.14583333333333337</v>
      </c>
      <c r="I42" s="16">
        <f t="shared" si="12"/>
        <v>0.14583333333333337</v>
      </c>
      <c r="J42" s="16">
        <f t="shared" si="13"/>
        <v>0</v>
      </c>
      <c r="K42" s="16">
        <f t="shared" si="14"/>
        <v>0.14583333333333337</v>
      </c>
    </row>
    <row r="43" spans="2:11" ht="18" customHeight="1" x14ac:dyDescent="0.25">
      <c r="B43" s="12">
        <f>B36-DAY(B36)+11-WEEKDAY(B36-DAY(B36))</f>
        <v>41612</v>
      </c>
      <c r="C43" s="13" t="str">
        <f>IF(MONTH($A$14)&lt;&gt;MONTH($A$14-(WEEKDAY($A$14,1)-($A$6-1))-IF((WEEKDAY($A$14,1)-($A$6-1))&lt;=0,7,0)+(ROW(AI5)-ROW($C$5))*7+(COLUMN(AI5)-COLUMN($C$5)+1)),"",$A$14-(WEEKDAY($A$14,1)-($A$6-1))-IF((WEEKDAY($A$14,1)-($A$6-1))&lt;=0,7,0)+(ROW(AI5)-ROW($C$5))*7+(COLUMN(AI5)-COLUMN($C$5)+1))</f>
        <v/>
      </c>
      <c r="D43" s="14"/>
      <c r="E43" s="14"/>
      <c r="F43" s="14"/>
      <c r="G43" s="14"/>
      <c r="H43" s="15" t="str">
        <f>IF(K43=0,"",K43)</f>
        <v/>
      </c>
      <c r="I43" s="16">
        <f t="shared" si="12"/>
        <v>0</v>
      </c>
      <c r="J43" s="16">
        <f t="shared" si="13"/>
        <v>0</v>
      </c>
      <c r="K43" s="16">
        <f t="shared" si="14"/>
        <v>0</v>
      </c>
    </row>
    <row r="44" spans="2:11" ht="18" customHeight="1" x14ac:dyDescent="0.25">
      <c r="B44" s="12">
        <f>B36-DAY(B36)+12-WEEKDAY(B36-DAY(B36))</f>
        <v>41613</v>
      </c>
      <c r="C44" s="13" t="str">
        <f>IF(MONTH($A$14)&lt;&gt;MONTH($A$14-(WEEKDAY($A$14,1)-($A$6-1))-IF((WEEKDAY($A$14,1)-($A$6-1))&lt;=0,7,0)+(ROW(AJ5)-ROW($C$5))*7+(COLUMN(AJ5)-COLUMN($C$5)+1)),"",$A$14-(WEEKDAY($A$14,1)-($A$6-1))-IF((WEEKDAY($A$14,1)-($A$6-1))&lt;=0,7,0)+(ROW(AJ5)-ROW($C$5))*7+(COLUMN(AJ5)-COLUMN($C$5)+1))</f>
        <v/>
      </c>
      <c r="D44" s="14">
        <v>0.375</v>
      </c>
      <c r="E44" s="14">
        <v>0.52083333333333337</v>
      </c>
      <c r="F44" s="14">
        <v>0.58333333333333337</v>
      </c>
      <c r="G44" s="14">
        <v>0.70833333333333337</v>
      </c>
      <c r="H44" s="15">
        <f>K44</f>
        <v>0.27083333333333337</v>
      </c>
      <c r="I44" s="16">
        <f t="shared" si="12"/>
        <v>0.14583333333333337</v>
      </c>
      <c r="J44" s="16">
        <f t="shared" si="13"/>
        <v>0.125</v>
      </c>
      <c r="K44" s="16">
        <f t="shared" si="14"/>
        <v>0.27083333333333337</v>
      </c>
    </row>
    <row r="45" spans="2:11" ht="18" customHeight="1" x14ac:dyDescent="0.25">
      <c r="B45" s="12">
        <f>B36-DAY(B36)+13-WEEKDAY(B36-DAY(B36))</f>
        <v>41614</v>
      </c>
      <c r="C45" s="13" t="str">
        <f>IF(MONTH($A$14)&lt;&gt;MONTH($A$14-(WEEKDAY($A$14,1)-($A$6-1))-IF((WEEKDAY($A$14,1)-($A$6-1))&lt;=0,7,0)+(ROW(AK5)-ROW($C$5))*7+(COLUMN(AK5)-COLUMN($C$5)+1)),"",$A$14-(WEEKDAY($A$14,1)-($A$6-1))-IF((WEEKDAY($A$14,1)-($A$6-1))&lt;=0,7,0)+(ROW(AK5)-ROW($C$5))*7+(COLUMN(AK5)-COLUMN($C$5)+1))</f>
        <v/>
      </c>
      <c r="D45" s="14">
        <v>0.375</v>
      </c>
      <c r="E45" s="14">
        <v>0.52083333333333337</v>
      </c>
      <c r="F45" s="14"/>
      <c r="G45" s="14"/>
      <c r="H45" s="15">
        <f>K45</f>
        <v>0.14583333333333337</v>
      </c>
      <c r="I45" s="16">
        <f t="shared" si="12"/>
        <v>0.14583333333333337</v>
      </c>
      <c r="J45" s="16">
        <f t="shared" si="13"/>
        <v>0</v>
      </c>
      <c r="K45" s="16">
        <f t="shared" si="14"/>
        <v>0.14583333333333337</v>
      </c>
    </row>
    <row r="46" spans="2:11" ht="10.199999999999999" customHeight="1" x14ac:dyDescent="0.25">
      <c r="B46" s="17">
        <f>B36-DAY(B36)+14-WEEKDAY(B36-DAY(B36))</f>
        <v>41615</v>
      </c>
      <c r="C46" s="18" t="str">
        <f>IF(MONTH($A$14)&lt;&gt;MONTH($A$14-(WEEKDAY($A$14,1)-($A$6-1))-IF((WEEKDAY($A$14,1)-($A$6-1))&lt;=0,7,0)+(ROW(AL5)-ROW($C$5))*7+(COLUMN(AL5)-COLUMN($C$5)+1)),"",$A$14-(WEEKDAY($A$14,1)-($A$6-1))-IF((WEEKDAY($A$14,1)-($A$6-1))&lt;=0,7,0)+(ROW(AL5)-ROW($C$5))*7+(COLUMN(AL5)-COLUMN($C$5)+1))</f>
        <v/>
      </c>
      <c r="D46" s="19"/>
      <c r="E46" s="19"/>
      <c r="F46" s="19"/>
      <c r="G46" s="19"/>
      <c r="H46" s="20" t="str">
        <f>IF(K46=0,"",K46)</f>
        <v/>
      </c>
      <c r="I46" s="16">
        <f t="shared" si="12"/>
        <v>0</v>
      </c>
      <c r="J46" s="16">
        <f t="shared" si="13"/>
        <v>0</v>
      </c>
      <c r="K46" s="16">
        <f t="shared" si="14"/>
        <v>0</v>
      </c>
    </row>
    <row r="47" spans="2:11" ht="10.199999999999999" customHeight="1" x14ac:dyDescent="0.25">
      <c r="B47" s="21">
        <f>B36-DAY(B36)+15-WEEKDAY(B36-DAY(B36))</f>
        <v>41616</v>
      </c>
      <c r="C47" s="22" t="str">
        <f>IF(MONTH($A$14)&lt;&gt;MONTH($A$14-(WEEKDAY($A$14,1)-($A$6-1))-IF((WEEKDAY($A$14,1)-($A$6-1))&lt;=0,7,0)+(ROW(AM5)-ROW($C$5))*7+(COLUMN(AM5)-COLUMN($C$5)+1)),"",$A$14-(WEEKDAY($A$14,1)-($A$6-1))-IF((WEEKDAY($A$14,1)-($A$6-1))&lt;=0,7,0)+(ROW(AM5)-ROW($C$5))*7+(COLUMN(AM5)-COLUMN($C$5)+1))</f>
        <v/>
      </c>
      <c r="D47" s="19"/>
      <c r="E47" s="19"/>
      <c r="F47" s="19"/>
      <c r="G47" s="19"/>
      <c r="H47" s="20" t="str">
        <f>IF(K47=0,"",K47)</f>
        <v/>
      </c>
      <c r="I47" s="16">
        <f t="shared" si="12"/>
        <v>0</v>
      </c>
      <c r="J47" s="16">
        <f t="shared" si="13"/>
        <v>0</v>
      </c>
      <c r="K47" s="16">
        <f t="shared" si="14"/>
        <v>0</v>
      </c>
    </row>
    <row r="48" spans="2:11" ht="18" customHeight="1" x14ac:dyDescent="0.25">
      <c r="B48" s="23" t="s">
        <v>5</v>
      </c>
      <c r="C48" s="24"/>
      <c r="D48" s="25"/>
      <c r="E48" s="25"/>
      <c r="F48" s="25"/>
      <c r="G48" s="25"/>
      <c r="H48" s="26">
        <f>K48</f>
        <v>0.83333333333333348</v>
      </c>
      <c r="K48" s="16">
        <f>K41+K42+K43+K44+K45+K46+K47</f>
        <v>0.83333333333333348</v>
      </c>
    </row>
    <row r="49" spans="2:8" x14ac:dyDescent="0.25">
      <c r="B49" s="41" t="s">
        <v>6</v>
      </c>
      <c r="C49" s="41"/>
      <c r="D49" s="28"/>
      <c r="E49" s="28"/>
      <c r="F49" s="28"/>
      <c r="G49" s="28"/>
      <c r="H49" s="29">
        <f>H12+H21+H30+H39+H48</f>
        <v>4.1666666666666679</v>
      </c>
    </row>
    <row r="50" spans="2:8" x14ac:dyDescent="0.25">
      <c r="B50" s="41" t="s">
        <v>7</v>
      </c>
      <c r="C50" s="41"/>
      <c r="H50" s="29">
        <f>H49+Janvier!H49+Février!H49+Mars!H49+Avril!H49+Mai!H49+Juin!H49+Juillet!H49+Août!H49+Septembre!H49+Octobre!H49+Novembre!H49</f>
        <v>39.750000000000014</v>
      </c>
    </row>
    <row r="52" spans="2:8" s="30" customFormat="1" x14ac:dyDescent="0.25">
      <c r="C52" s="32"/>
      <c r="H52" s="33"/>
    </row>
    <row r="53" spans="2:8" s="30" customFormat="1" x14ac:dyDescent="0.25">
      <c r="C53" s="32"/>
      <c r="H53" s="33"/>
    </row>
    <row r="54" spans="2:8" s="30" customFormat="1" x14ac:dyDescent="0.25">
      <c r="C54" s="32"/>
      <c r="H54" s="33"/>
    </row>
    <row r="55" spans="2:8" s="30" customFormat="1" x14ac:dyDescent="0.25">
      <c r="C55" s="32"/>
      <c r="H55" s="33"/>
    </row>
    <row r="56" spans="2:8" s="30" customFormat="1" x14ac:dyDescent="0.25">
      <c r="C56" s="32"/>
      <c r="H56" s="33"/>
    </row>
    <row r="57" spans="2:8" s="30" customFormat="1" x14ac:dyDescent="0.25">
      <c r="C57" s="32"/>
      <c r="H57" s="33"/>
    </row>
    <row r="58" spans="2:8" s="30" customFormat="1" x14ac:dyDescent="0.25">
      <c r="C58" s="32"/>
      <c r="H58" s="33"/>
    </row>
    <row r="59" spans="2:8" s="30" customFormat="1" x14ac:dyDescent="0.25">
      <c r="C59" s="32"/>
      <c r="H59" s="33"/>
    </row>
    <row r="60" spans="2:8" s="30" customFormat="1" x14ac:dyDescent="0.25">
      <c r="C60" s="32"/>
      <c r="H60" s="33"/>
    </row>
    <row r="61" spans="2:8" s="30" customFormat="1" x14ac:dyDescent="0.25">
      <c r="C61" s="32"/>
      <c r="H61" s="33"/>
    </row>
    <row r="62" spans="2:8" s="30" customFormat="1" x14ac:dyDescent="0.25">
      <c r="C62" s="32"/>
      <c r="H62" s="33"/>
    </row>
    <row r="63" spans="2:8" s="30" customFormat="1" x14ac:dyDescent="0.25">
      <c r="C63" s="32"/>
      <c r="H63" s="33"/>
    </row>
    <row r="64" spans="2:8" s="30" customFormat="1" x14ac:dyDescent="0.25">
      <c r="C64" s="32"/>
      <c r="H64" s="33"/>
    </row>
    <row r="65" spans="3:8" s="30" customFormat="1" x14ac:dyDescent="0.25">
      <c r="C65" s="32"/>
      <c r="H65" s="33"/>
    </row>
    <row r="66" spans="3:8" s="30" customFormat="1" x14ac:dyDescent="0.25">
      <c r="C66" s="32"/>
      <c r="H66" s="33"/>
    </row>
    <row r="67" spans="3:8" s="30" customFormat="1" x14ac:dyDescent="0.25">
      <c r="C67" s="32"/>
      <c r="H67" s="33"/>
    </row>
    <row r="68" spans="3:8" s="30" customFormat="1" x14ac:dyDescent="0.25">
      <c r="C68" s="32"/>
      <c r="H68" s="33"/>
    </row>
    <row r="69" spans="3:8" s="30" customFormat="1" x14ac:dyDescent="0.25">
      <c r="C69" s="32"/>
      <c r="H69" s="33"/>
    </row>
    <row r="70" spans="3:8" s="30" customFormat="1" x14ac:dyDescent="0.25">
      <c r="C70" s="32"/>
      <c r="H70" s="33"/>
    </row>
    <row r="71" spans="3:8" s="30" customFormat="1" x14ac:dyDescent="0.25">
      <c r="C71" s="32"/>
      <c r="H71" s="33"/>
    </row>
    <row r="72" spans="3:8" s="30" customFormat="1" x14ac:dyDescent="0.25">
      <c r="C72" s="32"/>
      <c r="H72" s="33"/>
    </row>
    <row r="73" spans="3:8" s="30" customFormat="1" x14ac:dyDescent="0.25">
      <c r="C73" s="32"/>
      <c r="H73" s="33"/>
    </row>
    <row r="74" spans="3:8" s="30" customFormat="1" x14ac:dyDescent="0.25">
      <c r="C74" s="32"/>
      <c r="H74" s="33"/>
    </row>
    <row r="75" spans="3:8" s="30" customFormat="1" x14ac:dyDescent="0.25">
      <c r="C75" s="32"/>
      <c r="H75" s="33"/>
    </row>
    <row r="76" spans="3:8" s="30" customFormat="1" x14ac:dyDescent="0.25">
      <c r="C76" s="32"/>
      <c r="H76" s="33"/>
    </row>
    <row r="77" spans="3:8" s="30" customFormat="1" x14ac:dyDescent="0.25">
      <c r="C77" s="32"/>
      <c r="H77" s="33"/>
    </row>
    <row r="78" spans="3:8" s="30" customFormat="1" x14ac:dyDescent="0.25">
      <c r="C78" s="32"/>
      <c r="H78" s="33"/>
    </row>
    <row r="79" spans="3:8" s="30" customFormat="1" x14ac:dyDescent="0.25">
      <c r="C79" s="32"/>
      <c r="H79" s="33"/>
    </row>
    <row r="80" spans="3:8" s="30" customFormat="1" x14ac:dyDescent="0.25">
      <c r="C80" s="32"/>
      <c r="H80" s="33"/>
    </row>
    <row r="81" spans="3:8" s="30" customFormat="1" x14ac:dyDescent="0.25">
      <c r="C81" s="32"/>
      <c r="H81" s="33"/>
    </row>
    <row r="82" spans="3:8" s="30" customFormat="1" x14ac:dyDescent="0.25">
      <c r="C82" s="32"/>
      <c r="H82" s="33"/>
    </row>
    <row r="83" spans="3:8" s="30" customFormat="1" x14ac:dyDescent="0.25">
      <c r="C83" s="32"/>
      <c r="H83" s="33"/>
    </row>
    <row r="84" spans="3:8" s="30" customFormat="1" x14ac:dyDescent="0.25">
      <c r="C84" s="32"/>
      <c r="H84" s="33"/>
    </row>
    <row r="85" spans="3:8" s="30" customFormat="1" x14ac:dyDescent="0.25">
      <c r="C85" s="32"/>
      <c r="H85" s="33"/>
    </row>
    <row r="86" spans="3:8" s="30" customFormat="1" x14ac:dyDescent="0.25">
      <c r="C86" s="32"/>
      <c r="H86" s="33"/>
    </row>
    <row r="87" spans="3:8" s="30" customFormat="1" x14ac:dyDescent="0.25">
      <c r="C87" s="32"/>
      <c r="H87" s="33"/>
    </row>
    <row r="88" spans="3:8" s="30" customFormat="1" x14ac:dyDescent="0.25">
      <c r="C88" s="32"/>
      <c r="H88" s="33"/>
    </row>
    <row r="89" spans="3:8" s="30" customFormat="1" x14ac:dyDescent="0.25">
      <c r="C89" s="32"/>
      <c r="H89" s="33"/>
    </row>
    <row r="90" spans="3:8" s="30" customFormat="1" x14ac:dyDescent="0.25">
      <c r="C90" s="32"/>
      <c r="H90" s="33"/>
    </row>
    <row r="91" spans="3:8" s="30" customFormat="1" x14ac:dyDescent="0.25">
      <c r="C91" s="32"/>
      <c r="H91" s="33"/>
    </row>
    <row r="92" spans="3:8" s="30" customFormat="1" x14ac:dyDescent="0.25">
      <c r="C92" s="32"/>
      <c r="H92" s="33"/>
    </row>
    <row r="93" spans="3:8" s="30" customFormat="1" x14ac:dyDescent="0.25">
      <c r="C93" s="32"/>
      <c r="H93" s="33"/>
    </row>
    <row r="94" spans="3:8" s="30" customFormat="1" x14ac:dyDescent="0.25">
      <c r="C94" s="32"/>
      <c r="H94" s="33"/>
    </row>
    <row r="95" spans="3:8" s="30" customFormat="1" x14ac:dyDescent="0.25">
      <c r="C95" s="32"/>
      <c r="H95" s="33"/>
    </row>
    <row r="96" spans="3:8" s="30" customFormat="1" x14ac:dyDescent="0.25">
      <c r="C96" s="32"/>
      <c r="H96" s="33"/>
    </row>
    <row r="97" spans="3:8" s="30" customFormat="1" x14ac:dyDescent="0.25">
      <c r="C97" s="32"/>
      <c r="H97" s="33"/>
    </row>
    <row r="98" spans="3:8" s="30" customFormat="1" x14ac:dyDescent="0.25">
      <c r="C98" s="32"/>
      <c r="H98" s="33"/>
    </row>
    <row r="99" spans="3:8" s="30" customFormat="1" x14ac:dyDescent="0.25">
      <c r="C99" s="32"/>
      <c r="H99" s="33"/>
    </row>
    <row r="100" spans="3:8" s="30" customFormat="1" x14ac:dyDescent="0.25">
      <c r="C100" s="32"/>
      <c r="H100" s="33"/>
    </row>
    <row r="101" spans="3:8" s="30" customFormat="1" x14ac:dyDescent="0.25">
      <c r="C101" s="32"/>
      <c r="H101" s="33"/>
    </row>
    <row r="102" spans="3:8" s="30" customFormat="1" x14ac:dyDescent="0.25">
      <c r="C102" s="32"/>
      <c r="H102" s="33"/>
    </row>
    <row r="103" spans="3:8" s="30" customFormat="1" x14ac:dyDescent="0.25">
      <c r="C103" s="32"/>
      <c r="H103" s="33"/>
    </row>
    <row r="104" spans="3:8" s="30" customFormat="1" x14ac:dyDescent="0.25">
      <c r="C104" s="32"/>
      <c r="H104" s="33"/>
    </row>
    <row r="105" spans="3:8" s="30" customFormat="1" x14ac:dyDescent="0.25">
      <c r="C105" s="32"/>
      <c r="H105" s="33"/>
    </row>
    <row r="106" spans="3:8" s="30" customFormat="1" x14ac:dyDescent="0.25">
      <c r="C106" s="32"/>
      <c r="H106" s="33"/>
    </row>
    <row r="107" spans="3:8" s="30" customFormat="1" x14ac:dyDescent="0.25">
      <c r="C107" s="32"/>
      <c r="H107" s="33"/>
    </row>
    <row r="108" spans="3:8" s="30" customFormat="1" x14ac:dyDescent="0.25">
      <c r="C108" s="32"/>
      <c r="H108" s="33"/>
    </row>
    <row r="109" spans="3:8" s="30" customFormat="1" x14ac:dyDescent="0.25">
      <c r="C109" s="32"/>
      <c r="H109" s="33"/>
    </row>
    <row r="110" spans="3:8" s="30" customFormat="1" x14ac:dyDescent="0.25">
      <c r="C110" s="32"/>
      <c r="H110" s="33"/>
    </row>
    <row r="111" spans="3:8" s="30" customFormat="1" x14ac:dyDescent="0.25">
      <c r="C111" s="32"/>
      <c r="H111" s="33"/>
    </row>
    <row r="112" spans="3:8" s="30" customFormat="1" x14ac:dyDescent="0.25">
      <c r="C112" s="32"/>
      <c r="H112" s="33"/>
    </row>
    <row r="113" spans="3:8" s="30" customFormat="1" x14ac:dyDescent="0.25">
      <c r="C113" s="32"/>
      <c r="H113" s="33"/>
    </row>
    <row r="114" spans="3:8" s="30" customFormat="1" x14ac:dyDescent="0.25">
      <c r="C114" s="32"/>
      <c r="H114" s="33"/>
    </row>
    <row r="115" spans="3:8" s="30" customFormat="1" x14ac:dyDescent="0.25">
      <c r="C115" s="32"/>
      <c r="H115" s="33"/>
    </row>
    <row r="116" spans="3:8" s="30" customFormat="1" x14ac:dyDescent="0.25">
      <c r="C116" s="32"/>
      <c r="H116" s="33"/>
    </row>
    <row r="117" spans="3:8" s="30" customFormat="1" x14ac:dyDescent="0.25">
      <c r="C117" s="32"/>
      <c r="H117" s="33"/>
    </row>
    <row r="118" spans="3:8" s="30" customFormat="1" x14ac:dyDescent="0.25">
      <c r="C118" s="32"/>
      <c r="H118" s="33"/>
    </row>
    <row r="119" spans="3:8" s="30" customFormat="1" x14ac:dyDescent="0.25">
      <c r="C119" s="32"/>
      <c r="H119" s="33"/>
    </row>
    <row r="120" spans="3:8" s="30" customFormat="1" x14ac:dyDescent="0.25">
      <c r="C120" s="32"/>
      <c r="H120" s="33"/>
    </row>
    <row r="121" spans="3:8" s="30" customFormat="1" x14ac:dyDescent="0.25">
      <c r="C121" s="32"/>
      <c r="H121" s="33"/>
    </row>
    <row r="122" spans="3:8" s="30" customFormat="1" x14ac:dyDescent="0.25">
      <c r="C122" s="32"/>
      <c r="H122" s="33"/>
    </row>
    <row r="123" spans="3:8" s="30" customFormat="1" x14ac:dyDescent="0.25">
      <c r="C123" s="32"/>
      <c r="H123" s="33"/>
    </row>
    <row r="124" spans="3:8" s="30" customFormat="1" x14ac:dyDescent="0.25">
      <c r="C124" s="32"/>
      <c r="H124" s="33"/>
    </row>
    <row r="125" spans="3:8" s="30" customFormat="1" x14ac:dyDescent="0.25">
      <c r="C125" s="32"/>
      <c r="H125" s="33"/>
    </row>
    <row r="126" spans="3:8" s="30" customFormat="1" x14ac:dyDescent="0.25">
      <c r="C126" s="32"/>
      <c r="H126" s="33"/>
    </row>
    <row r="127" spans="3:8" s="30" customFormat="1" x14ac:dyDescent="0.25">
      <c r="C127" s="32"/>
      <c r="H127" s="33"/>
    </row>
    <row r="128" spans="3:8" s="30" customFormat="1" x14ac:dyDescent="0.25">
      <c r="C128" s="32"/>
      <c r="H128" s="33"/>
    </row>
    <row r="129" spans="3:8" s="30" customFormat="1" x14ac:dyDescent="0.25">
      <c r="C129" s="32"/>
      <c r="H129" s="33"/>
    </row>
    <row r="130" spans="3:8" s="30" customFormat="1" x14ac:dyDescent="0.25">
      <c r="C130" s="32"/>
      <c r="H130" s="33"/>
    </row>
    <row r="131" spans="3:8" s="30" customFormat="1" x14ac:dyDescent="0.25">
      <c r="C131" s="32"/>
      <c r="H131" s="33"/>
    </row>
    <row r="132" spans="3:8" s="30" customFormat="1" x14ac:dyDescent="0.25">
      <c r="C132" s="32"/>
      <c r="H132" s="33"/>
    </row>
    <row r="133" spans="3:8" s="30" customFormat="1" x14ac:dyDescent="0.25">
      <c r="C133" s="32"/>
      <c r="H133" s="33"/>
    </row>
    <row r="134" spans="3:8" s="30" customFormat="1" x14ac:dyDescent="0.25">
      <c r="C134" s="32"/>
      <c r="H134" s="33"/>
    </row>
    <row r="135" spans="3:8" s="30" customFormat="1" x14ac:dyDescent="0.25">
      <c r="C135" s="32"/>
      <c r="H135" s="33"/>
    </row>
    <row r="136" spans="3:8" s="30" customFormat="1" x14ac:dyDescent="0.25">
      <c r="C136" s="32"/>
      <c r="H136" s="33"/>
    </row>
    <row r="137" spans="3:8" s="30" customFormat="1" x14ac:dyDescent="0.25">
      <c r="C137" s="32"/>
      <c r="H137" s="33"/>
    </row>
    <row r="138" spans="3:8" s="30" customFormat="1" x14ac:dyDescent="0.25">
      <c r="C138" s="32"/>
      <c r="H138" s="33"/>
    </row>
    <row r="139" spans="3:8" s="30" customFormat="1" x14ac:dyDescent="0.25">
      <c r="C139" s="32"/>
      <c r="H139" s="33"/>
    </row>
    <row r="140" spans="3:8" s="30" customFormat="1" x14ac:dyDescent="0.25">
      <c r="C140" s="32"/>
      <c r="H140" s="33"/>
    </row>
    <row r="141" spans="3:8" s="30" customFormat="1" x14ac:dyDescent="0.25">
      <c r="C141" s="32"/>
      <c r="H141" s="33"/>
    </row>
    <row r="142" spans="3:8" s="30" customFormat="1" x14ac:dyDescent="0.25">
      <c r="C142" s="32"/>
      <c r="H142" s="33"/>
    </row>
    <row r="143" spans="3:8" s="30" customFormat="1" x14ac:dyDescent="0.25">
      <c r="C143" s="32"/>
      <c r="H143" s="33"/>
    </row>
    <row r="144" spans="3:8" s="30" customFormat="1" x14ac:dyDescent="0.25">
      <c r="C144" s="32"/>
      <c r="H144" s="33"/>
    </row>
    <row r="145" spans="3:8" s="30" customFormat="1" x14ac:dyDescent="0.25">
      <c r="C145" s="32"/>
      <c r="H145" s="33"/>
    </row>
    <row r="146" spans="3:8" s="30" customFormat="1" x14ac:dyDescent="0.25">
      <c r="C146" s="32"/>
      <c r="H146" s="33"/>
    </row>
    <row r="147" spans="3:8" s="30" customFormat="1" x14ac:dyDescent="0.25">
      <c r="C147" s="32"/>
      <c r="H147" s="33"/>
    </row>
    <row r="148" spans="3:8" s="30" customFormat="1" x14ac:dyDescent="0.25">
      <c r="C148" s="32"/>
      <c r="H148" s="33"/>
    </row>
    <row r="149" spans="3:8" s="30" customFormat="1" x14ac:dyDescent="0.25">
      <c r="C149" s="32"/>
      <c r="H149" s="33"/>
    </row>
    <row r="150" spans="3:8" s="30" customFormat="1" x14ac:dyDescent="0.25">
      <c r="C150" s="32"/>
      <c r="H150" s="33"/>
    </row>
  </sheetData>
  <sheetProtection sheet="1" formatCells="0" formatColumns="0" formatRows="0" insertColumns="0" insertRows="0" insertHyperlinks="0" deleteColumns="0" deleteRows="0" sort="0" autoFilter="0" pivotTables="0"/>
  <mergeCells count="13">
    <mergeCell ref="B49:C49"/>
    <mergeCell ref="B50:C50"/>
    <mergeCell ref="B22:C22"/>
    <mergeCell ref="D22:H22"/>
    <mergeCell ref="B31:C31"/>
    <mergeCell ref="D31:H31"/>
    <mergeCell ref="B40:C40"/>
    <mergeCell ref="D40:H40"/>
    <mergeCell ref="B1:C1"/>
    <mergeCell ref="B2:C2"/>
    <mergeCell ref="D2:H2"/>
    <mergeCell ref="B13:C13"/>
    <mergeCell ref="D13:H13"/>
  </mergeCells>
  <printOptions horizontalCentered="1"/>
  <pageMargins left="0" right="0" top="0" bottom="0" header="0.51180555555555551" footer="0.51180555555555551"/>
  <pageSetup paperSize="9" firstPageNumber="0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Fériés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Fériés!An</vt:lpstr>
      <vt:lpstr>Fériés!Paques</vt:lpstr>
      <vt:lpstr>Fériés!Saisir_Année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2013-03-28T16:46:05Z</dcterms:created>
  <dcterms:modified xsi:type="dcterms:W3CDTF">2013-04-24T19:43:02Z</dcterms:modified>
</cp:coreProperties>
</file>