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345" windowHeight="5085"/>
  </bookViews>
  <sheets>
    <sheet name="Planning" sheetId="1" r:id="rId1"/>
    <sheet name="Parametres" sheetId="3" r:id="rId2"/>
  </sheets>
  <definedNames>
    <definedName name="Absence">Parametres!$B$7:$B$25</definedName>
    <definedName name="an">Parametres!$B$2</definedName>
    <definedName name="Année">Parametres!$E$7:$E$18</definedName>
    <definedName name="Fériés">Parametres!$H$6:$H$18</definedName>
    <definedName name="Mois">Parametres!$J$6:$J$17</definedName>
    <definedName name="S_Mois">Planning!$N$6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4" i="1"/>
  <c r="V4"/>
  <c r="P4"/>
  <c r="K4"/>
  <c r="AJ114"/>
  <c r="AJ94"/>
  <c r="AJ95"/>
  <c r="AJ96"/>
  <c r="AJ97"/>
  <c r="AJ98"/>
  <c r="AJ99"/>
  <c r="AJ100"/>
  <c r="AJ101"/>
  <c r="AJ102"/>
  <c r="AJ103"/>
  <c r="AJ104"/>
  <c r="AJ105"/>
  <c r="AJ106"/>
  <c r="AJ107"/>
  <c r="L125"/>
  <c r="M125"/>
  <c r="N125"/>
  <c r="O125"/>
  <c r="P125"/>
  <c r="Q125"/>
  <c r="R125"/>
  <c r="S125"/>
  <c r="T125"/>
  <c r="U125"/>
  <c r="V125"/>
  <c r="W125"/>
  <c r="X125"/>
  <c r="Y125"/>
  <c r="Z125"/>
  <c r="AA125"/>
  <c r="AB125"/>
  <c r="AC125"/>
  <c r="AD125"/>
  <c r="AE125"/>
  <c r="AF125"/>
  <c r="AG125"/>
  <c r="AH125"/>
  <c r="AI125"/>
  <c r="K125"/>
  <c r="F125"/>
  <c r="G125"/>
  <c r="H125"/>
  <c r="I125"/>
  <c r="J125"/>
  <c r="E125"/>
  <c r="C125"/>
  <c r="AJ124"/>
  <c r="AJ123"/>
  <c r="AJ122"/>
  <c r="AJ121"/>
  <c r="AJ120"/>
  <c r="AJ119"/>
  <c r="AJ118"/>
  <c r="AJ117"/>
  <c r="AJ116"/>
  <c r="AJ115"/>
  <c r="AJ113"/>
  <c r="AJ112"/>
  <c r="AJ111"/>
  <c r="AJ110"/>
  <c r="AJ109"/>
  <c r="AJ108"/>
  <c r="AJ93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J85"/>
  <c r="AJ86"/>
  <c r="AJ87"/>
  <c r="AJ88"/>
  <c r="AJ89"/>
  <c r="AJ90"/>
  <c r="F91"/>
  <c r="G91"/>
  <c r="H91"/>
  <c r="I91"/>
  <c r="J91"/>
  <c r="K91"/>
  <c r="L91"/>
  <c r="M91"/>
  <c r="N91"/>
  <c r="O91"/>
  <c r="P91"/>
  <c r="Q91"/>
  <c r="R91"/>
  <c r="S91"/>
  <c r="T91"/>
  <c r="U91"/>
  <c r="V91"/>
  <c r="W91"/>
  <c r="X91"/>
  <c r="Y91"/>
  <c r="Z91"/>
  <c r="AA91"/>
  <c r="AB91"/>
  <c r="AC91"/>
  <c r="AD91"/>
  <c r="AE91"/>
  <c r="AF91"/>
  <c r="AG91"/>
  <c r="AH91"/>
  <c r="AI91"/>
  <c r="E91"/>
  <c r="C91"/>
  <c r="AJ29"/>
  <c r="AJ30"/>
  <c r="AJ31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AH32"/>
  <c r="AI32"/>
  <c r="E32"/>
  <c r="C32"/>
  <c r="AJ41"/>
  <c r="AJ42"/>
  <c r="AJ43"/>
  <c r="AJ44"/>
  <c r="AJ45"/>
  <c r="AJ50"/>
  <c r="AJ49"/>
  <c r="AJ48"/>
  <c r="AJ47"/>
  <c r="AJ46"/>
  <c r="AJ34"/>
  <c r="E9" l="1"/>
  <c r="F9" s="1"/>
  <c r="G9" s="1"/>
  <c r="H9" s="1"/>
  <c r="I9" s="1"/>
  <c r="J9" s="1"/>
  <c r="K9" s="1"/>
  <c r="L9" s="1"/>
  <c r="M9" s="1"/>
  <c r="N9" s="1"/>
  <c r="O9" s="1"/>
  <c r="P9" s="1"/>
  <c r="Q9" s="1"/>
  <c r="R9" s="1"/>
  <c r="S9" s="1"/>
  <c r="T9" s="1"/>
  <c r="U9" s="1"/>
  <c r="V9" s="1"/>
  <c r="W9" s="1"/>
  <c r="X9" s="1"/>
  <c r="Y9" s="1"/>
  <c r="Z9" s="1"/>
  <c r="AA9" s="1"/>
  <c r="AB9" s="1"/>
  <c r="AC9" s="1"/>
  <c r="AD9" s="1"/>
  <c r="AE9" s="1"/>
  <c r="AF9" s="1"/>
  <c r="E8"/>
  <c r="F8" s="1"/>
  <c r="G8" s="1"/>
  <c r="H8" s="1"/>
  <c r="I8" s="1"/>
  <c r="J8" s="1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AB8" s="1"/>
  <c r="AC8" s="1"/>
  <c r="AD8" s="1"/>
  <c r="AE8" s="1"/>
  <c r="AF8" s="1"/>
  <c r="H18" i="3"/>
  <c r="H17"/>
  <c r="H16"/>
  <c r="H15"/>
  <c r="H14"/>
  <c r="H10"/>
  <c r="H9"/>
  <c r="H7"/>
  <c r="H12" s="1"/>
  <c r="H13" s="1"/>
  <c r="H6"/>
  <c r="AH8" i="1" l="1"/>
  <c r="AI8"/>
  <c r="AG9"/>
  <c r="AG8"/>
  <c r="AH9"/>
  <c r="AI9"/>
  <c r="H11" i="3"/>
  <c r="H8"/>
  <c r="AJ11" i="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10"/>
</calcChain>
</file>

<file path=xl/comments1.xml><?xml version="1.0" encoding="utf-8"?>
<comments xmlns="http://schemas.openxmlformats.org/spreadsheetml/2006/main">
  <authors>
    <author>Mike</author>
  </authors>
  <commentList>
    <comment ref="AB25" authorId="0">
      <text>
        <r>
          <rPr>
            <b/>
            <sz val="9"/>
            <color indexed="81"/>
            <rFont val="Tahoma"/>
            <family val="2"/>
          </rPr>
          <t>ASA
Fête Religieuse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40" authorId="0">
      <text>
        <r>
          <rPr>
            <b/>
            <sz val="9"/>
            <color indexed="81"/>
            <rFont val="Tahoma"/>
            <family val="2"/>
          </rPr>
          <t>Horaire de vacation: 
9h/17h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73" authorId="0">
      <text>
        <r>
          <rPr>
            <b/>
            <sz val="9"/>
            <color indexed="81"/>
            <rFont val="Tahoma"/>
            <family val="2"/>
          </rPr>
          <t>Visite Medicale:
16h30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<sst xmlns="http://schemas.openxmlformats.org/spreadsheetml/2006/main" count="1147" uniqueCount="284">
  <si>
    <t>CA</t>
  </si>
  <si>
    <t>ATM</t>
  </si>
  <si>
    <t>ATA</t>
  </si>
  <si>
    <t>ASA</t>
  </si>
  <si>
    <t>FORM</t>
  </si>
  <si>
    <t>AI</t>
  </si>
  <si>
    <t>AR</t>
  </si>
  <si>
    <t>Absences</t>
  </si>
  <si>
    <t>CSS</t>
  </si>
  <si>
    <t>Congé</t>
  </si>
  <si>
    <t>Recup</t>
  </si>
  <si>
    <t>Maladie</t>
  </si>
  <si>
    <t>Accidents de service</t>
  </si>
  <si>
    <t>Autorisation Speciale d'Absence</t>
  </si>
  <si>
    <t>Formation</t>
  </si>
  <si>
    <t>Absence Irreguliere</t>
  </si>
  <si>
    <t>Absence a Regulariser</t>
  </si>
  <si>
    <t>Congé Sans Soldes</t>
  </si>
  <si>
    <t>recuperation</t>
  </si>
  <si>
    <t>JAS</t>
  </si>
  <si>
    <t>Syndical</t>
  </si>
  <si>
    <t>LTP</t>
  </si>
  <si>
    <t>G</t>
  </si>
  <si>
    <t>Gréve</t>
  </si>
  <si>
    <t>Autres</t>
  </si>
  <si>
    <t>autre motif</t>
  </si>
  <si>
    <t>Brigade</t>
  </si>
  <si>
    <t>Horaire</t>
  </si>
  <si>
    <t>Nom</t>
  </si>
  <si>
    <t>Prenom</t>
  </si>
  <si>
    <t>APM 2</t>
  </si>
  <si>
    <t>14h33/21h30</t>
  </si>
  <si>
    <t>Hocine</t>
  </si>
  <si>
    <t>Gilles</t>
  </si>
  <si>
    <t>Yamina</t>
  </si>
  <si>
    <t>Chantal</t>
  </si>
  <si>
    <t>Fabien</t>
  </si>
  <si>
    <t>Alex</t>
  </si>
  <si>
    <t>Jerome</t>
  </si>
  <si>
    <t>Jean Luc</t>
  </si>
  <si>
    <t>Bruno</t>
  </si>
  <si>
    <t>Christine</t>
  </si>
  <si>
    <t>Dominique</t>
  </si>
  <si>
    <t>Jean Pierre</t>
  </si>
  <si>
    <t>Roger</t>
  </si>
  <si>
    <t>Laid</t>
  </si>
  <si>
    <t>Abdallah</t>
  </si>
  <si>
    <t>Christian</t>
  </si>
  <si>
    <t>Yves</t>
  </si>
  <si>
    <t>Serge</t>
  </si>
  <si>
    <t>Mickaël</t>
  </si>
  <si>
    <t>Encadrant</t>
  </si>
  <si>
    <t>Jours de Congés</t>
  </si>
  <si>
    <t>Arret de Travail Pour Maladie</t>
  </si>
  <si>
    <t>effectifs</t>
  </si>
  <si>
    <t xml:space="preserve">Mohamedali </t>
  </si>
  <si>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</si>
  <si>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</si>
  <si>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</si>
  <si>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</si>
  <si>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</si>
  <si>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</si>
  <si>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</si>
  <si>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</si>
  <si>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Assomption</t>
  </si>
  <si>
    <t>Toussaint</t>
  </si>
  <si>
    <t>Armistice 1918</t>
  </si>
  <si>
    <t>Noël</t>
  </si>
  <si>
    <t>Fête nationale</t>
  </si>
  <si>
    <t>Année</t>
  </si>
  <si>
    <t>Jours Fériés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</si>
  <si>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</si>
  <si>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</si>
  <si>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</si>
  <si>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</si>
  <si>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</si>
  <si>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</si>
  <si>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</si>
  <si>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</si>
  <si>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</si>
  <si>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</si>
  <si>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</si>
  <si>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</si>
  <si>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</si>
  <si>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APM 3</t>
  </si>
  <si>
    <t>15h17/22h10</t>
  </si>
  <si>
    <t>RC</t>
  </si>
  <si>
    <t>Repos Compensateur</t>
  </si>
  <si>
    <t>Makenson</t>
  </si>
  <si>
    <t>Johanna</t>
  </si>
  <si>
    <t>Farida</t>
  </si>
  <si>
    <t>CLM</t>
  </si>
  <si>
    <t>Congé Longue Maladie</t>
  </si>
  <si>
    <t>JNT</t>
  </si>
  <si>
    <t>Temps Partiel (Fonctionnaires)</t>
  </si>
  <si>
    <t>Temps Partiel (Contractuels)</t>
  </si>
  <si>
    <t>RH</t>
  </si>
  <si>
    <t>Pascale</t>
  </si>
  <si>
    <t>André</t>
  </si>
  <si>
    <t>Claude</t>
  </si>
  <si>
    <t>Jean-Yves</t>
  </si>
  <si>
    <t>Amar</t>
  </si>
  <si>
    <t>Didier</t>
  </si>
  <si>
    <t>Laurent</t>
  </si>
  <si>
    <t>Thierry</t>
  </si>
  <si>
    <t>Françoise</t>
  </si>
  <si>
    <t>Jimmy</t>
  </si>
  <si>
    <t>Chokri</t>
  </si>
  <si>
    <t>Abdelkrim</t>
  </si>
  <si>
    <t>Hicham</t>
  </si>
  <si>
    <t>Jean-Christophe</t>
  </si>
  <si>
    <t>Habib</t>
  </si>
  <si>
    <t>Christophe</t>
  </si>
  <si>
    <t>Gérard</t>
  </si>
  <si>
    <t>José</t>
  </si>
  <si>
    <t>Marcellin</t>
  </si>
  <si>
    <t>Natacha</t>
  </si>
  <si>
    <t>Olivier</t>
  </si>
  <si>
    <t>Angelina</t>
  </si>
  <si>
    <t>Mawule</t>
  </si>
  <si>
    <t>Ali</t>
  </si>
  <si>
    <t>Osmane</t>
  </si>
  <si>
    <t>Cécile</t>
  </si>
  <si>
    <t>Yannick</t>
  </si>
  <si>
    <t>Jean-Marc</t>
  </si>
  <si>
    <t>Albert</t>
  </si>
  <si>
    <t>Jean Louis</t>
  </si>
  <si>
    <t>Abdelmajid</t>
  </si>
  <si>
    <t>Flaubert</t>
  </si>
  <si>
    <t>Sandrine</t>
  </si>
  <si>
    <t>Jean-Jacques</t>
  </si>
  <si>
    <t>Mohamed</t>
  </si>
  <si>
    <t>Youssef</t>
  </si>
  <si>
    <t>Emmanuel</t>
  </si>
  <si>
    <t>Adi</t>
  </si>
  <si>
    <t>Paul</t>
  </si>
  <si>
    <t>Jean-Pierre</t>
  </si>
  <si>
    <t>Bernard</t>
  </si>
  <si>
    <t>Youvaradjan</t>
  </si>
  <si>
    <t>Antoinette</t>
  </si>
  <si>
    <t>Antoyllah</t>
  </si>
  <si>
    <t>Mathilde</t>
  </si>
  <si>
    <t>18h/23h</t>
  </si>
  <si>
    <t>CDD</t>
  </si>
  <si>
    <t>18h/22h</t>
  </si>
  <si>
    <t>Ben Ahmed</t>
  </si>
  <si>
    <t>Joséphine</t>
  </si>
  <si>
    <t>Marc</t>
  </si>
  <si>
    <t>Emir</t>
  </si>
  <si>
    <t>Jean-Baptiste</t>
  </si>
  <si>
    <t>Ismael</t>
  </si>
  <si>
    <t>Anais</t>
  </si>
  <si>
    <t>Alain</t>
  </si>
  <si>
    <t>Firas</t>
  </si>
  <si>
    <t>Sarah</t>
  </si>
  <si>
    <t>Lenell</t>
  </si>
  <si>
    <t>Destin</t>
  </si>
  <si>
    <t>Sami</t>
  </si>
  <si>
    <t>Romain</t>
  </si>
  <si>
    <t>Stephane</t>
  </si>
  <si>
    <t>Leticia</t>
  </si>
  <si>
    <t>Amine</t>
  </si>
  <si>
    <t>N'Baye</t>
  </si>
  <si>
    <t>Bangali</t>
  </si>
  <si>
    <t>Dimitri</t>
  </si>
  <si>
    <t>Dienabou</t>
  </si>
  <si>
    <t>Prescilla</t>
  </si>
  <si>
    <t>Mathieu</t>
  </si>
  <si>
    <t>Myriam</t>
  </si>
  <si>
    <t>Christi</t>
  </si>
  <si>
    <t>Krisna</t>
  </si>
  <si>
    <t>18h50/22h50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</si>
  <si>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</si>
  <si>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</si>
  <si>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</si>
  <si>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</si>
  <si>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</si>
  <si>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</si>
  <si>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</si>
  <si>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</si>
  <si>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</si>
  <si>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</si>
  <si>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</si>
  <si>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</si>
  <si>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Employé 13</t>
  </si>
  <si>
    <t>Employé 14</t>
  </si>
  <si>
    <t>Employé 15</t>
  </si>
  <si>
    <t>Employé 16</t>
  </si>
  <si>
    <t>Employé 17</t>
  </si>
  <si>
    <t>Employé 18</t>
  </si>
  <si>
    <t>Employé 19</t>
  </si>
  <si>
    <t>Employé 20</t>
  </si>
  <si>
    <t>Employé 21</t>
  </si>
  <si>
    <t>Employé 22</t>
  </si>
  <si>
    <t>Employé 23</t>
  </si>
  <si>
    <t>Employé 24</t>
  </si>
  <si>
    <t>Employé 25</t>
  </si>
  <si>
    <t>Employé 26</t>
  </si>
  <si>
    <t>Employé 27</t>
  </si>
  <si>
    <t>Employé 28</t>
  </si>
  <si>
    <t>Employé 29</t>
  </si>
  <si>
    <t>Employé 30</t>
  </si>
  <si>
    <t>Employé 31</t>
  </si>
  <si>
    <t>Employé 32</t>
  </si>
  <si>
    <t>Employé 33</t>
  </si>
  <si>
    <t>Employé 34</t>
  </si>
  <si>
    <t>Employé 35</t>
  </si>
  <si>
    <t>Employé 36</t>
  </si>
  <si>
    <t>Employé 37</t>
  </si>
  <si>
    <t>Employé 38</t>
  </si>
  <si>
    <t>Employé 39</t>
  </si>
  <si>
    <t>Employé 40</t>
  </si>
  <si>
    <t>Employé 41</t>
  </si>
  <si>
    <t>Employé 42</t>
  </si>
  <si>
    <t>Employé 43</t>
  </si>
  <si>
    <t>Employé 44</t>
  </si>
  <si>
    <t>Employé 45</t>
  </si>
  <si>
    <t>Employé 46</t>
  </si>
  <si>
    <t>Employé 47</t>
  </si>
  <si>
    <t>Employé 48</t>
  </si>
  <si>
    <t>Employé 49</t>
  </si>
  <si>
    <t>Employé 50</t>
  </si>
  <si>
    <t>Employé 51</t>
  </si>
  <si>
    <t>Employé 52</t>
  </si>
  <si>
    <t>Employé 53</t>
  </si>
  <si>
    <t>Employé 54</t>
  </si>
  <si>
    <t>Employé 55</t>
  </si>
  <si>
    <t>Employé 56</t>
  </si>
  <si>
    <t>Employé 57</t>
  </si>
  <si>
    <t>Employé 58</t>
  </si>
  <si>
    <t>Employé 59</t>
  </si>
  <si>
    <t>Employé 60</t>
  </si>
  <si>
    <t>Employé 61</t>
  </si>
  <si>
    <t>Employé 62</t>
  </si>
  <si>
    <t>Employé 63</t>
  </si>
  <si>
    <t>Employé 64</t>
  </si>
  <si>
    <t>Employé 65</t>
  </si>
  <si>
    <t>Employé 66</t>
  </si>
  <si>
    <t>Employé 67</t>
  </si>
  <si>
    <t>Employé 68</t>
  </si>
  <si>
    <t>Employé 69</t>
  </si>
  <si>
    <t>Employé 70</t>
  </si>
  <si>
    <t>Employé 71</t>
  </si>
  <si>
    <t>Employé 72</t>
  </si>
  <si>
    <t>Employé 73</t>
  </si>
  <si>
    <t>Employé 74</t>
  </si>
  <si>
    <t>Employé 75</t>
  </si>
  <si>
    <t>Employé 76</t>
  </si>
  <si>
    <t>Employé 77</t>
  </si>
  <si>
    <t>Employé 78</t>
  </si>
  <si>
    <t>Employé 79</t>
  </si>
  <si>
    <t>Employé 80</t>
  </si>
  <si>
    <t>Employé 81</t>
  </si>
  <si>
    <t>Employé 82</t>
  </si>
  <si>
    <t>Employé 83</t>
  </si>
  <si>
    <t>Employé 84</t>
  </si>
  <si>
    <t>Employé 85</t>
  </si>
  <si>
    <t>Employé 86</t>
  </si>
  <si>
    <t>Employé 87</t>
  </si>
  <si>
    <t>Employé 88</t>
  </si>
  <si>
    <t>Employé 89</t>
  </si>
  <si>
    <t>Employé 90</t>
  </si>
  <si>
    <t>Employé 91</t>
  </si>
  <si>
    <t>Employé 92</t>
  </si>
  <si>
    <t>Employé 93</t>
  </si>
  <si>
    <t>Employé 94</t>
  </si>
  <si>
    <t>Employé 95</t>
  </si>
  <si>
    <t>Employé 96</t>
  </si>
  <si>
    <t>Employé 97</t>
  </si>
  <si>
    <t>Employé 98</t>
  </si>
  <si>
    <t>Employé 99</t>
  </si>
  <si>
    <t>Employé 100</t>
  </si>
  <si>
    <t>Employé 101</t>
  </si>
  <si>
    <t>Employé 102</t>
  </si>
  <si>
    <t>Employé 103</t>
  </si>
  <si>
    <t>Employé 104</t>
  </si>
  <si>
    <t>Employé 105</t>
  </si>
  <si>
    <t>Employé 106</t>
  </si>
  <si>
    <t>Employé 107</t>
  </si>
  <si>
    <t>Employé 108</t>
  </si>
  <si>
    <t>Employé 109</t>
  </si>
  <si>
    <t>Employé 110</t>
  </si>
  <si>
    <t>Employé 111</t>
  </si>
  <si>
    <t>APM 4</t>
  </si>
</sst>
</file>

<file path=xl/styles.xml><?xml version="1.0" encoding="utf-8"?>
<styleSheet xmlns="http://schemas.openxmlformats.org/spreadsheetml/2006/main">
  <numFmts count="4">
    <numFmt numFmtId="164" formatCode="ddd"/>
    <numFmt numFmtId="165" formatCode="dd"/>
    <numFmt numFmtId="166" formatCode="mmmm\ yyyy"/>
    <numFmt numFmtId="167" formatCode="[$-F800]dddd\,\ mmmm\ dd\,\ yyyy"/>
  </numFmts>
  <fonts count="11">
    <font>
      <sz val="11"/>
      <color theme="1"/>
      <name val="Rockwell"/>
      <family val="2"/>
      <scheme val="minor"/>
    </font>
    <font>
      <sz val="24"/>
      <color theme="1"/>
      <name val="Rockwell"/>
      <family val="2"/>
      <scheme val="minor"/>
    </font>
    <font>
      <sz val="36"/>
      <color theme="1"/>
      <name val="Rockwell"/>
      <family val="2"/>
      <scheme val="minor"/>
    </font>
    <font>
      <b/>
      <sz val="11"/>
      <color theme="1"/>
      <name val="Rockwell"/>
      <family val="2"/>
      <scheme val="minor"/>
    </font>
    <font>
      <b/>
      <sz val="18"/>
      <color theme="1"/>
      <name val="Rockwell"/>
      <family val="2"/>
      <scheme val="minor"/>
    </font>
    <font>
      <b/>
      <sz val="18"/>
      <color rgb="FFFF0000"/>
      <name val="Rockwell"/>
      <family val="2"/>
      <scheme val="minor"/>
    </font>
    <font>
      <b/>
      <sz val="14"/>
      <color theme="1"/>
      <name val="Rockwell"/>
      <family val="2"/>
      <scheme val="minor"/>
    </font>
    <font>
      <sz val="11"/>
      <color theme="1"/>
      <name val="Rockwell"/>
      <family val="1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1"/>
      <name val="Rockwell"/>
      <family val="1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2" borderId="0" xfId="0" applyFill="1" applyAlignment="1">
      <alignment vertical="center"/>
    </xf>
    <xf numFmtId="0" fontId="0" fillId="2" borderId="0" xfId="0" applyFill="1"/>
    <xf numFmtId="0" fontId="0" fillId="2" borderId="0" xfId="0" applyFill="1" applyAlignment="1">
      <alignment vertical="center" wrapText="1"/>
    </xf>
    <xf numFmtId="0" fontId="3" fillId="7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0" fontId="0" fillId="9" borderId="3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164" fontId="10" fillId="2" borderId="1" xfId="0" applyNumberFormat="1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10" borderId="8" xfId="0" applyFont="1" applyFill="1" applyBorder="1" applyAlignment="1">
      <alignment horizontal="center" vertical="center" textRotation="255"/>
    </xf>
    <xf numFmtId="0" fontId="2" fillId="10" borderId="13" xfId="0" applyFont="1" applyFill="1" applyBorder="1" applyAlignment="1">
      <alignment horizontal="center" vertical="center" textRotation="255"/>
    </xf>
    <xf numFmtId="0" fontId="2" fillId="10" borderId="11" xfId="0" applyFont="1" applyFill="1" applyBorder="1" applyAlignment="1">
      <alignment horizontal="center" vertical="center" textRotation="255"/>
    </xf>
    <xf numFmtId="0" fontId="4" fillId="6" borderId="8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 textRotation="255"/>
    </xf>
    <xf numFmtId="0" fontId="2" fillId="10" borderId="5" xfId="0" applyFont="1" applyFill="1" applyBorder="1" applyAlignment="1">
      <alignment horizontal="center" vertical="center" textRotation="255"/>
    </xf>
    <xf numFmtId="0" fontId="2" fillId="10" borderId="6" xfId="0" applyFont="1" applyFill="1" applyBorder="1" applyAlignment="1">
      <alignment horizontal="center" vertical="center" textRotation="255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166" fontId="1" fillId="3" borderId="0" xfId="0" applyNumberFormat="1" applyFont="1" applyFill="1" applyAlignment="1">
      <alignment horizontal="center" vertical="center"/>
    </xf>
    <xf numFmtId="166" fontId="1" fillId="3" borderId="7" xfId="0" applyNumberFormat="1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1" borderId="3" xfId="0" applyFill="1" applyBorder="1" applyAlignment="1">
      <alignment horizontal="center"/>
    </xf>
  </cellXfs>
  <cellStyles count="1">
    <cellStyle name="Normal" xfId="0" builtinId="0"/>
  </cellStyles>
  <dxfs count="42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  <dxf>
      <fill>
        <patternFill patternType="lightGray">
          <bgColor theme="3" tint="0.749961851863155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ill>
        <patternFill>
          <bgColor rgb="FF00FF00"/>
        </patternFill>
      </fill>
    </dxf>
    <dxf>
      <font>
        <b/>
        <i val="0"/>
        <color rgb="FFFF0000"/>
      </font>
    </dxf>
    <dxf>
      <fill>
        <patternFill>
          <bgColor theme="9"/>
        </patternFill>
      </fill>
    </dxf>
    <dxf>
      <fill>
        <patternFill>
          <bgColor rgb="FFFF33CC"/>
        </patternFill>
      </fill>
    </dxf>
    <dxf>
      <font>
        <b/>
        <i val="0"/>
        <strike val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6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CCCCFF"/>
      <color rgb="FFFF00FF"/>
      <color rgb="FF00FF00"/>
      <color rgb="FFFF33CC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190"/>
  <sheetViews>
    <sheetView showGridLines="0" tabSelected="1" zoomScale="85" zoomScaleNormal="85" workbookViewId="0">
      <selection activeCell="H16" sqref="H16"/>
    </sheetView>
  </sheetViews>
  <sheetFormatPr baseColWidth="10" defaultRowHeight="14.25"/>
  <cols>
    <col min="2" max="2" width="12.5" customWidth="1"/>
    <col min="3" max="3" width="27" customWidth="1"/>
    <col min="4" max="4" width="14.875" customWidth="1"/>
    <col min="5" max="35" width="5.625" customWidth="1"/>
    <col min="36" max="36" width="5.25" customWidth="1"/>
  </cols>
  <sheetData>
    <row r="1" spans="1:36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36" ht="15" customHeight="1">
      <c r="A2" s="2"/>
      <c r="B2" s="2"/>
      <c r="C2" s="2"/>
      <c r="D2" s="2"/>
      <c r="E2" s="2"/>
      <c r="F2" s="2"/>
      <c r="K2" s="26" t="s">
        <v>52</v>
      </c>
      <c r="L2" s="27"/>
      <c r="M2" s="28"/>
      <c r="P2" s="55" t="s">
        <v>53</v>
      </c>
      <c r="Q2" s="56"/>
      <c r="R2" s="57"/>
      <c r="V2" s="26" t="s">
        <v>14</v>
      </c>
      <c r="W2" s="27"/>
      <c r="X2" s="28"/>
      <c r="AA2" s="26" t="s">
        <v>23</v>
      </c>
      <c r="AB2" s="27"/>
      <c r="AC2" s="28"/>
    </row>
    <row r="3" spans="1:36">
      <c r="A3" s="2"/>
      <c r="B3" s="2"/>
      <c r="C3" s="2"/>
      <c r="D3" s="2"/>
      <c r="E3" s="2"/>
      <c r="F3" s="2"/>
      <c r="K3" s="29"/>
      <c r="L3" s="30"/>
      <c r="M3" s="31"/>
      <c r="P3" s="58"/>
      <c r="Q3" s="59"/>
      <c r="R3" s="60"/>
      <c r="V3" s="29"/>
      <c r="W3" s="30"/>
      <c r="X3" s="31"/>
      <c r="AA3" s="29"/>
      <c r="AB3" s="30"/>
      <c r="AC3" s="31"/>
    </row>
    <row r="4" spans="1:36" ht="15" customHeight="1">
      <c r="K4" s="61">
        <f>COUNTIF(E10:AI28:E34:AI90:E93:AI124,"CA")</f>
        <v>123</v>
      </c>
      <c r="L4" s="62"/>
      <c r="M4" s="63"/>
      <c r="P4" s="67">
        <f>COUNTIF(E10:AI28:E34:AI90:E93:AI124,"ATM")</f>
        <v>98</v>
      </c>
      <c r="Q4" s="68"/>
      <c r="R4" s="69"/>
      <c r="V4" s="36">
        <f>COUNTIF(E10:AI28:E34:AI90:E93:AI124,"FORM")</f>
        <v>34</v>
      </c>
      <c r="W4" s="37"/>
      <c r="X4" s="38"/>
      <c r="AA4" s="42">
        <f>COUNTIF(E10:AI28:E34:AI90:E93:AI124,"G")</f>
        <v>47</v>
      </c>
      <c r="AB4" s="43"/>
      <c r="AC4" s="44"/>
    </row>
    <row r="5" spans="1:36">
      <c r="K5" s="64"/>
      <c r="L5" s="65"/>
      <c r="M5" s="66"/>
      <c r="P5" s="70"/>
      <c r="Q5" s="71"/>
      <c r="R5" s="72"/>
      <c r="V5" s="39"/>
      <c r="W5" s="40"/>
      <c r="X5" s="41"/>
      <c r="AA5" s="45"/>
      <c r="AB5" s="46"/>
      <c r="AC5" s="47"/>
    </row>
    <row r="6" spans="1:36" ht="15" customHeight="1">
      <c r="N6" s="73" t="s">
        <v>76</v>
      </c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</row>
    <row r="7" spans="1:36" ht="15" customHeight="1">
      <c r="N7" s="74"/>
      <c r="O7" s="74"/>
      <c r="P7" s="74"/>
      <c r="Q7" s="74"/>
      <c r="R7" s="74"/>
      <c r="S7" s="74"/>
      <c r="T7" s="74"/>
      <c r="U7" s="74"/>
      <c r="V7" s="74"/>
      <c r="W7" s="74"/>
      <c r="X7" s="74"/>
      <c r="Y7" s="74"/>
      <c r="Z7" s="74"/>
    </row>
    <row r="8" spans="1:36" ht="16.5" customHeight="1">
      <c r="A8" s="32" t="s">
        <v>26</v>
      </c>
      <c r="B8" s="32" t="s">
        <v>27</v>
      </c>
      <c r="C8" s="32" t="s">
        <v>28</v>
      </c>
      <c r="D8" s="32" t="s">
        <v>29</v>
      </c>
      <c r="E8" s="22">
        <f>DATE(an,MONTH("1/"&amp;$N$6),1)</f>
        <v>41426</v>
      </c>
      <c r="F8" s="22">
        <f>E8+1</f>
        <v>41427</v>
      </c>
      <c r="G8" s="22">
        <f t="shared" ref="G8:AF8" si="0">F8+1</f>
        <v>41428</v>
      </c>
      <c r="H8" s="22">
        <f t="shared" si="0"/>
        <v>41429</v>
      </c>
      <c r="I8" s="22">
        <f t="shared" si="0"/>
        <v>41430</v>
      </c>
      <c r="J8" s="22">
        <f t="shared" si="0"/>
        <v>41431</v>
      </c>
      <c r="K8" s="22">
        <f t="shared" si="0"/>
        <v>41432</v>
      </c>
      <c r="L8" s="22">
        <f t="shared" si="0"/>
        <v>41433</v>
      </c>
      <c r="M8" s="22">
        <f t="shared" si="0"/>
        <v>41434</v>
      </c>
      <c r="N8" s="22">
        <f t="shared" si="0"/>
        <v>41435</v>
      </c>
      <c r="O8" s="22">
        <f t="shared" si="0"/>
        <v>41436</v>
      </c>
      <c r="P8" s="22">
        <f t="shared" si="0"/>
        <v>41437</v>
      </c>
      <c r="Q8" s="22">
        <f t="shared" si="0"/>
        <v>41438</v>
      </c>
      <c r="R8" s="22">
        <f t="shared" si="0"/>
        <v>41439</v>
      </c>
      <c r="S8" s="22">
        <f t="shared" si="0"/>
        <v>41440</v>
      </c>
      <c r="T8" s="22">
        <f t="shared" si="0"/>
        <v>41441</v>
      </c>
      <c r="U8" s="22">
        <f t="shared" si="0"/>
        <v>41442</v>
      </c>
      <c r="V8" s="22">
        <f t="shared" si="0"/>
        <v>41443</v>
      </c>
      <c r="W8" s="22">
        <f t="shared" si="0"/>
        <v>41444</v>
      </c>
      <c r="X8" s="22">
        <f t="shared" si="0"/>
        <v>41445</v>
      </c>
      <c r="Y8" s="22">
        <f t="shared" si="0"/>
        <v>41446</v>
      </c>
      <c r="Z8" s="22">
        <f t="shared" si="0"/>
        <v>41447</v>
      </c>
      <c r="AA8" s="22">
        <f t="shared" si="0"/>
        <v>41448</v>
      </c>
      <c r="AB8" s="22">
        <f t="shared" si="0"/>
        <v>41449</v>
      </c>
      <c r="AC8" s="22">
        <f t="shared" si="0"/>
        <v>41450</v>
      </c>
      <c r="AD8" s="22">
        <f t="shared" si="0"/>
        <v>41451</v>
      </c>
      <c r="AE8" s="22">
        <f t="shared" si="0"/>
        <v>41452</v>
      </c>
      <c r="AF8" s="22">
        <f t="shared" si="0"/>
        <v>41453</v>
      </c>
      <c r="AG8" s="22">
        <f>IF(MONTH($AF$8+1)=MONTH($AF$8),$AF$8+1,"")</f>
        <v>41454</v>
      </c>
      <c r="AH8" s="22">
        <f>IF(MONTH($AF$8+2)=MONTH($AF$8),$AF$8+2,"")</f>
        <v>41455</v>
      </c>
      <c r="AI8" s="22" t="str">
        <f>IF(MONTH($AF$8+3)=MONTH($AF$8),$AF$8+3,"")</f>
        <v/>
      </c>
    </row>
    <row r="9" spans="1:36" ht="16.5" customHeight="1">
      <c r="A9" s="32"/>
      <c r="B9" s="32"/>
      <c r="C9" s="32"/>
      <c r="D9" s="32"/>
      <c r="E9" s="23">
        <f>DATE(an,MONTH("1/"&amp;$N$6),1)</f>
        <v>41426</v>
      </c>
      <c r="F9" s="23">
        <f>E9+1</f>
        <v>41427</v>
      </c>
      <c r="G9" s="23">
        <f t="shared" ref="G9:AF9" si="1">F9+1</f>
        <v>41428</v>
      </c>
      <c r="H9" s="23">
        <f t="shared" si="1"/>
        <v>41429</v>
      </c>
      <c r="I9" s="23">
        <f t="shared" si="1"/>
        <v>41430</v>
      </c>
      <c r="J9" s="23">
        <f t="shared" si="1"/>
        <v>41431</v>
      </c>
      <c r="K9" s="23">
        <f t="shared" si="1"/>
        <v>41432</v>
      </c>
      <c r="L9" s="23">
        <f t="shared" si="1"/>
        <v>41433</v>
      </c>
      <c r="M9" s="23">
        <f t="shared" si="1"/>
        <v>41434</v>
      </c>
      <c r="N9" s="23">
        <f t="shared" si="1"/>
        <v>41435</v>
      </c>
      <c r="O9" s="23">
        <f t="shared" si="1"/>
        <v>41436</v>
      </c>
      <c r="P9" s="23">
        <f t="shared" si="1"/>
        <v>41437</v>
      </c>
      <c r="Q9" s="23">
        <f t="shared" si="1"/>
        <v>41438</v>
      </c>
      <c r="R9" s="23">
        <f t="shared" si="1"/>
        <v>41439</v>
      </c>
      <c r="S9" s="23">
        <f t="shared" si="1"/>
        <v>41440</v>
      </c>
      <c r="T9" s="23">
        <f t="shared" si="1"/>
        <v>41441</v>
      </c>
      <c r="U9" s="23">
        <f t="shared" si="1"/>
        <v>41442</v>
      </c>
      <c r="V9" s="23">
        <f t="shared" si="1"/>
        <v>41443</v>
      </c>
      <c r="W9" s="23">
        <f t="shared" si="1"/>
        <v>41444</v>
      </c>
      <c r="X9" s="23">
        <f t="shared" si="1"/>
        <v>41445</v>
      </c>
      <c r="Y9" s="23">
        <f t="shared" si="1"/>
        <v>41446</v>
      </c>
      <c r="Z9" s="23">
        <f t="shared" si="1"/>
        <v>41447</v>
      </c>
      <c r="AA9" s="23">
        <f t="shared" si="1"/>
        <v>41448</v>
      </c>
      <c r="AB9" s="23">
        <f t="shared" si="1"/>
        <v>41449</v>
      </c>
      <c r="AC9" s="23">
        <f t="shared" si="1"/>
        <v>41450</v>
      </c>
      <c r="AD9" s="23">
        <f t="shared" si="1"/>
        <v>41451</v>
      </c>
      <c r="AE9" s="23">
        <f t="shared" si="1"/>
        <v>41452</v>
      </c>
      <c r="AF9" s="23">
        <f t="shared" si="1"/>
        <v>41453</v>
      </c>
      <c r="AG9" s="23">
        <f>IF(MONTH($AF$8+1)=MONTH($AF$8),$AF$8+1,"")</f>
        <v>41454</v>
      </c>
      <c r="AH9" s="23">
        <f>IF(MONTH($AF$8+2)=MONTH($AF$8),$AF$8+2,"")</f>
        <v>41455</v>
      </c>
      <c r="AI9" s="23" t="str">
        <f>IF(MONTH($AF$8+3)=MONTH($AF$8),$AF$8+3,"")</f>
        <v/>
      </c>
    </row>
    <row r="10" spans="1:36" s="14" customFormat="1" ht="16.5" customHeight="1">
      <c r="A10" s="33" t="s">
        <v>30</v>
      </c>
      <c r="B10" s="18" t="s">
        <v>51</v>
      </c>
      <c r="C10" s="18" t="s">
        <v>172</v>
      </c>
      <c r="D10" s="18" t="s">
        <v>50</v>
      </c>
      <c r="E10" s="8"/>
      <c r="F10" s="13" t="s">
        <v>86</v>
      </c>
      <c r="G10" s="13" t="s">
        <v>0</v>
      </c>
      <c r="H10" s="13" t="s">
        <v>0</v>
      </c>
      <c r="I10" s="8"/>
      <c r="J10" s="8"/>
      <c r="K10" s="8"/>
      <c r="L10" s="8"/>
      <c r="M10" s="8"/>
      <c r="N10" s="8" t="s">
        <v>0</v>
      </c>
      <c r="O10" s="8"/>
      <c r="P10" s="8"/>
      <c r="Q10" s="8"/>
      <c r="R10" s="8" t="s">
        <v>0</v>
      </c>
      <c r="S10" s="8" t="s">
        <v>0</v>
      </c>
      <c r="T10" s="8"/>
      <c r="U10" s="8"/>
      <c r="V10" s="8"/>
      <c r="W10" s="8"/>
      <c r="X10" s="8"/>
      <c r="Y10" s="8"/>
      <c r="Z10" s="8"/>
      <c r="AA10" s="8" t="s">
        <v>0</v>
      </c>
      <c r="AB10" s="8"/>
      <c r="AC10" s="8"/>
      <c r="AD10" s="8"/>
      <c r="AE10" s="8"/>
      <c r="AF10" s="8"/>
      <c r="AG10" s="8"/>
      <c r="AH10" s="8" t="s">
        <v>0</v>
      </c>
      <c r="AI10" s="8"/>
      <c r="AJ10" s="6">
        <f t="shared" ref="AJ10:AJ31" si="2">COUNTIF(E10:AI10,"CA")</f>
        <v>7</v>
      </c>
    </row>
    <row r="11" spans="1:36" s="14" customFormat="1" ht="16.5" customHeight="1">
      <c r="A11" s="34"/>
      <c r="B11" s="8" t="s">
        <v>31</v>
      </c>
      <c r="C11" s="13" t="s">
        <v>173</v>
      </c>
      <c r="D11" s="8" t="s">
        <v>32</v>
      </c>
      <c r="E11" s="8"/>
      <c r="F11" s="13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6">
        <f t="shared" si="2"/>
        <v>0</v>
      </c>
    </row>
    <row r="12" spans="1:36" s="14" customFormat="1" ht="16.5" customHeight="1">
      <c r="A12" s="34"/>
      <c r="B12" s="8" t="s">
        <v>31</v>
      </c>
      <c r="C12" s="13" t="s">
        <v>174</v>
      </c>
      <c r="D12" s="8" t="s">
        <v>33</v>
      </c>
      <c r="E12" s="8"/>
      <c r="F12" s="13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 t="s">
        <v>4</v>
      </c>
      <c r="AC12" s="8"/>
      <c r="AD12" s="8"/>
      <c r="AE12" s="8"/>
      <c r="AF12" s="8"/>
      <c r="AG12" s="8"/>
      <c r="AH12" s="8"/>
      <c r="AI12" s="8"/>
      <c r="AJ12" s="6">
        <f t="shared" si="2"/>
        <v>0</v>
      </c>
    </row>
    <row r="13" spans="1:36" s="14" customFormat="1" ht="16.5" customHeight="1">
      <c r="A13" s="34"/>
      <c r="B13" s="8" t="s">
        <v>31</v>
      </c>
      <c r="C13" s="13" t="s">
        <v>175</v>
      </c>
      <c r="D13" s="8" t="s">
        <v>34</v>
      </c>
      <c r="E13" s="8"/>
      <c r="F13" s="13" t="s">
        <v>93</v>
      </c>
      <c r="G13" s="8"/>
      <c r="H13" s="8"/>
      <c r="I13" s="8"/>
      <c r="J13" s="8"/>
      <c r="K13" s="8"/>
      <c r="L13" s="8"/>
      <c r="M13" s="8" t="s">
        <v>93</v>
      </c>
      <c r="N13" s="8"/>
      <c r="O13" s="8" t="s">
        <v>3</v>
      </c>
      <c r="P13" s="8"/>
      <c r="Q13" s="8"/>
      <c r="R13" s="8"/>
      <c r="S13" s="8"/>
      <c r="T13" s="8" t="s">
        <v>93</v>
      </c>
      <c r="U13" s="8"/>
      <c r="V13" s="8"/>
      <c r="W13" s="8"/>
      <c r="X13" s="8"/>
      <c r="Y13" s="8"/>
      <c r="Z13" s="8" t="s">
        <v>3</v>
      </c>
      <c r="AA13" s="8" t="s">
        <v>93</v>
      </c>
      <c r="AB13" s="8"/>
      <c r="AC13" s="8"/>
      <c r="AD13" s="8"/>
      <c r="AE13" s="8"/>
      <c r="AF13" s="8"/>
      <c r="AG13" s="8"/>
      <c r="AH13" s="8"/>
      <c r="AI13" s="8"/>
      <c r="AJ13" s="6">
        <f t="shared" si="2"/>
        <v>0</v>
      </c>
    </row>
    <row r="14" spans="1:36" s="14" customFormat="1" ht="16.5" customHeight="1">
      <c r="A14" s="34"/>
      <c r="B14" s="8" t="s">
        <v>31</v>
      </c>
      <c r="C14" s="13" t="s">
        <v>176</v>
      </c>
      <c r="D14" s="8" t="s">
        <v>35</v>
      </c>
      <c r="E14" s="8"/>
      <c r="F14" s="8" t="s">
        <v>0</v>
      </c>
      <c r="G14" s="8" t="s">
        <v>0</v>
      </c>
      <c r="H14" s="8"/>
      <c r="I14" s="8"/>
      <c r="J14" s="8"/>
      <c r="K14" s="8"/>
      <c r="L14" s="8" t="s">
        <v>1</v>
      </c>
      <c r="M14" s="8" t="s">
        <v>1</v>
      </c>
      <c r="N14" s="8" t="s">
        <v>1</v>
      </c>
      <c r="O14" s="8" t="s">
        <v>1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6">
        <f t="shared" si="2"/>
        <v>2</v>
      </c>
    </row>
    <row r="15" spans="1:36" s="14" customFormat="1" ht="16.5" customHeight="1">
      <c r="A15" s="34"/>
      <c r="B15" s="8" t="s">
        <v>31</v>
      </c>
      <c r="C15" s="13" t="s">
        <v>177</v>
      </c>
      <c r="D15" s="8" t="s">
        <v>36</v>
      </c>
      <c r="E15" s="8"/>
      <c r="F15" s="13"/>
      <c r="G15" s="8"/>
      <c r="H15" s="8" t="s">
        <v>21</v>
      </c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 t="s">
        <v>21</v>
      </c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 t="s">
        <v>0</v>
      </c>
      <c r="AH15" s="8"/>
      <c r="AI15" s="8"/>
      <c r="AJ15" s="6">
        <f t="shared" si="2"/>
        <v>1</v>
      </c>
    </row>
    <row r="16" spans="1:36" s="14" customFormat="1" ht="16.5" customHeight="1">
      <c r="A16" s="34"/>
      <c r="B16" s="8" t="s">
        <v>31</v>
      </c>
      <c r="C16" s="13" t="s">
        <v>178</v>
      </c>
      <c r="D16" s="8" t="s">
        <v>37</v>
      </c>
      <c r="E16" s="8"/>
      <c r="F16" s="13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 t="s">
        <v>0</v>
      </c>
      <c r="Z16" s="8" t="s">
        <v>0</v>
      </c>
      <c r="AA16" s="8" t="s">
        <v>0</v>
      </c>
      <c r="AB16" s="8"/>
      <c r="AC16" s="8"/>
      <c r="AD16" s="8"/>
      <c r="AE16" s="8"/>
      <c r="AF16" s="8"/>
      <c r="AG16" s="8" t="s">
        <v>19</v>
      </c>
      <c r="AH16" s="8"/>
      <c r="AI16" s="8"/>
      <c r="AJ16" s="6">
        <f t="shared" si="2"/>
        <v>3</v>
      </c>
    </row>
    <row r="17" spans="1:36" s="14" customFormat="1" ht="16.5" customHeight="1">
      <c r="A17" s="34"/>
      <c r="B17" s="8" t="s">
        <v>31</v>
      </c>
      <c r="C17" s="13" t="s">
        <v>179</v>
      </c>
      <c r="D17" s="8" t="s">
        <v>55</v>
      </c>
      <c r="E17" s="8"/>
      <c r="F17" s="13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 t="s">
        <v>0</v>
      </c>
      <c r="AG17" s="8" t="s">
        <v>0</v>
      </c>
      <c r="AH17" s="8" t="s">
        <v>0</v>
      </c>
      <c r="AI17" s="8" t="s">
        <v>0</v>
      </c>
      <c r="AJ17" s="6">
        <f t="shared" si="2"/>
        <v>4</v>
      </c>
    </row>
    <row r="18" spans="1:36" s="14" customFormat="1" ht="16.5" customHeight="1">
      <c r="A18" s="34"/>
      <c r="B18" s="8" t="s">
        <v>31</v>
      </c>
      <c r="C18" s="13" t="s">
        <v>180</v>
      </c>
      <c r="D18" s="8" t="s">
        <v>38</v>
      </c>
      <c r="E18" s="8"/>
      <c r="F18" s="13"/>
      <c r="G18" s="8"/>
      <c r="H18" s="8" t="s">
        <v>0</v>
      </c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 t="s">
        <v>0</v>
      </c>
      <c r="AB18" s="8" t="s">
        <v>0</v>
      </c>
      <c r="AC18" s="8" t="s">
        <v>1</v>
      </c>
      <c r="AD18" s="8"/>
      <c r="AE18" s="8"/>
      <c r="AF18" s="8" t="s">
        <v>1</v>
      </c>
      <c r="AG18" s="8" t="s">
        <v>1</v>
      </c>
      <c r="AH18" s="8" t="s">
        <v>1</v>
      </c>
      <c r="AI18" s="8" t="s">
        <v>1</v>
      </c>
      <c r="AJ18" s="6">
        <f t="shared" si="2"/>
        <v>3</v>
      </c>
    </row>
    <row r="19" spans="1:36" s="14" customFormat="1" ht="16.5" customHeight="1">
      <c r="A19" s="34"/>
      <c r="B19" s="8" t="s">
        <v>31</v>
      </c>
      <c r="C19" s="13" t="s">
        <v>181</v>
      </c>
      <c r="D19" s="8" t="s">
        <v>39</v>
      </c>
      <c r="E19" s="8"/>
      <c r="F19" s="13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17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6">
        <f t="shared" si="2"/>
        <v>0</v>
      </c>
    </row>
    <row r="20" spans="1:36" s="14" customFormat="1" ht="16.5" customHeight="1">
      <c r="A20" s="34"/>
      <c r="B20" s="8" t="s">
        <v>31</v>
      </c>
      <c r="C20" s="13" t="s">
        <v>182</v>
      </c>
      <c r="D20" s="8" t="s">
        <v>40</v>
      </c>
      <c r="E20" s="8"/>
      <c r="F20" s="13"/>
      <c r="G20" s="8"/>
      <c r="H20" s="8"/>
      <c r="I20" s="8"/>
      <c r="J20" s="8"/>
      <c r="K20" s="8"/>
      <c r="L20" s="8" t="s">
        <v>1</v>
      </c>
      <c r="M20" s="8" t="s">
        <v>1</v>
      </c>
      <c r="N20" s="8" t="s">
        <v>21</v>
      </c>
      <c r="O20" s="8" t="s">
        <v>22</v>
      </c>
      <c r="P20" s="8"/>
      <c r="Q20" s="8"/>
      <c r="R20" s="8"/>
      <c r="S20" s="8"/>
      <c r="T20" s="8"/>
      <c r="U20" s="8" t="s">
        <v>1</v>
      </c>
      <c r="V20" s="8" t="s">
        <v>1</v>
      </c>
      <c r="W20" s="8"/>
      <c r="X20" s="8"/>
      <c r="Y20" s="8"/>
      <c r="Z20" s="8"/>
      <c r="AA20" s="8"/>
      <c r="AB20" s="8" t="s">
        <v>21</v>
      </c>
      <c r="AC20" s="8" t="s">
        <v>22</v>
      </c>
      <c r="AD20" s="8"/>
      <c r="AE20" s="8"/>
      <c r="AF20" s="8" t="s">
        <v>1</v>
      </c>
      <c r="AG20" s="8" t="s">
        <v>1</v>
      </c>
      <c r="AH20" s="8"/>
      <c r="AI20" s="8"/>
      <c r="AJ20" s="6">
        <f t="shared" si="2"/>
        <v>0</v>
      </c>
    </row>
    <row r="21" spans="1:36" s="14" customFormat="1" ht="16.5" customHeight="1">
      <c r="A21" s="34"/>
      <c r="B21" s="8" t="s">
        <v>31</v>
      </c>
      <c r="C21" s="13" t="s">
        <v>183</v>
      </c>
      <c r="D21" s="8" t="s">
        <v>42</v>
      </c>
      <c r="E21" s="13"/>
      <c r="F21" s="13" t="s">
        <v>1</v>
      </c>
      <c r="G21" s="13" t="s">
        <v>1</v>
      </c>
      <c r="H21" s="13" t="s">
        <v>1</v>
      </c>
      <c r="I21" s="13"/>
      <c r="J21" s="13"/>
      <c r="K21" s="13" t="s">
        <v>4</v>
      </c>
      <c r="L21" s="13" t="s">
        <v>4</v>
      </c>
      <c r="M21" s="13" t="s">
        <v>4</v>
      </c>
      <c r="N21" s="13" t="s">
        <v>4</v>
      </c>
      <c r="O21" s="13" t="s">
        <v>22</v>
      </c>
      <c r="P21" s="13"/>
      <c r="Q21" s="13"/>
      <c r="R21" s="13"/>
      <c r="S21" s="13" t="s">
        <v>4</v>
      </c>
      <c r="T21" s="13" t="s">
        <v>4</v>
      </c>
      <c r="U21" s="13"/>
      <c r="V21" s="8" t="s">
        <v>22</v>
      </c>
      <c r="W21" s="8"/>
      <c r="X21" s="8"/>
      <c r="Y21" s="8"/>
      <c r="Z21" s="8"/>
      <c r="AA21" s="8"/>
      <c r="AB21" s="8" t="s">
        <v>1</v>
      </c>
      <c r="AC21" s="8" t="s">
        <v>1</v>
      </c>
      <c r="AD21" s="8"/>
      <c r="AE21" s="8"/>
      <c r="AF21" s="8" t="s">
        <v>1</v>
      </c>
      <c r="AG21" s="8" t="s">
        <v>1</v>
      </c>
      <c r="AH21" s="8" t="s">
        <v>1</v>
      </c>
      <c r="AI21" s="8" t="s">
        <v>22</v>
      </c>
      <c r="AJ21" s="6">
        <f t="shared" si="2"/>
        <v>0</v>
      </c>
    </row>
    <row r="22" spans="1:36" s="14" customFormat="1" ht="16.5" customHeight="1">
      <c r="A22" s="34"/>
      <c r="B22" s="8" t="s">
        <v>31</v>
      </c>
      <c r="C22" s="13" t="s">
        <v>184</v>
      </c>
      <c r="D22" s="8" t="s">
        <v>43</v>
      </c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6">
        <f t="shared" si="2"/>
        <v>0</v>
      </c>
    </row>
    <row r="23" spans="1:36" s="14" customFormat="1" ht="16.5" customHeight="1">
      <c r="A23" s="34"/>
      <c r="B23" s="8" t="s">
        <v>31</v>
      </c>
      <c r="C23" s="13" t="s">
        <v>185</v>
      </c>
      <c r="D23" s="8" t="s">
        <v>44</v>
      </c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 t="s">
        <v>0</v>
      </c>
      <c r="S23" s="13" t="s">
        <v>4</v>
      </c>
      <c r="T23" s="13" t="s">
        <v>4</v>
      </c>
      <c r="U23" s="13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6">
        <f t="shared" si="2"/>
        <v>1</v>
      </c>
    </row>
    <row r="24" spans="1:36" s="14" customFormat="1" ht="16.5" customHeight="1">
      <c r="A24" s="34"/>
      <c r="B24" s="8" t="s">
        <v>31</v>
      </c>
      <c r="C24" s="13" t="s">
        <v>186</v>
      </c>
      <c r="D24" s="8" t="s">
        <v>45</v>
      </c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6">
        <f t="shared" si="2"/>
        <v>0</v>
      </c>
    </row>
    <row r="25" spans="1:36" s="14" customFormat="1" ht="16.5" customHeight="1">
      <c r="A25" s="34"/>
      <c r="B25" s="8" t="s">
        <v>31</v>
      </c>
      <c r="C25" s="13" t="s">
        <v>187</v>
      </c>
      <c r="D25" s="8" t="s">
        <v>46</v>
      </c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8"/>
      <c r="W25" s="8"/>
      <c r="X25" s="8"/>
      <c r="Y25" s="8"/>
      <c r="Z25" s="8"/>
      <c r="AA25" s="8"/>
      <c r="AB25" s="8" t="s">
        <v>3</v>
      </c>
      <c r="AC25" s="8"/>
      <c r="AD25" s="8"/>
      <c r="AE25" s="8"/>
      <c r="AF25" s="8" t="s">
        <v>0</v>
      </c>
      <c r="AG25" s="8"/>
      <c r="AH25" s="8"/>
      <c r="AI25" s="8"/>
      <c r="AJ25" s="6">
        <f t="shared" si="2"/>
        <v>1</v>
      </c>
    </row>
    <row r="26" spans="1:36" s="14" customFormat="1" ht="16.5" customHeight="1">
      <c r="A26" s="34"/>
      <c r="B26" s="8" t="s">
        <v>31</v>
      </c>
      <c r="C26" s="13" t="s">
        <v>188</v>
      </c>
      <c r="D26" s="8" t="s">
        <v>47</v>
      </c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8" t="s">
        <v>22</v>
      </c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6">
        <f t="shared" si="2"/>
        <v>0</v>
      </c>
    </row>
    <row r="27" spans="1:36" s="14" customFormat="1" ht="16.5" customHeight="1">
      <c r="A27" s="34"/>
      <c r="B27" s="8" t="s">
        <v>31</v>
      </c>
      <c r="C27" s="13" t="s">
        <v>189</v>
      </c>
      <c r="D27" s="8" t="s">
        <v>48</v>
      </c>
      <c r="E27" s="13"/>
      <c r="F27" s="13" t="s">
        <v>91</v>
      </c>
      <c r="G27" s="13" t="s">
        <v>91</v>
      </c>
      <c r="H27" s="13" t="s">
        <v>91</v>
      </c>
      <c r="I27" s="13"/>
      <c r="J27" s="13"/>
      <c r="K27" s="13" t="s">
        <v>91</v>
      </c>
      <c r="L27" s="13" t="s">
        <v>91</v>
      </c>
      <c r="M27" s="13" t="s">
        <v>91</v>
      </c>
      <c r="N27" s="13" t="s">
        <v>91</v>
      </c>
      <c r="O27" s="13" t="s">
        <v>91</v>
      </c>
      <c r="P27" s="13"/>
      <c r="Q27" s="13"/>
      <c r="R27" s="13" t="s">
        <v>91</v>
      </c>
      <c r="S27" s="13" t="s">
        <v>91</v>
      </c>
      <c r="T27" s="13" t="s">
        <v>91</v>
      </c>
      <c r="U27" s="13" t="s">
        <v>91</v>
      </c>
      <c r="V27" s="13" t="s">
        <v>91</v>
      </c>
      <c r="W27" s="8"/>
      <c r="X27" s="8"/>
      <c r="Y27" s="8" t="s">
        <v>91</v>
      </c>
      <c r="Z27" s="8" t="s">
        <v>91</v>
      </c>
      <c r="AA27" s="8" t="s">
        <v>91</v>
      </c>
      <c r="AB27" s="8" t="s">
        <v>91</v>
      </c>
      <c r="AC27" s="8" t="s">
        <v>91</v>
      </c>
      <c r="AD27" s="8"/>
      <c r="AE27" s="8"/>
      <c r="AF27" s="8" t="s">
        <v>91</v>
      </c>
      <c r="AG27" s="8" t="s">
        <v>91</v>
      </c>
      <c r="AH27" s="8" t="s">
        <v>91</v>
      </c>
      <c r="AI27" s="8" t="s">
        <v>91</v>
      </c>
      <c r="AJ27" s="6">
        <f t="shared" si="2"/>
        <v>0</v>
      </c>
    </row>
    <row r="28" spans="1:36" s="14" customFormat="1" ht="16.5" customHeight="1">
      <c r="A28" s="34"/>
      <c r="B28" s="8" t="s">
        <v>31</v>
      </c>
      <c r="C28" s="13" t="s">
        <v>190</v>
      </c>
      <c r="D28" s="8" t="s">
        <v>49</v>
      </c>
      <c r="E28" s="8"/>
      <c r="F28" s="13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 t="s">
        <v>0</v>
      </c>
      <c r="T28" s="8" t="s">
        <v>0</v>
      </c>
      <c r="U28" s="8" t="s">
        <v>0</v>
      </c>
      <c r="V28" s="8" t="s">
        <v>0</v>
      </c>
      <c r="W28" s="8"/>
      <c r="X28" s="8"/>
      <c r="Y28" s="8" t="s">
        <v>0</v>
      </c>
      <c r="Z28" s="8" t="s">
        <v>0</v>
      </c>
      <c r="AA28" s="8"/>
      <c r="AB28" s="8"/>
      <c r="AC28" s="8"/>
      <c r="AD28" s="8"/>
      <c r="AE28" s="8"/>
      <c r="AF28" s="8"/>
      <c r="AG28" s="8"/>
      <c r="AH28" s="8"/>
      <c r="AI28" s="8"/>
      <c r="AJ28" s="6">
        <f t="shared" si="2"/>
        <v>6</v>
      </c>
    </row>
    <row r="29" spans="1:36" s="14" customFormat="1" ht="16.5" customHeight="1">
      <c r="A29" s="34"/>
      <c r="B29" s="17" t="s">
        <v>31</v>
      </c>
      <c r="C29" s="17" t="s">
        <v>191</v>
      </c>
      <c r="D29" s="20" t="s">
        <v>88</v>
      </c>
      <c r="E29" s="8"/>
      <c r="F29" s="13" t="s">
        <v>4</v>
      </c>
      <c r="G29" s="13" t="s">
        <v>4</v>
      </c>
      <c r="H29" s="8"/>
      <c r="I29" s="8"/>
      <c r="J29" s="8"/>
      <c r="K29" s="8" t="s">
        <v>10</v>
      </c>
      <c r="L29" s="8" t="s">
        <v>10</v>
      </c>
      <c r="M29" s="8" t="s">
        <v>10</v>
      </c>
      <c r="N29" s="8" t="s">
        <v>10</v>
      </c>
      <c r="O29" s="8" t="s">
        <v>10</v>
      </c>
      <c r="P29" s="8"/>
      <c r="Q29" s="8"/>
      <c r="R29" s="8" t="s">
        <v>10</v>
      </c>
      <c r="S29" s="8" t="s">
        <v>10</v>
      </c>
      <c r="T29" s="8" t="s">
        <v>10</v>
      </c>
      <c r="U29" s="8" t="s">
        <v>10</v>
      </c>
      <c r="V29" s="8" t="s">
        <v>10</v>
      </c>
      <c r="W29" s="8"/>
      <c r="X29" s="8"/>
      <c r="Y29" s="8" t="s">
        <v>10</v>
      </c>
      <c r="Z29" s="8" t="s">
        <v>10</v>
      </c>
      <c r="AA29" s="8" t="s">
        <v>10</v>
      </c>
      <c r="AB29" s="8" t="s">
        <v>10</v>
      </c>
      <c r="AC29" s="8" t="s">
        <v>10</v>
      </c>
      <c r="AD29" s="8"/>
      <c r="AE29" s="8"/>
      <c r="AF29" s="8" t="s">
        <v>10</v>
      </c>
      <c r="AG29" s="8" t="s">
        <v>10</v>
      </c>
      <c r="AH29" s="8" t="s">
        <v>10</v>
      </c>
      <c r="AI29" s="8" t="s">
        <v>10</v>
      </c>
      <c r="AJ29" s="6">
        <f t="shared" si="2"/>
        <v>0</v>
      </c>
    </row>
    <row r="30" spans="1:36" s="14" customFormat="1" ht="16.5" customHeight="1">
      <c r="A30" s="34"/>
      <c r="B30" s="17" t="s">
        <v>31</v>
      </c>
      <c r="C30" s="17" t="s">
        <v>192</v>
      </c>
      <c r="D30" s="20" t="s">
        <v>89</v>
      </c>
      <c r="E30" s="8"/>
      <c r="F30" s="13"/>
      <c r="G30" s="8"/>
      <c r="H30" s="8"/>
      <c r="I30" s="8"/>
      <c r="J30" s="8"/>
      <c r="K30" s="8" t="s">
        <v>10</v>
      </c>
      <c r="L30" s="8" t="s">
        <v>10</v>
      </c>
      <c r="M30" s="8" t="s">
        <v>10</v>
      </c>
      <c r="N30" s="8" t="s">
        <v>10</v>
      </c>
      <c r="O30" s="8" t="s">
        <v>10</v>
      </c>
      <c r="P30" s="8"/>
      <c r="Q30" s="8"/>
      <c r="R30" s="8" t="s">
        <v>10</v>
      </c>
      <c r="S30" s="8" t="s">
        <v>10</v>
      </c>
      <c r="T30" s="8" t="s">
        <v>10</v>
      </c>
      <c r="U30" s="8" t="s">
        <v>10</v>
      </c>
      <c r="V30" s="8" t="s">
        <v>10</v>
      </c>
      <c r="W30" s="8"/>
      <c r="X30" s="8"/>
      <c r="Y30" s="8" t="s">
        <v>10</v>
      </c>
      <c r="Z30" s="8" t="s">
        <v>10</v>
      </c>
      <c r="AA30" s="8" t="s">
        <v>10</v>
      </c>
      <c r="AB30" s="8" t="s">
        <v>10</v>
      </c>
      <c r="AC30" s="8" t="s">
        <v>10</v>
      </c>
      <c r="AD30" s="8"/>
      <c r="AE30" s="8"/>
      <c r="AF30" s="8" t="s">
        <v>10</v>
      </c>
      <c r="AG30" s="8" t="s">
        <v>10</v>
      </c>
      <c r="AH30" s="8" t="s">
        <v>10</v>
      </c>
      <c r="AI30" s="8" t="s">
        <v>10</v>
      </c>
      <c r="AJ30" s="6">
        <f t="shared" si="2"/>
        <v>0</v>
      </c>
    </row>
    <row r="31" spans="1:36" s="14" customFormat="1" ht="16.5" customHeight="1">
      <c r="A31" s="35"/>
      <c r="B31" s="17" t="s">
        <v>31</v>
      </c>
      <c r="C31" s="17" t="s">
        <v>193</v>
      </c>
      <c r="D31" s="20" t="s">
        <v>90</v>
      </c>
      <c r="E31" s="8"/>
      <c r="F31" s="13" t="s">
        <v>4</v>
      </c>
      <c r="G31" s="13" t="s">
        <v>4</v>
      </c>
      <c r="H31" s="8"/>
      <c r="I31" s="8"/>
      <c r="J31" s="8"/>
      <c r="K31" s="8" t="s">
        <v>10</v>
      </c>
      <c r="L31" s="8" t="s">
        <v>10</v>
      </c>
      <c r="M31" s="8" t="s">
        <v>10</v>
      </c>
      <c r="N31" s="8" t="s">
        <v>10</v>
      </c>
      <c r="O31" s="8" t="s">
        <v>10</v>
      </c>
      <c r="P31" s="8"/>
      <c r="Q31" s="8"/>
      <c r="R31" s="8" t="s">
        <v>10</v>
      </c>
      <c r="S31" s="8" t="s">
        <v>10</v>
      </c>
      <c r="T31" s="8" t="s">
        <v>10</v>
      </c>
      <c r="U31" s="8" t="s">
        <v>10</v>
      </c>
      <c r="V31" s="8" t="s">
        <v>10</v>
      </c>
      <c r="W31" s="8"/>
      <c r="X31" s="8"/>
      <c r="Y31" s="8" t="s">
        <v>10</v>
      </c>
      <c r="Z31" s="8" t="s">
        <v>10</v>
      </c>
      <c r="AA31" s="8" t="s">
        <v>10</v>
      </c>
      <c r="AB31" s="8" t="s">
        <v>10</v>
      </c>
      <c r="AC31" s="8" t="s">
        <v>10</v>
      </c>
      <c r="AD31" s="8"/>
      <c r="AE31" s="8"/>
      <c r="AF31" s="8" t="s">
        <v>10</v>
      </c>
      <c r="AG31" s="8" t="s">
        <v>10</v>
      </c>
      <c r="AH31" s="8" t="s">
        <v>10</v>
      </c>
      <c r="AI31" s="8" t="s">
        <v>10</v>
      </c>
      <c r="AJ31" s="6">
        <f t="shared" si="2"/>
        <v>0</v>
      </c>
    </row>
    <row r="32" spans="1:36" s="14" customFormat="1" ht="16.5" customHeight="1">
      <c r="A32" s="48" t="s">
        <v>54</v>
      </c>
      <c r="B32" s="49"/>
      <c r="C32" s="50">
        <f>COUNTA(C11:C31)</f>
        <v>21</v>
      </c>
      <c r="D32" s="51"/>
      <c r="E32" s="8">
        <f>COUNTBLANK(E11:E31)</f>
        <v>21</v>
      </c>
      <c r="F32" s="8">
        <f t="shared" ref="F32:AI32" si="3">COUNTBLANK(F11:F31)</f>
        <v>15</v>
      </c>
      <c r="G32" s="8">
        <f t="shared" si="3"/>
        <v>16</v>
      </c>
      <c r="H32" s="8">
        <f t="shared" si="3"/>
        <v>17</v>
      </c>
      <c r="I32" s="8">
        <f t="shared" si="3"/>
        <v>21</v>
      </c>
      <c r="J32" s="8">
        <f t="shared" si="3"/>
        <v>21</v>
      </c>
      <c r="K32" s="8">
        <f t="shared" si="3"/>
        <v>16</v>
      </c>
      <c r="L32" s="8">
        <f t="shared" si="3"/>
        <v>14</v>
      </c>
      <c r="M32" s="8">
        <f t="shared" si="3"/>
        <v>13</v>
      </c>
      <c r="N32" s="8">
        <f t="shared" si="3"/>
        <v>14</v>
      </c>
      <c r="O32" s="8">
        <f t="shared" si="3"/>
        <v>13</v>
      </c>
      <c r="P32" s="8">
        <f t="shared" si="3"/>
        <v>21</v>
      </c>
      <c r="Q32" s="8">
        <f t="shared" si="3"/>
        <v>21</v>
      </c>
      <c r="R32" s="8">
        <f t="shared" si="3"/>
        <v>16</v>
      </c>
      <c r="S32" s="8">
        <f t="shared" si="3"/>
        <v>14</v>
      </c>
      <c r="T32" s="8">
        <f t="shared" si="3"/>
        <v>13</v>
      </c>
      <c r="U32" s="8">
        <f t="shared" si="3"/>
        <v>15</v>
      </c>
      <c r="V32" s="8">
        <f t="shared" si="3"/>
        <v>12</v>
      </c>
      <c r="W32" s="8">
        <f t="shared" si="3"/>
        <v>21</v>
      </c>
      <c r="X32" s="8">
        <f t="shared" si="3"/>
        <v>21</v>
      </c>
      <c r="Y32" s="8">
        <f t="shared" si="3"/>
        <v>15</v>
      </c>
      <c r="Z32" s="8">
        <f t="shared" si="3"/>
        <v>14</v>
      </c>
      <c r="AA32" s="8">
        <f t="shared" si="3"/>
        <v>14</v>
      </c>
      <c r="AB32" s="8">
        <f t="shared" si="3"/>
        <v>12</v>
      </c>
      <c r="AC32" s="8">
        <f t="shared" si="3"/>
        <v>14</v>
      </c>
      <c r="AD32" s="8">
        <f t="shared" si="3"/>
        <v>21</v>
      </c>
      <c r="AE32" s="8">
        <f t="shared" si="3"/>
        <v>21</v>
      </c>
      <c r="AF32" s="8">
        <f t="shared" si="3"/>
        <v>12</v>
      </c>
      <c r="AG32" s="8">
        <f t="shared" si="3"/>
        <v>11</v>
      </c>
      <c r="AH32" s="8">
        <f t="shared" si="3"/>
        <v>14</v>
      </c>
      <c r="AI32" s="8">
        <f t="shared" si="3"/>
        <v>14</v>
      </c>
    </row>
    <row r="33" spans="1:36" ht="16.5" customHeight="1">
      <c r="F33" s="3"/>
      <c r="G33" s="3"/>
      <c r="H33" s="3"/>
      <c r="I33" s="4"/>
      <c r="J33" s="5"/>
      <c r="K33" s="5"/>
      <c r="L33" s="5"/>
    </row>
    <row r="34" spans="1:36" ht="16.5" customHeight="1">
      <c r="A34" s="52" t="s">
        <v>84</v>
      </c>
      <c r="B34" s="18" t="s">
        <v>51</v>
      </c>
      <c r="C34" s="18" t="s">
        <v>194</v>
      </c>
      <c r="D34" s="18" t="s">
        <v>97</v>
      </c>
      <c r="E34" s="8"/>
      <c r="F34" s="17"/>
      <c r="G34" s="13"/>
      <c r="H34" s="13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17"/>
      <c r="V34" s="8"/>
      <c r="W34" s="8"/>
      <c r="X34" s="8"/>
      <c r="Y34" s="8"/>
      <c r="Z34" s="8"/>
      <c r="AA34" s="8"/>
      <c r="AB34" s="8"/>
      <c r="AC34" s="17"/>
      <c r="AD34" s="8"/>
      <c r="AE34" s="8"/>
      <c r="AF34" s="8"/>
      <c r="AG34" s="8"/>
      <c r="AH34" s="8"/>
      <c r="AI34" s="8"/>
      <c r="AJ34" s="6">
        <f t="shared" ref="AJ34:AJ90" si="4">COUNTIF(E34:AI34,"CA")</f>
        <v>0</v>
      </c>
    </row>
    <row r="35" spans="1:36" ht="16.5" customHeight="1">
      <c r="A35" s="53"/>
      <c r="B35" s="18" t="s">
        <v>51</v>
      </c>
      <c r="C35" s="18" t="s">
        <v>195</v>
      </c>
      <c r="D35" s="18" t="s">
        <v>98</v>
      </c>
      <c r="E35" s="8"/>
      <c r="F35" s="13"/>
      <c r="G35" s="13"/>
      <c r="H35" s="13" t="s">
        <v>0</v>
      </c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 t="s">
        <v>1</v>
      </c>
      <c r="U35" s="8" t="s">
        <v>1</v>
      </c>
      <c r="V35" s="8" t="s">
        <v>1</v>
      </c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6"/>
    </row>
    <row r="36" spans="1:36" ht="16.5" customHeight="1">
      <c r="A36" s="53"/>
      <c r="B36" s="18" t="s">
        <v>51</v>
      </c>
      <c r="C36" s="18" t="s">
        <v>196</v>
      </c>
      <c r="D36" s="18" t="s">
        <v>42</v>
      </c>
      <c r="E36" s="8"/>
      <c r="F36" s="13"/>
      <c r="G36" s="13"/>
      <c r="H36" s="13"/>
      <c r="I36" s="8"/>
      <c r="J36" s="8"/>
      <c r="K36" s="8" t="s">
        <v>3</v>
      </c>
      <c r="L36" s="8" t="s">
        <v>3</v>
      </c>
      <c r="M36" s="8" t="s">
        <v>3</v>
      </c>
      <c r="N36" s="8" t="s">
        <v>3</v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6"/>
    </row>
    <row r="37" spans="1:36" ht="16.5" customHeight="1">
      <c r="A37" s="53"/>
      <c r="B37" s="18" t="s">
        <v>51</v>
      </c>
      <c r="C37" s="18" t="s">
        <v>197</v>
      </c>
      <c r="D37" s="18" t="s">
        <v>47</v>
      </c>
      <c r="E37" s="8"/>
      <c r="F37" s="13"/>
      <c r="G37" s="13" t="s">
        <v>0</v>
      </c>
      <c r="H37" s="13" t="s">
        <v>0</v>
      </c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17"/>
      <c r="AH37" s="8"/>
      <c r="AI37" s="8"/>
      <c r="AJ37" s="6"/>
    </row>
    <row r="38" spans="1:36" ht="16.5" customHeight="1">
      <c r="A38" s="53"/>
      <c r="B38" s="18" t="s">
        <v>51</v>
      </c>
      <c r="C38" s="18" t="s">
        <v>198</v>
      </c>
      <c r="D38" s="18" t="s">
        <v>99</v>
      </c>
      <c r="E38" s="8"/>
      <c r="F38" s="13"/>
      <c r="G38" s="13"/>
      <c r="H38" s="13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6"/>
    </row>
    <row r="39" spans="1:36" ht="16.5" customHeight="1">
      <c r="A39" s="53"/>
      <c r="B39" s="18" t="s">
        <v>51</v>
      </c>
      <c r="C39" s="18" t="s">
        <v>199</v>
      </c>
      <c r="D39" s="18" t="s">
        <v>100</v>
      </c>
      <c r="E39" s="8"/>
      <c r="F39" s="13"/>
      <c r="G39" s="13"/>
      <c r="H39" s="13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6"/>
    </row>
    <row r="40" spans="1:36" ht="16.5" customHeight="1">
      <c r="A40" s="53"/>
      <c r="B40" s="24" t="s">
        <v>96</v>
      </c>
      <c r="C40" s="25" t="s">
        <v>200</v>
      </c>
      <c r="D40" s="24" t="s">
        <v>35</v>
      </c>
      <c r="E40" s="8"/>
      <c r="F40" s="13" t="s">
        <v>0</v>
      </c>
      <c r="G40" s="13" t="s">
        <v>0</v>
      </c>
      <c r="H40" s="13" t="s">
        <v>0</v>
      </c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6"/>
    </row>
    <row r="41" spans="1:36" ht="16.5" customHeight="1">
      <c r="A41" s="53"/>
      <c r="B41" s="8" t="s">
        <v>85</v>
      </c>
      <c r="C41" s="13" t="s">
        <v>201</v>
      </c>
      <c r="D41" s="8" t="s">
        <v>101</v>
      </c>
      <c r="E41" s="8"/>
      <c r="F41" s="13"/>
      <c r="G41" s="13"/>
      <c r="H41" s="13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6">
        <f t="shared" si="4"/>
        <v>0</v>
      </c>
    </row>
    <row r="42" spans="1:36" ht="16.5" customHeight="1">
      <c r="A42" s="53"/>
      <c r="B42" s="8" t="s">
        <v>85</v>
      </c>
      <c r="C42" s="13" t="s">
        <v>202</v>
      </c>
      <c r="D42" s="8" t="s">
        <v>102</v>
      </c>
      <c r="E42" s="8"/>
      <c r="F42" s="13" t="s">
        <v>19</v>
      </c>
      <c r="G42" s="13" t="s">
        <v>19</v>
      </c>
      <c r="H42" s="13" t="s">
        <v>19</v>
      </c>
      <c r="I42" s="8"/>
      <c r="J42" s="8"/>
      <c r="K42" s="8" t="s">
        <v>19</v>
      </c>
      <c r="L42" s="8" t="s">
        <v>19</v>
      </c>
      <c r="M42" s="8" t="s">
        <v>19</v>
      </c>
      <c r="N42" s="8" t="s">
        <v>19</v>
      </c>
      <c r="O42" s="8" t="s">
        <v>19</v>
      </c>
      <c r="P42" s="8"/>
      <c r="Q42" s="8"/>
      <c r="R42" s="8" t="s">
        <v>19</v>
      </c>
      <c r="S42" s="8" t="s">
        <v>19</v>
      </c>
      <c r="T42" s="8" t="s">
        <v>19</v>
      </c>
      <c r="U42" s="8" t="s">
        <v>19</v>
      </c>
      <c r="V42" s="8" t="s">
        <v>19</v>
      </c>
      <c r="W42" s="8"/>
      <c r="X42" s="8"/>
      <c r="Y42" s="8" t="s">
        <v>19</v>
      </c>
      <c r="Z42" s="8" t="s">
        <v>19</v>
      </c>
      <c r="AA42" s="8" t="s">
        <v>19</v>
      </c>
      <c r="AB42" s="8" t="s">
        <v>19</v>
      </c>
      <c r="AC42" s="8" t="s">
        <v>19</v>
      </c>
      <c r="AD42" s="8"/>
      <c r="AE42" s="8"/>
      <c r="AF42" s="8" t="s">
        <v>19</v>
      </c>
      <c r="AG42" s="8" t="s">
        <v>19</v>
      </c>
      <c r="AH42" s="8" t="s">
        <v>19</v>
      </c>
      <c r="AI42" s="8" t="s">
        <v>22</v>
      </c>
      <c r="AJ42" s="6">
        <f t="shared" si="4"/>
        <v>0</v>
      </c>
    </row>
    <row r="43" spans="1:36" ht="16.5" customHeight="1">
      <c r="A43" s="53"/>
      <c r="B43" s="8" t="s">
        <v>85</v>
      </c>
      <c r="C43" s="13" t="s">
        <v>203</v>
      </c>
      <c r="D43" s="8" t="s">
        <v>103</v>
      </c>
      <c r="E43" s="8"/>
      <c r="F43" s="13"/>
      <c r="G43" s="13"/>
      <c r="H43" s="13"/>
      <c r="I43" s="8"/>
      <c r="J43" s="8"/>
      <c r="K43" s="8"/>
      <c r="L43" s="8"/>
      <c r="M43" s="8" t="s">
        <v>4</v>
      </c>
      <c r="N43" s="8" t="s">
        <v>4</v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6">
        <f t="shared" si="4"/>
        <v>0</v>
      </c>
    </row>
    <row r="44" spans="1:36" ht="16.5" customHeight="1">
      <c r="A44" s="53"/>
      <c r="B44" s="8" t="s">
        <v>85</v>
      </c>
      <c r="C44" s="13" t="s">
        <v>204</v>
      </c>
      <c r="D44" s="8" t="s">
        <v>41</v>
      </c>
      <c r="E44" s="8"/>
      <c r="F44" s="13"/>
      <c r="G44" s="13"/>
      <c r="H44" s="13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 t="s">
        <v>4</v>
      </c>
      <c r="AG44" s="8" t="s">
        <v>4</v>
      </c>
      <c r="AH44" s="8" t="s">
        <v>4</v>
      </c>
      <c r="AI44" s="8" t="s">
        <v>4</v>
      </c>
      <c r="AJ44" s="6">
        <f t="shared" si="4"/>
        <v>0</v>
      </c>
    </row>
    <row r="45" spans="1:36" ht="16.5" customHeight="1">
      <c r="A45" s="53"/>
      <c r="B45" s="8" t="s">
        <v>85</v>
      </c>
      <c r="C45" s="13" t="s">
        <v>205</v>
      </c>
      <c r="D45" s="8" t="s">
        <v>104</v>
      </c>
      <c r="E45" s="8"/>
      <c r="F45" s="13"/>
      <c r="G45" s="13"/>
      <c r="H45" s="13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6">
        <f t="shared" si="4"/>
        <v>0</v>
      </c>
    </row>
    <row r="46" spans="1:36" ht="16.5" customHeight="1">
      <c r="A46" s="53"/>
      <c r="B46" s="8" t="s">
        <v>85</v>
      </c>
      <c r="C46" s="13" t="s">
        <v>206</v>
      </c>
      <c r="D46" s="8" t="s">
        <v>103</v>
      </c>
      <c r="E46" s="8"/>
      <c r="F46" s="13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 t="s">
        <v>0</v>
      </c>
      <c r="S46" s="8" t="s">
        <v>0</v>
      </c>
      <c r="T46" s="8" t="s">
        <v>0</v>
      </c>
      <c r="U46" s="8" t="s">
        <v>1</v>
      </c>
      <c r="V46" s="8" t="s">
        <v>1</v>
      </c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6">
        <f t="shared" si="4"/>
        <v>3</v>
      </c>
    </row>
    <row r="47" spans="1:36" ht="16.5" customHeight="1">
      <c r="A47" s="53"/>
      <c r="B47" s="8" t="s">
        <v>85</v>
      </c>
      <c r="C47" s="13" t="s">
        <v>207</v>
      </c>
      <c r="D47" s="8" t="s">
        <v>105</v>
      </c>
      <c r="E47" s="8"/>
      <c r="F47" s="13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6">
        <f t="shared" si="4"/>
        <v>0</v>
      </c>
    </row>
    <row r="48" spans="1:36" ht="16.5" customHeight="1">
      <c r="A48" s="53"/>
      <c r="B48" s="8" t="s">
        <v>85</v>
      </c>
      <c r="C48" s="13" t="s">
        <v>208</v>
      </c>
      <c r="D48" s="8" t="s">
        <v>40</v>
      </c>
      <c r="E48" s="8"/>
      <c r="F48" s="13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6">
        <f t="shared" si="4"/>
        <v>0</v>
      </c>
    </row>
    <row r="49" spans="1:36" ht="16.5" customHeight="1">
      <c r="A49" s="53"/>
      <c r="B49" s="8" t="s">
        <v>85</v>
      </c>
      <c r="C49" s="13" t="s">
        <v>209</v>
      </c>
      <c r="D49" s="8" t="s">
        <v>106</v>
      </c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6">
        <f t="shared" si="4"/>
        <v>0</v>
      </c>
    </row>
    <row r="50" spans="1:36" ht="16.5" customHeight="1">
      <c r="A50" s="53"/>
      <c r="B50" s="8" t="s">
        <v>85</v>
      </c>
      <c r="C50" s="13" t="s">
        <v>210</v>
      </c>
      <c r="D50" s="8" t="s">
        <v>107</v>
      </c>
      <c r="E50" s="8"/>
      <c r="F50" s="13" t="s">
        <v>0</v>
      </c>
      <c r="G50" s="13" t="s">
        <v>0</v>
      </c>
      <c r="H50" s="13" t="s">
        <v>0</v>
      </c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 t="s">
        <v>0</v>
      </c>
      <c r="AI50" s="8"/>
      <c r="AJ50" s="6">
        <f t="shared" si="4"/>
        <v>4</v>
      </c>
    </row>
    <row r="51" spans="1:36" ht="16.5" customHeight="1">
      <c r="A51" s="53"/>
      <c r="B51" s="8" t="s">
        <v>85</v>
      </c>
      <c r="C51" s="13" t="s">
        <v>211</v>
      </c>
      <c r="D51" s="8" t="s">
        <v>108</v>
      </c>
      <c r="E51" s="8"/>
      <c r="F51" s="13"/>
      <c r="G51" s="8"/>
      <c r="H51" s="8"/>
      <c r="I51" s="8"/>
      <c r="J51" s="8"/>
      <c r="K51" s="8"/>
      <c r="L51" s="8" t="s">
        <v>3</v>
      </c>
      <c r="M51" s="8"/>
      <c r="N51" s="8" t="s">
        <v>86</v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6">
        <f t="shared" si="4"/>
        <v>0</v>
      </c>
    </row>
    <row r="52" spans="1:36" ht="16.5" customHeight="1">
      <c r="A52" s="53"/>
      <c r="B52" s="8" t="s">
        <v>85</v>
      </c>
      <c r="C52" s="13" t="s">
        <v>212</v>
      </c>
      <c r="D52" s="8" t="s">
        <v>109</v>
      </c>
      <c r="E52" s="8"/>
      <c r="F52" s="13" t="s">
        <v>1</v>
      </c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 t="s">
        <v>0</v>
      </c>
      <c r="S52" s="8" t="s">
        <v>0</v>
      </c>
      <c r="T52" s="8" t="s">
        <v>0</v>
      </c>
      <c r="U52" s="8" t="s">
        <v>0</v>
      </c>
      <c r="V52" s="8" t="s">
        <v>0</v>
      </c>
      <c r="W52" s="8"/>
      <c r="X52" s="8"/>
      <c r="Y52" s="8" t="s">
        <v>0</v>
      </c>
      <c r="Z52" s="8" t="s">
        <v>0</v>
      </c>
      <c r="AA52" s="8" t="s">
        <v>0</v>
      </c>
      <c r="AB52" s="8" t="s">
        <v>0</v>
      </c>
      <c r="AC52" s="8" t="s">
        <v>0</v>
      </c>
      <c r="AD52" s="8"/>
      <c r="AE52" s="8"/>
      <c r="AF52" s="8"/>
      <c r="AG52" s="8"/>
      <c r="AH52" s="8"/>
      <c r="AI52" s="8"/>
      <c r="AJ52" s="6">
        <f t="shared" si="4"/>
        <v>10</v>
      </c>
    </row>
    <row r="53" spans="1:36" ht="16.5" customHeight="1">
      <c r="A53" s="53"/>
      <c r="B53" s="8" t="s">
        <v>85</v>
      </c>
      <c r="C53" s="13" t="s">
        <v>213</v>
      </c>
      <c r="D53" s="8" t="s">
        <v>110</v>
      </c>
      <c r="E53" s="8"/>
      <c r="F53" s="13" t="s">
        <v>0</v>
      </c>
      <c r="G53" s="13" t="s">
        <v>0</v>
      </c>
      <c r="H53" s="13" t="s">
        <v>0</v>
      </c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6">
        <f t="shared" si="4"/>
        <v>3</v>
      </c>
    </row>
    <row r="54" spans="1:36" ht="16.5" customHeight="1">
      <c r="A54" s="53"/>
      <c r="B54" s="8" t="s">
        <v>85</v>
      </c>
      <c r="C54" s="13" t="s">
        <v>214</v>
      </c>
      <c r="D54" s="8" t="s">
        <v>111</v>
      </c>
      <c r="E54" s="8"/>
      <c r="F54" s="13"/>
      <c r="G54" s="8"/>
      <c r="H54" s="8"/>
      <c r="I54" s="8"/>
      <c r="J54" s="8"/>
      <c r="K54" s="8"/>
      <c r="L54" s="8"/>
      <c r="M54" s="8"/>
      <c r="N54" s="8" t="s">
        <v>0</v>
      </c>
      <c r="O54" s="8" t="s">
        <v>0</v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6">
        <f t="shared" si="4"/>
        <v>2</v>
      </c>
    </row>
    <row r="55" spans="1:36" ht="16.5" customHeight="1">
      <c r="A55" s="53"/>
      <c r="B55" s="8" t="s">
        <v>85</v>
      </c>
      <c r="C55" s="13" t="s">
        <v>215</v>
      </c>
      <c r="D55" s="8" t="s">
        <v>112</v>
      </c>
      <c r="E55" s="8"/>
      <c r="F55" s="13"/>
      <c r="G55" s="8"/>
      <c r="H55" s="8"/>
      <c r="I55" s="8"/>
      <c r="J55" s="8"/>
      <c r="K55" s="8"/>
      <c r="L55" s="8"/>
      <c r="M55" s="8"/>
      <c r="N55" s="8" t="s">
        <v>4</v>
      </c>
      <c r="O55" s="8" t="s">
        <v>4</v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6">
        <f t="shared" si="4"/>
        <v>0</v>
      </c>
    </row>
    <row r="56" spans="1:36" ht="16.5" customHeight="1">
      <c r="A56" s="53"/>
      <c r="B56" s="8" t="s">
        <v>85</v>
      </c>
      <c r="C56" s="13" t="s">
        <v>216</v>
      </c>
      <c r="D56" s="8" t="s">
        <v>113</v>
      </c>
      <c r="E56" s="8"/>
      <c r="F56" s="13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 t="s">
        <v>19</v>
      </c>
      <c r="AH56" s="8"/>
      <c r="AI56" s="8"/>
      <c r="AJ56" s="6">
        <f t="shared" si="4"/>
        <v>0</v>
      </c>
    </row>
    <row r="57" spans="1:36" ht="16.5" customHeight="1">
      <c r="A57" s="53"/>
      <c r="B57" s="8" t="s">
        <v>85</v>
      </c>
      <c r="C57" s="13" t="s">
        <v>217</v>
      </c>
      <c r="D57" s="8" t="s">
        <v>114</v>
      </c>
      <c r="E57" s="8"/>
      <c r="F57" s="13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6">
        <f t="shared" si="4"/>
        <v>0</v>
      </c>
    </row>
    <row r="58" spans="1:36" ht="16.5" customHeight="1">
      <c r="A58" s="53"/>
      <c r="B58" s="8" t="s">
        <v>85</v>
      </c>
      <c r="C58" s="13" t="s">
        <v>218</v>
      </c>
      <c r="D58" s="8" t="s">
        <v>110</v>
      </c>
      <c r="E58" s="8"/>
      <c r="F58" s="13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 t="s">
        <v>1</v>
      </c>
      <c r="AI58" s="8" t="s">
        <v>1</v>
      </c>
      <c r="AJ58" s="6">
        <f t="shared" si="4"/>
        <v>0</v>
      </c>
    </row>
    <row r="59" spans="1:36" ht="16.5" customHeight="1">
      <c r="A59" s="53"/>
      <c r="B59" s="8" t="s">
        <v>85</v>
      </c>
      <c r="C59" s="13" t="s">
        <v>219</v>
      </c>
      <c r="D59" s="8" t="s">
        <v>115</v>
      </c>
      <c r="E59" s="8"/>
      <c r="F59" s="13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 t="s">
        <v>1</v>
      </c>
      <c r="AG59" s="8" t="s">
        <v>1</v>
      </c>
      <c r="AH59" s="8" t="s">
        <v>1</v>
      </c>
      <c r="AI59" s="8" t="s">
        <v>1</v>
      </c>
      <c r="AJ59" s="6">
        <f t="shared" si="4"/>
        <v>0</v>
      </c>
    </row>
    <row r="60" spans="1:36" ht="16.5" customHeight="1">
      <c r="A60" s="53"/>
      <c r="B60" s="8" t="s">
        <v>85</v>
      </c>
      <c r="C60" s="13" t="s">
        <v>220</v>
      </c>
      <c r="D60" s="8" t="s">
        <v>116</v>
      </c>
      <c r="E60" s="8"/>
      <c r="F60" s="13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6">
        <f t="shared" si="4"/>
        <v>0</v>
      </c>
    </row>
    <row r="61" spans="1:36" ht="16.5" customHeight="1">
      <c r="A61" s="53"/>
      <c r="B61" s="8" t="s">
        <v>85</v>
      </c>
      <c r="C61" s="13" t="s">
        <v>221</v>
      </c>
      <c r="D61" s="8" t="s">
        <v>33</v>
      </c>
      <c r="E61" s="8"/>
      <c r="F61" s="13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6">
        <f t="shared" si="4"/>
        <v>0</v>
      </c>
    </row>
    <row r="62" spans="1:36" ht="16.5" customHeight="1">
      <c r="A62" s="53"/>
      <c r="B62" s="8" t="s">
        <v>85</v>
      </c>
      <c r="C62" s="13" t="s">
        <v>222</v>
      </c>
      <c r="D62" s="8" t="s">
        <v>117</v>
      </c>
      <c r="E62" s="8"/>
      <c r="F62" s="13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6">
        <f t="shared" si="4"/>
        <v>0</v>
      </c>
    </row>
    <row r="63" spans="1:36" ht="16.5" customHeight="1">
      <c r="A63" s="53"/>
      <c r="B63" s="8" t="s">
        <v>85</v>
      </c>
      <c r="C63" s="13" t="s">
        <v>223</v>
      </c>
      <c r="D63" s="8" t="s">
        <v>118</v>
      </c>
      <c r="E63" s="8"/>
      <c r="F63" s="13" t="s">
        <v>10</v>
      </c>
      <c r="G63" s="13" t="s">
        <v>10</v>
      </c>
      <c r="H63" s="13" t="s">
        <v>10</v>
      </c>
      <c r="I63" s="8"/>
      <c r="J63" s="8"/>
      <c r="K63" s="8" t="s">
        <v>10</v>
      </c>
      <c r="L63" s="8" t="s">
        <v>10</v>
      </c>
      <c r="M63" s="8" t="s">
        <v>10</v>
      </c>
      <c r="N63" s="8" t="s">
        <v>10</v>
      </c>
      <c r="O63" s="8" t="s">
        <v>10</v>
      </c>
      <c r="P63" s="8"/>
      <c r="Q63" s="8"/>
      <c r="R63" s="8" t="s">
        <v>10</v>
      </c>
      <c r="S63" s="8" t="s">
        <v>10</v>
      </c>
      <c r="T63" s="8" t="s">
        <v>10</v>
      </c>
      <c r="U63" s="8" t="s">
        <v>10</v>
      </c>
      <c r="V63" s="8" t="s">
        <v>10</v>
      </c>
      <c r="W63" s="8"/>
      <c r="X63" s="8"/>
      <c r="Y63" s="8" t="s">
        <v>10</v>
      </c>
      <c r="Z63" s="8" t="s">
        <v>10</v>
      </c>
      <c r="AA63" s="8" t="s">
        <v>10</v>
      </c>
      <c r="AB63" s="8" t="s">
        <v>10</v>
      </c>
      <c r="AC63" s="8" t="s">
        <v>10</v>
      </c>
      <c r="AD63" s="8"/>
      <c r="AE63" s="8"/>
      <c r="AF63" s="8" t="s">
        <v>10</v>
      </c>
      <c r="AG63" s="8" t="s">
        <v>10</v>
      </c>
      <c r="AH63" s="8" t="s">
        <v>10</v>
      </c>
      <c r="AI63" s="8" t="s">
        <v>10</v>
      </c>
      <c r="AJ63" s="6">
        <f t="shared" si="4"/>
        <v>0</v>
      </c>
    </row>
    <row r="64" spans="1:36" ht="16.5" customHeight="1">
      <c r="A64" s="53"/>
      <c r="B64" s="8" t="s">
        <v>85</v>
      </c>
      <c r="C64" s="13" t="s">
        <v>224</v>
      </c>
      <c r="D64" s="8" t="s">
        <v>119</v>
      </c>
      <c r="E64" s="8"/>
      <c r="F64" s="13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6">
        <f t="shared" si="4"/>
        <v>0</v>
      </c>
    </row>
    <row r="65" spans="1:36" ht="16.5" customHeight="1">
      <c r="A65" s="53"/>
      <c r="B65" s="8" t="s">
        <v>85</v>
      </c>
      <c r="C65" s="13" t="s">
        <v>225</v>
      </c>
      <c r="D65" s="8" t="s">
        <v>120</v>
      </c>
      <c r="E65" s="8"/>
      <c r="F65" s="13"/>
      <c r="G65" s="8"/>
      <c r="H65" s="8"/>
      <c r="I65" s="8"/>
      <c r="J65" s="8"/>
      <c r="K65" s="8"/>
      <c r="L65" s="8"/>
      <c r="M65" s="8"/>
      <c r="N65" s="8" t="s">
        <v>4</v>
      </c>
      <c r="O65" s="8" t="s">
        <v>4</v>
      </c>
      <c r="P65" s="8"/>
      <c r="Q65" s="8"/>
      <c r="R65" s="8" t="s">
        <v>19</v>
      </c>
      <c r="S65" s="8"/>
      <c r="T65" s="8"/>
      <c r="U65" s="8" t="s">
        <v>0</v>
      </c>
      <c r="V65" s="8"/>
      <c r="W65" s="8"/>
      <c r="X65" s="8"/>
      <c r="Y65" s="8"/>
      <c r="Z65" s="8"/>
      <c r="AA65" s="8"/>
      <c r="AB65" s="8" t="s">
        <v>0</v>
      </c>
      <c r="AC65" s="8"/>
      <c r="AD65" s="8"/>
      <c r="AE65" s="8"/>
      <c r="AF65" s="8" t="s">
        <v>19</v>
      </c>
      <c r="AG65" s="8"/>
      <c r="AH65" s="8" t="s">
        <v>0</v>
      </c>
      <c r="AI65" s="8"/>
      <c r="AJ65" s="6">
        <f t="shared" si="4"/>
        <v>3</v>
      </c>
    </row>
    <row r="66" spans="1:36" ht="16.5" customHeight="1">
      <c r="A66" s="53"/>
      <c r="B66" s="8" t="s">
        <v>85</v>
      </c>
      <c r="C66" s="13" t="s">
        <v>226</v>
      </c>
      <c r="D66" s="8" t="s">
        <v>104</v>
      </c>
      <c r="E66" s="8"/>
      <c r="F66" s="13" t="s">
        <v>1</v>
      </c>
      <c r="G66" s="13" t="s">
        <v>1</v>
      </c>
      <c r="H66" s="13" t="s">
        <v>1</v>
      </c>
      <c r="I66" s="8"/>
      <c r="J66" s="8"/>
      <c r="K66" s="8" t="s">
        <v>1</v>
      </c>
      <c r="L66" s="8" t="s">
        <v>1</v>
      </c>
      <c r="M66" s="8" t="s">
        <v>1</v>
      </c>
      <c r="N66" s="8" t="s">
        <v>1</v>
      </c>
      <c r="O66" s="8" t="s">
        <v>1</v>
      </c>
      <c r="P66" s="8"/>
      <c r="Q66" s="8"/>
      <c r="R66" s="8" t="s">
        <v>1</v>
      </c>
      <c r="S66" s="8" t="s">
        <v>1</v>
      </c>
      <c r="T66" s="8" t="s">
        <v>1</v>
      </c>
      <c r="U66" s="8" t="s">
        <v>1</v>
      </c>
      <c r="V66" s="8" t="s">
        <v>1</v>
      </c>
      <c r="W66" s="8"/>
      <c r="X66" s="8"/>
      <c r="Y66" s="8" t="s">
        <v>1</v>
      </c>
      <c r="Z66" s="8" t="s">
        <v>1</v>
      </c>
      <c r="AA66" s="8" t="s">
        <v>1</v>
      </c>
      <c r="AB66" s="8" t="s">
        <v>1</v>
      </c>
      <c r="AC66" s="8" t="s">
        <v>1</v>
      </c>
      <c r="AD66" s="8"/>
      <c r="AE66" s="8"/>
      <c r="AF66" s="8"/>
      <c r="AG66" s="8"/>
      <c r="AH66" s="8"/>
      <c r="AI66" s="8"/>
      <c r="AJ66" s="6">
        <f t="shared" si="4"/>
        <v>0</v>
      </c>
    </row>
    <row r="67" spans="1:36" ht="16.5" customHeight="1">
      <c r="A67" s="53"/>
      <c r="B67" s="8" t="s">
        <v>85</v>
      </c>
      <c r="C67" s="13" t="s">
        <v>227</v>
      </c>
      <c r="D67" s="8" t="s">
        <v>121</v>
      </c>
      <c r="E67" s="8"/>
      <c r="F67" s="13" t="s">
        <v>1</v>
      </c>
      <c r="G67" s="13" t="s">
        <v>1</v>
      </c>
      <c r="H67" s="13" t="s">
        <v>1</v>
      </c>
      <c r="I67" s="8"/>
      <c r="J67" s="8"/>
      <c r="K67" s="8" t="s">
        <v>1</v>
      </c>
      <c r="L67" s="8" t="s">
        <v>1</v>
      </c>
      <c r="M67" s="8" t="s">
        <v>1</v>
      </c>
      <c r="N67" s="8" t="s">
        <v>1</v>
      </c>
      <c r="O67" s="8" t="s">
        <v>1</v>
      </c>
      <c r="P67" s="8"/>
      <c r="Q67" s="8"/>
      <c r="R67" s="8" t="s">
        <v>1</v>
      </c>
      <c r="S67" s="8" t="s">
        <v>1</v>
      </c>
      <c r="T67" s="8" t="s">
        <v>1</v>
      </c>
      <c r="U67" s="8" t="s">
        <v>1</v>
      </c>
      <c r="V67" s="8" t="s">
        <v>1</v>
      </c>
      <c r="W67" s="8"/>
      <c r="X67" s="8"/>
      <c r="Y67" s="8" t="s">
        <v>1</v>
      </c>
      <c r="Z67" s="8" t="s">
        <v>1</v>
      </c>
      <c r="AA67" s="8" t="s">
        <v>1</v>
      </c>
      <c r="AB67" s="8" t="s">
        <v>1</v>
      </c>
      <c r="AC67" s="8" t="s">
        <v>1</v>
      </c>
      <c r="AD67" s="8"/>
      <c r="AE67" s="8"/>
      <c r="AF67" s="8" t="s">
        <v>1</v>
      </c>
      <c r="AG67" s="8" t="s">
        <v>1</v>
      </c>
      <c r="AH67" s="8" t="s">
        <v>1</v>
      </c>
      <c r="AI67" s="8" t="s">
        <v>1</v>
      </c>
      <c r="AJ67" s="6">
        <f t="shared" si="4"/>
        <v>0</v>
      </c>
    </row>
    <row r="68" spans="1:36" ht="16.5" customHeight="1">
      <c r="A68" s="53"/>
      <c r="B68" s="8" t="s">
        <v>85</v>
      </c>
      <c r="C68" s="13" t="s">
        <v>228</v>
      </c>
      <c r="D68" s="8" t="s">
        <v>122</v>
      </c>
      <c r="E68" s="8"/>
      <c r="F68" s="13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6">
        <f t="shared" si="4"/>
        <v>0</v>
      </c>
    </row>
    <row r="69" spans="1:36" ht="16.5" customHeight="1">
      <c r="A69" s="53"/>
      <c r="B69" s="8" t="s">
        <v>85</v>
      </c>
      <c r="C69" s="13" t="s">
        <v>229</v>
      </c>
      <c r="D69" s="8" t="s">
        <v>123</v>
      </c>
      <c r="E69" s="8"/>
      <c r="F69" s="13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 t="s">
        <v>0</v>
      </c>
      <c r="AI69" s="8" t="s">
        <v>0</v>
      </c>
      <c r="AJ69" s="6">
        <f t="shared" si="4"/>
        <v>2</v>
      </c>
    </row>
    <row r="70" spans="1:36" ht="16.5" customHeight="1">
      <c r="A70" s="53"/>
      <c r="B70" s="8" t="s">
        <v>85</v>
      </c>
      <c r="C70" s="13" t="s">
        <v>230</v>
      </c>
      <c r="D70" s="8" t="s">
        <v>124</v>
      </c>
      <c r="E70" s="8"/>
      <c r="F70" s="13"/>
      <c r="G70" s="8"/>
      <c r="H70" s="8"/>
      <c r="I70" s="8"/>
      <c r="J70" s="8"/>
      <c r="K70" s="8" t="s">
        <v>0</v>
      </c>
      <c r="L70" s="8" t="s">
        <v>0</v>
      </c>
      <c r="M70" s="8" t="s">
        <v>0</v>
      </c>
      <c r="N70" s="8" t="s">
        <v>0</v>
      </c>
      <c r="O70" s="8" t="s">
        <v>0</v>
      </c>
      <c r="P70" s="8"/>
      <c r="Q70" s="8"/>
      <c r="R70" s="8" t="s">
        <v>0</v>
      </c>
      <c r="S70" s="8" t="s">
        <v>0</v>
      </c>
      <c r="T70" s="8" t="s">
        <v>0</v>
      </c>
      <c r="U70" s="8" t="s">
        <v>0</v>
      </c>
      <c r="V70" s="8" t="s">
        <v>0</v>
      </c>
      <c r="W70" s="8"/>
      <c r="X70" s="8"/>
      <c r="Y70" s="8" t="s">
        <v>0</v>
      </c>
      <c r="Z70" s="8" t="s">
        <v>0</v>
      </c>
      <c r="AA70" s="8" t="s">
        <v>0</v>
      </c>
      <c r="AB70" s="8" t="s">
        <v>0</v>
      </c>
      <c r="AC70" s="8" t="s">
        <v>0</v>
      </c>
      <c r="AD70" s="8"/>
      <c r="AE70" s="8"/>
      <c r="AF70" s="8" t="s">
        <v>0</v>
      </c>
      <c r="AG70" s="8" t="s">
        <v>0</v>
      </c>
      <c r="AH70" s="8" t="s">
        <v>0</v>
      </c>
      <c r="AI70" s="8" t="s">
        <v>0</v>
      </c>
      <c r="AJ70" s="6">
        <f t="shared" si="4"/>
        <v>19</v>
      </c>
    </row>
    <row r="71" spans="1:36" ht="16.5" customHeight="1">
      <c r="A71" s="53"/>
      <c r="B71" s="8" t="s">
        <v>85</v>
      </c>
      <c r="C71" s="13" t="s">
        <v>231</v>
      </c>
      <c r="D71" s="8" t="s">
        <v>125</v>
      </c>
      <c r="E71" s="8"/>
      <c r="F71" s="13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6">
        <f t="shared" si="4"/>
        <v>0</v>
      </c>
    </row>
    <row r="72" spans="1:36" ht="16.5" customHeight="1">
      <c r="A72" s="53"/>
      <c r="B72" s="8" t="s">
        <v>85</v>
      </c>
      <c r="C72" s="13" t="s">
        <v>232</v>
      </c>
      <c r="D72" s="8" t="s">
        <v>104</v>
      </c>
      <c r="E72" s="8"/>
      <c r="F72" s="13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 t="s">
        <v>1</v>
      </c>
      <c r="AC72" s="8" t="s">
        <v>1</v>
      </c>
      <c r="AD72" s="8"/>
      <c r="AE72" s="8"/>
      <c r="AF72" s="8"/>
      <c r="AG72" s="8"/>
      <c r="AH72" s="8"/>
      <c r="AI72" s="8"/>
      <c r="AJ72" s="6">
        <f t="shared" si="4"/>
        <v>0</v>
      </c>
    </row>
    <row r="73" spans="1:36" ht="16.5" customHeight="1">
      <c r="A73" s="53"/>
      <c r="B73" s="8" t="s">
        <v>85</v>
      </c>
      <c r="C73" s="13" t="s">
        <v>233</v>
      </c>
      <c r="D73" s="8" t="s">
        <v>126</v>
      </c>
      <c r="E73" s="8"/>
      <c r="F73" s="13"/>
      <c r="G73" s="8"/>
      <c r="H73" s="8"/>
      <c r="I73" s="8"/>
      <c r="J73" s="8"/>
      <c r="K73" s="8"/>
      <c r="L73" s="8"/>
      <c r="M73" s="8"/>
      <c r="N73" s="8"/>
      <c r="O73" s="8" t="s">
        <v>3</v>
      </c>
      <c r="P73" s="8"/>
      <c r="Q73" s="8"/>
      <c r="R73" s="8"/>
      <c r="S73" s="8"/>
      <c r="T73" s="8"/>
      <c r="U73" s="8"/>
      <c r="V73" s="8" t="s">
        <v>22</v>
      </c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 t="s">
        <v>19</v>
      </c>
      <c r="AH73" s="8"/>
      <c r="AI73" s="8"/>
      <c r="AJ73" s="6">
        <f t="shared" si="4"/>
        <v>0</v>
      </c>
    </row>
    <row r="74" spans="1:36" ht="16.5" customHeight="1">
      <c r="A74" s="53"/>
      <c r="B74" s="8" t="s">
        <v>85</v>
      </c>
      <c r="C74" s="13" t="s">
        <v>234</v>
      </c>
      <c r="D74" s="8" t="s">
        <v>127</v>
      </c>
      <c r="E74" s="8"/>
      <c r="F74" s="13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 t="s">
        <v>19</v>
      </c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6">
        <f t="shared" si="4"/>
        <v>0</v>
      </c>
    </row>
    <row r="75" spans="1:36" ht="16.5" customHeight="1">
      <c r="A75" s="53"/>
      <c r="B75" s="8" t="s">
        <v>85</v>
      </c>
      <c r="C75" s="13" t="s">
        <v>235</v>
      </c>
      <c r="D75" s="8" t="s">
        <v>128</v>
      </c>
      <c r="E75" s="8"/>
      <c r="F75" s="13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6">
        <f t="shared" si="4"/>
        <v>0</v>
      </c>
    </row>
    <row r="76" spans="1:36" ht="16.5" customHeight="1">
      <c r="A76" s="53"/>
      <c r="B76" s="8" t="s">
        <v>85</v>
      </c>
      <c r="C76" s="13" t="s">
        <v>236</v>
      </c>
      <c r="D76" s="8" t="s">
        <v>129</v>
      </c>
      <c r="E76" s="8"/>
      <c r="F76" s="13"/>
      <c r="G76" s="8"/>
      <c r="H76" s="8"/>
      <c r="I76" s="8"/>
      <c r="J76" s="8"/>
      <c r="K76" s="8" t="s">
        <v>0</v>
      </c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6">
        <f t="shared" si="4"/>
        <v>1</v>
      </c>
    </row>
    <row r="77" spans="1:36" ht="16.5" customHeight="1">
      <c r="A77" s="53"/>
      <c r="B77" s="8" t="s">
        <v>85</v>
      </c>
      <c r="C77" s="13" t="s">
        <v>237</v>
      </c>
      <c r="D77" s="8" t="s">
        <v>130</v>
      </c>
      <c r="E77" s="8"/>
      <c r="F77" s="13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6">
        <f t="shared" si="4"/>
        <v>0</v>
      </c>
    </row>
    <row r="78" spans="1:36" ht="16.5" customHeight="1">
      <c r="A78" s="53"/>
      <c r="B78" s="8" t="s">
        <v>85</v>
      </c>
      <c r="C78" s="13" t="s">
        <v>238</v>
      </c>
      <c r="D78" s="8" t="s">
        <v>131</v>
      </c>
      <c r="E78" s="8"/>
      <c r="F78" s="13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 t="s">
        <v>4</v>
      </c>
      <c r="AC78" s="8"/>
      <c r="AD78" s="8"/>
      <c r="AE78" s="8"/>
      <c r="AF78" s="8"/>
      <c r="AG78" s="8"/>
      <c r="AH78" s="8"/>
      <c r="AI78" s="8"/>
      <c r="AJ78" s="6">
        <f t="shared" si="4"/>
        <v>0</v>
      </c>
    </row>
    <row r="79" spans="1:36" ht="16.5" customHeight="1">
      <c r="A79" s="53"/>
      <c r="B79" s="8" t="s">
        <v>85</v>
      </c>
      <c r="C79" s="13" t="s">
        <v>239</v>
      </c>
      <c r="D79" s="8" t="s">
        <v>98</v>
      </c>
      <c r="E79" s="8"/>
      <c r="F79" s="13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 t="s">
        <v>4</v>
      </c>
      <c r="AC79" s="8"/>
      <c r="AD79" s="8"/>
      <c r="AE79" s="8"/>
      <c r="AF79" s="8"/>
      <c r="AG79" s="8"/>
      <c r="AH79" s="8"/>
      <c r="AI79" s="8"/>
      <c r="AJ79" s="6">
        <f t="shared" si="4"/>
        <v>0</v>
      </c>
    </row>
    <row r="80" spans="1:36" ht="16.5" customHeight="1">
      <c r="A80" s="53"/>
      <c r="B80" s="8" t="s">
        <v>85</v>
      </c>
      <c r="C80" s="13" t="s">
        <v>240</v>
      </c>
      <c r="D80" s="8" t="s">
        <v>132</v>
      </c>
      <c r="E80" s="8"/>
      <c r="F80" s="13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 t="s">
        <v>4</v>
      </c>
      <c r="AG80" s="8" t="s">
        <v>4</v>
      </c>
      <c r="AH80" s="8" t="s">
        <v>4</v>
      </c>
      <c r="AI80" s="8" t="s">
        <v>4</v>
      </c>
      <c r="AJ80" s="6">
        <f t="shared" si="4"/>
        <v>0</v>
      </c>
    </row>
    <row r="81" spans="1:36" ht="16.5" customHeight="1">
      <c r="A81" s="53"/>
      <c r="B81" s="8" t="s">
        <v>85</v>
      </c>
      <c r="C81" s="13" t="s">
        <v>241</v>
      </c>
      <c r="D81" s="8" t="s">
        <v>133</v>
      </c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8"/>
      <c r="T81" s="13"/>
      <c r="U81" s="13"/>
      <c r="V81" s="8" t="s">
        <v>22</v>
      </c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6">
        <f t="shared" si="4"/>
        <v>0</v>
      </c>
    </row>
    <row r="82" spans="1:36" ht="16.5" customHeight="1">
      <c r="A82" s="53"/>
      <c r="B82" s="8" t="s">
        <v>85</v>
      </c>
      <c r="C82" s="13" t="s">
        <v>242</v>
      </c>
      <c r="D82" s="8" t="s">
        <v>134</v>
      </c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8"/>
      <c r="T82" s="13"/>
      <c r="U82" s="13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6">
        <f t="shared" si="4"/>
        <v>0</v>
      </c>
    </row>
    <row r="83" spans="1:36" ht="16.5" customHeight="1">
      <c r="A83" s="53"/>
      <c r="B83" s="8" t="s">
        <v>85</v>
      </c>
      <c r="C83" s="13" t="s">
        <v>243</v>
      </c>
      <c r="D83" s="8" t="s">
        <v>135</v>
      </c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 t="s">
        <v>22</v>
      </c>
      <c r="P83" s="13"/>
      <c r="Q83" s="13"/>
      <c r="R83" s="13"/>
      <c r="S83" s="8"/>
      <c r="T83" s="13"/>
      <c r="U83" s="13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6">
        <f t="shared" si="4"/>
        <v>0</v>
      </c>
    </row>
    <row r="84" spans="1:36" ht="16.5" customHeight="1">
      <c r="A84" s="53"/>
      <c r="B84" s="8" t="s">
        <v>85</v>
      </c>
      <c r="C84" s="13" t="s">
        <v>244</v>
      </c>
      <c r="D84" s="8" t="s">
        <v>105</v>
      </c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8"/>
      <c r="T84" s="13"/>
      <c r="U84" s="13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6">
        <f t="shared" si="4"/>
        <v>0</v>
      </c>
    </row>
    <row r="85" spans="1:36" ht="16.5" customHeight="1">
      <c r="A85" s="53"/>
      <c r="B85" s="8" t="s">
        <v>85</v>
      </c>
      <c r="C85" s="13" t="s">
        <v>245</v>
      </c>
      <c r="D85" s="8" t="s">
        <v>136</v>
      </c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8"/>
      <c r="T85" s="13"/>
      <c r="U85" s="13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6">
        <f t="shared" si="4"/>
        <v>0</v>
      </c>
    </row>
    <row r="86" spans="1:36" ht="16.5" customHeight="1">
      <c r="A86" s="53"/>
      <c r="B86" s="8" t="s">
        <v>85</v>
      </c>
      <c r="C86" s="13" t="s">
        <v>246</v>
      </c>
      <c r="D86" s="8" t="s">
        <v>137</v>
      </c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8"/>
      <c r="T86" s="13"/>
      <c r="U86" s="13"/>
      <c r="V86" s="8"/>
      <c r="W86" s="8"/>
      <c r="X86" s="8"/>
      <c r="Y86" s="8" t="s">
        <v>0</v>
      </c>
      <c r="Z86" s="8" t="s">
        <v>0</v>
      </c>
      <c r="AA86" s="8" t="s">
        <v>0</v>
      </c>
      <c r="AB86" s="8" t="s">
        <v>0</v>
      </c>
      <c r="AC86" s="8" t="s">
        <v>0</v>
      </c>
      <c r="AD86" s="8"/>
      <c r="AE86" s="8"/>
      <c r="AF86" s="8"/>
      <c r="AG86" s="8"/>
      <c r="AH86" s="8"/>
      <c r="AI86" s="8"/>
      <c r="AJ86" s="6">
        <f t="shared" si="4"/>
        <v>5</v>
      </c>
    </row>
    <row r="87" spans="1:36" ht="16.5" customHeight="1">
      <c r="A87" s="53"/>
      <c r="B87" s="8" t="s">
        <v>85</v>
      </c>
      <c r="C87" s="13" t="s">
        <v>247</v>
      </c>
      <c r="D87" s="8" t="s">
        <v>138</v>
      </c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 t="s">
        <v>86</v>
      </c>
      <c r="S87" s="8" t="s">
        <v>0</v>
      </c>
      <c r="T87" s="13"/>
      <c r="U87" s="13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 t="s">
        <v>10</v>
      </c>
      <c r="AG87" s="8" t="s">
        <v>10</v>
      </c>
      <c r="AH87" s="8" t="s">
        <v>10</v>
      </c>
      <c r="AI87" s="8" t="s">
        <v>10</v>
      </c>
      <c r="AJ87" s="6">
        <f t="shared" si="4"/>
        <v>1</v>
      </c>
    </row>
    <row r="88" spans="1:36" ht="16.5" customHeight="1">
      <c r="A88" s="53"/>
      <c r="B88" s="8" t="s">
        <v>142</v>
      </c>
      <c r="C88" s="13" t="s">
        <v>248</v>
      </c>
      <c r="D88" s="8" t="s">
        <v>139</v>
      </c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6">
        <f t="shared" si="4"/>
        <v>0</v>
      </c>
    </row>
    <row r="89" spans="1:36" ht="16.5" customHeight="1">
      <c r="A89" s="53"/>
      <c r="B89" s="17" t="s">
        <v>85</v>
      </c>
      <c r="C89" s="17" t="s">
        <v>249</v>
      </c>
      <c r="D89" s="17" t="s">
        <v>140</v>
      </c>
      <c r="E89" s="13"/>
      <c r="F89" s="13" t="s">
        <v>4</v>
      </c>
      <c r="G89" s="13" t="s">
        <v>4</v>
      </c>
      <c r="H89" s="13"/>
      <c r="I89" s="13"/>
      <c r="J89" s="13"/>
      <c r="K89" s="13" t="s">
        <v>10</v>
      </c>
      <c r="L89" s="13" t="s">
        <v>10</v>
      </c>
      <c r="M89" s="13" t="s">
        <v>10</v>
      </c>
      <c r="N89" s="13" t="s">
        <v>10</v>
      </c>
      <c r="O89" s="13" t="s">
        <v>10</v>
      </c>
      <c r="P89" s="13"/>
      <c r="Q89" s="13"/>
      <c r="R89" s="13" t="s">
        <v>10</v>
      </c>
      <c r="S89" s="13" t="s">
        <v>10</v>
      </c>
      <c r="T89" s="13" t="s">
        <v>10</v>
      </c>
      <c r="U89" s="13" t="s">
        <v>10</v>
      </c>
      <c r="V89" s="13" t="s">
        <v>10</v>
      </c>
      <c r="W89" s="8"/>
      <c r="X89" s="8"/>
      <c r="Y89" s="13" t="s">
        <v>10</v>
      </c>
      <c r="Z89" s="13" t="s">
        <v>10</v>
      </c>
      <c r="AA89" s="13" t="s">
        <v>10</v>
      </c>
      <c r="AB89" s="13" t="s">
        <v>10</v>
      </c>
      <c r="AC89" s="13" t="s">
        <v>10</v>
      </c>
      <c r="AD89" s="8"/>
      <c r="AE89" s="8"/>
      <c r="AF89" s="13" t="s">
        <v>10</v>
      </c>
      <c r="AG89" s="13" t="s">
        <v>10</v>
      </c>
      <c r="AH89" s="13" t="s">
        <v>10</v>
      </c>
      <c r="AI89" s="13" t="s">
        <v>10</v>
      </c>
      <c r="AJ89" s="6">
        <f t="shared" si="4"/>
        <v>0</v>
      </c>
    </row>
    <row r="90" spans="1:36" ht="16.5" customHeight="1">
      <c r="A90" s="54"/>
      <c r="B90" s="21" t="s">
        <v>143</v>
      </c>
      <c r="C90" s="21" t="s">
        <v>250</v>
      </c>
      <c r="D90" s="21" t="s">
        <v>141</v>
      </c>
      <c r="E90" s="8"/>
      <c r="F90" s="13"/>
      <c r="G90" s="8"/>
      <c r="H90" s="8"/>
      <c r="I90" s="8"/>
      <c r="J90" s="8"/>
      <c r="K90" s="13" t="s">
        <v>10</v>
      </c>
      <c r="L90" s="13" t="s">
        <v>10</v>
      </c>
      <c r="M90" s="13" t="s">
        <v>10</v>
      </c>
      <c r="N90" s="13" t="s">
        <v>10</v>
      </c>
      <c r="O90" s="13" t="s">
        <v>10</v>
      </c>
      <c r="P90" s="8"/>
      <c r="Q90" s="8"/>
      <c r="R90" s="13" t="s">
        <v>10</v>
      </c>
      <c r="S90" s="13" t="s">
        <v>10</v>
      </c>
      <c r="T90" s="13" t="s">
        <v>10</v>
      </c>
      <c r="U90" s="13" t="s">
        <v>10</v>
      </c>
      <c r="V90" s="13" t="s">
        <v>10</v>
      </c>
      <c r="W90" s="8"/>
      <c r="X90" s="8"/>
      <c r="Y90" s="13" t="s">
        <v>10</v>
      </c>
      <c r="Z90" s="13" t="s">
        <v>10</v>
      </c>
      <c r="AA90" s="13" t="s">
        <v>10</v>
      </c>
      <c r="AB90" s="13" t="s">
        <v>10</v>
      </c>
      <c r="AC90" s="13" t="s">
        <v>10</v>
      </c>
      <c r="AD90" s="8"/>
      <c r="AE90" s="8"/>
      <c r="AF90" s="13" t="s">
        <v>10</v>
      </c>
      <c r="AG90" s="13" t="s">
        <v>10</v>
      </c>
      <c r="AH90" s="13" t="s">
        <v>10</v>
      </c>
      <c r="AI90" s="13" t="s">
        <v>10</v>
      </c>
      <c r="AJ90" s="6">
        <f t="shared" si="4"/>
        <v>0</v>
      </c>
    </row>
    <row r="91" spans="1:36" ht="16.5" customHeight="1">
      <c r="A91" s="48" t="s">
        <v>54</v>
      </c>
      <c r="B91" s="49"/>
      <c r="C91" s="50">
        <f>COUNTA(C41:C90)</f>
        <v>50</v>
      </c>
      <c r="D91" s="51"/>
      <c r="E91" s="8">
        <f>COUNTBLANK(E41:E90)</f>
        <v>50</v>
      </c>
      <c r="F91" s="8">
        <f t="shared" ref="F91:AI91" si="5">COUNTBLANK(F41:F90)</f>
        <v>42</v>
      </c>
      <c r="G91" s="8">
        <f t="shared" si="5"/>
        <v>43</v>
      </c>
      <c r="H91" s="8">
        <f t="shared" si="5"/>
        <v>44</v>
      </c>
      <c r="I91" s="8">
        <f t="shared" si="5"/>
        <v>50</v>
      </c>
      <c r="J91" s="8">
        <f t="shared" si="5"/>
        <v>50</v>
      </c>
      <c r="K91" s="8">
        <f t="shared" si="5"/>
        <v>42</v>
      </c>
      <c r="L91" s="8">
        <f t="shared" si="5"/>
        <v>42</v>
      </c>
      <c r="M91" s="8">
        <f t="shared" si="5"/>
        <v>42</v>
      </c>
      <c r="N91" s="8">
        <f t="shared" si="5"/>
        <v>38</v>
      </c>
      <c r="O91" s="8">
        <f t="shared" si="5"/>
        <v>38</v>
      </c>
      <c r="P91" s="8">
        <f t="shared" si="5"/>
        <v>50</v>
      </c>
      <c r="Q91" s="8">
        <f t="shared" si="5"/>
        <v>50</v>
      </c>
      <c r="R91" s="8">
        <f t="shared" si="5"/>
        <v>38</v>
      </c>
      <c r="S91" s="8">
        <f t="shared" si="5"/>
        <v>40</v>
      </c>
      <c r="T91" s="8">
        <f t="shared" si="5"/>
        <v>41</v>
      </c>
      <c r="U91" s="8">
        <f t="shared" si="5"/>
        <v>40</v>
      </c>
      <c r="V91" s="8">
        <f t="shared" si="5"/>
        <v>39</v>
      </c>
      <c r="W91" s="8">
        <f t="shared" si="5"/>
        <v>50</v>
      </c>
      <c r="X91" s="8">
        <f t="shared" si="5"/>
        <v>50</v>
      </c>
      <c r="Y91" s="8">
        <f t="shared" si="5"/>
        <v>41</v>
      </c>
      <c r="Z91" s="8">
        <f t="shared" si="5"/>
        <v>41</v>
      </c>
      <c r="AA91" s="8">
        <f t="shared" si="5"/>
        <v>41</v>
      </c>
      <c r="AB91" s="8">
        <f t="shared" si="5"/>
        <v>37</v>
      </c>
      <c r="AC91" s="8">
        <f t="shared" si="5"/>
        <v>40</v>
      </c>
      <c r="AD91" s="8">
        <f t="shared" si="5"/>
        <v>50</v>
      </c>
      <c r="AE91" s="8">
        <f t="shared" si="5"/>
        <v>50</v>
      </c>
      <c r="AF91" s="8">
        <f t="shared" si="5"/>
        <v>39</v>
      </c>
      <c r="AG91" s="8">
        <f t="shared" si="5"/>
        <v>38</v>
      </c>
      <c r="AH91" s="8">
        <f t="shared" si="5"/>
        <v>36</v>
      </c>
      <c r="AI91" s="8">
        <f t="shared" si="5"/>
        <v>38</v>
      </c>
      <c r="AJ91" s="14"/>
    </row>
    <row r="92" spans="1:36" ht="16.5" customHeight="1"/>
    <row r="93" spans="1:36" ht="16.5" customHeight="1">
      <c r="A93" s="33" t="s">
        <v>283</v>
      </c>
      <c r="B93" s="17" t="s">
        <v>144</v>
      </c>
      <c r="C93" s="17" t="s">
        <v>251</v>
      </c>
      <c r="D93" s="17" t="s">
        <v>145</v>
      </c>
      <c r="E93" s="8"/>
      <c r="F93" s="13"/>
      <c r="G93" s="13"/>
      <c r="H93" s="13" t="s">
        <v>10</v>
      </c>
      <c r="I93" s="8"/>
      <c r="J93" s="8"/>
      <c r="K93" s="8" t="s">
        <v>10</v>
      </c>
      <c r="L93" s="8"/>
      <c r="M93" s="8"/>
      <c r="N93" s="8"/>
      <c r="O93" s="8" t="s">
        <v>10</v>
      </c>
      <c r="P93" s="8"/>
      <c r="Q93" s="8"/>
      <c r="R93" s="8" t="s">
        <v>10</v>
      </c>
      <c r="S93" s="8"/>
      <c r="T93" s="8"/>
      <c r="U93" s="8"/>
      <c r="V93" s="8" t="s">
        <v>10</v>
      </c>
      <c r="W93" s="8"/>
      <c r="X93" s="8"/>
      <c r="Y93" s="8" t="s">
        <v>10</v>
      </c>
      <c r="Z93" s="8"/>
      <c r="AA93" s="8"/>
      <c r="AB93" s="8"/>
      <c r="AC93" s="8" t="s">
        <v>10</v>
      </c>
      <c r="AD93" s="8"/>
      <c r="AE93" s="8"/>
      <c r="AF93" s="8" t="s">
        <v>10</v>
      </c>
      <c r="AG93" s="8"/>
      <c r="AH93" s="8"/>
      <c r="AI93" s="8" t="s">
        <v>10</v>
      </c>
      <c r="AJ93" s="6">
        <f t="shared" ref="AJ93:AJ124" si="6">COUNTIF(E93:AI93,"CA")</f>
        <v>0</v>
      </c>
    </row>
    <row r="94" spans="1:36" ht="16.5" customHeight="1">
      <c r="A94" s="34"/>
      <c r="B94" s="17" t="s">
        <v>144</v>
      </c>
      <c r="C94" s="17" t="s">
        <v>252</v>
      </c>
      <c r="D94" s="17" t="s">
        <v>140</v>
      </c>
      <c r="E94" s="8"/>
      <c r="F94" s="13" t="s">
        <v>8</v>
      </c>
      <c r="G94" s="13" t="s">
        <v>8</v>
      </c>
      <c r="H94" s="13" t="s">
        <v>8</v>
      </c>
      <c r="I94" s="8"/>
      <c r="J94" s="8"/>
      <c r="K94" s="8" t="s">
        <v>8</v>
      </c>
      <c r="L94" s="8" t="s">
        <v>8</v>
      </c>
      <c r="M94" s="8" t="s">
        <v>8</v>
      </c>
      <c r="N94" s="8" t="s">
        <v>8</v>
      </c>
      <c r="O94" s="8" t="s">
        <v>8</v>
      </c>
      <c r="P94" s="8"/>
      <c r="Q94" s="8"/>
      <c r="R94" s="8" t="s">
        <v>8</v>
      </c>
      <c r="S94" s="8" t="s">
        <v>8</v>
      </c>
      <c r="T94" s="8" t="s">
        <v>8</v>
      </c>
      <c r="U94" s="8" t="s">
        <v>8</v>
      </c>
      <c r="V94" s="8" t="s">
        <v>8</v>
      </c>
      <c r="W94" s="8"/>
      <c r="X94" s="8"/>
      <c r="Y94" s="8" t="s">
        <v>8</v>
      </c>
      <c r="Z94" s="8" t="s">
        <v>8</v>
      </c>
      <c r="AA94" s="8" t="s">
        <v>8</v>
      </c>
      <c r="AB94" s="8" t="s">
        <v>8</v>
      </c>
      <c r="AC94" s="8" t="s">
        <v>8</v>
      </c>
      <c r="AD94" s="8"/>
      <c r="AE94" s="8"/>
      <c r="AF94" s="8" t="s">
        <v>8</v>
      </c>
      <c r="AG94" s="8" t="s">
        <v>8</v>
      </c>
      <c r="AH94" s="8" t="s">
        <v>8</v>
      </c>
      <c r="AI94" s="8" t="s">
        <v>8</v>
      </c>
      <c r="AJ94" s="6">
        <f t="shared" si="6"/>
        <v>0</v>
      </c>
    </row>
    <row r="95" spans="1:36" ht="16.5" customHeight="1">
      <c r="A95" s="34"/>
      <c r="B95" s="17" t="s">
        <v>144</v>
      </c>
      <c r="C95" s="17" t="s">
        <v>253</v>
      </c>
      <c r="D95" s="17" t="s">
        <v>160</v>
      </c>
      <c r="E95" s="8"/>
      <c r="F95" s="13" t="s">
        <v>10</v>
      </c>
      <c r="G95" s="13" t="s">
        <v>10</v>
      </c>
      <c r="H95" s="13" t="s">
        <v>10</v>
      </c>
      <c r="I95" s="8"/>
      <c r="J95" s="8"/>
      <c r="K95" s="8" t="s">
        <v>10</v>
      </c>
      <c r="L95" s="8" t="s">
        <v>10</v>
      </c>
      <c r="M95" s="8"/>
      <c r="N95" s="8"/>
      <c r="O95" s="8" t="s">
        <v>10</v>
      </c>
      <c r="P95" s="8"/>
      <c r="Q95" s="8"/>
      <c r="R95" s="8" t="s">
        <v>10</v>
      </c>
      <c r="S95" s="8" t="s">
        <v>10</v>
      </c>
      <c r="T95" s="8"/>
      <c r="U95" s="8"/>
      <c r="V95" s="8" t="s">
        <v>10</v>
      </c>
      <c r="W95" s="8"/>
      <c r="X95" s="8"/>
      <c r="Y95" s="8" t="s">
        <v>10</v>
      </c>
      <c r="Z95" s="8" t="s">
        <v>10</v>
      </c>
      <c r="AA95" s="8"/>
      <c r="AB95" s="8"/>
      <c r="AC95" s="8" t="s">
        <v>10</v>
      </c>
      <c r="AD95" s="8"/>
      <c r="AE95" s="8"/>
      <c r="AF95" s="8" t="s">
        <v>10</v>
      </c>
      <c r="AG95" s="8" t="s">
        <v>10</v>
      </c>
      <c r="AH95" s="8"/>
      <c r="AI95" s="8" t="s">
        <v>10</v>
      </c>
      <c r="AJ95" s="6">
        <f t="shared" si="6"/>
        <v>0</v>
      </c>
    </row>
    <row r="96" spans="1:36" ht="16.5" customHeight="1">
      <c r="A96" s="34"/>
      <c r="B96" s="17" t="s">
        <v>144</v>
      </c>
      <c r="C96" s="17" t="s">
        <v>254</v>
      </c>
      <c r="D96" s="17" t="s">
        <v>146</v>
      </c>
      <c r="E96" s="8"/>
      <c r="F96" s="13" t="s">
        <v>10</v>
      </c>
      <c r="G96" s="13" t="s">
        <v>10</v>
      </c>
      <c r="H96" s="13"/>
      <c r="I96" s="8"/>
      <c r="J96" s="8"/>
      <c r="K96" s="8" t="s">
        <v>10</v>
      </c>
      <c r="L96" s="8" t="s">
        <v>10</v>
      </c>
      <c r="M96" s="8" t="s">
        <v>10</v>
      </c>
      <c r="N96" s="8" t="s">
        <v>10</v>
      </c>
      <c r="O96" s="8"/>
      <c r="P96" s="8"/>
      <c r="Q96" s="8"/>
      <c r="R96" s="8" t="s">
        <v>10</v>
      </c>
      <c r="S96" s="8" t="s">
        <v>10</v>
      </c>
      <c r="T96" s="8" t="s">
        <v>10</v>
      </c>
      <c r="U96" s="8" t="s">
        <v>10</v>
      </c>
      <c r="V96" s="8"/>
      <c r="W96" s="8"/>
      <c r="X96" s="8"/>
      <c r="Y96" s="8" t="s">
        <v>10</v>
      </c>
      <c r="Z96" s="8" t="s">
        <v>10</v>
      </c>
      <c r="AA96" s="8" t="s">
        <v>10</v>
      </c>
      <c r="AB96" s="8" t="s">
        <v>10</v>
      </c>
      <c r="AC96" s="8"/>
      <c r="AD96" s="8"/>
      <c r="AE96" s="8"/>
      <c r="AF96" s="8" t="s">
        <v>10</v>
      </c>
      <c r="AG96" s="8" t="s">
        <v>10</v>
      </c>
      <c r="AH96" s="8" t="s">
        <v>10</v>
      </c>
      <c r="AI96" s="8" t="s">
        <v>10</v>
      </c>
      <c r="AJ96" s="6">
        <f t="shared" si="6"/>
        <v>0</v>
      </c>
    </row>
    <row r="97" spans="1:36" ht="16.5" customHeight="1">
      <c r="A97" s="34"/>
      <c r="B97" s="17" t="s">
        <v>144</v>
      </c>
      <c r="C97" s="17" t="s">
        <v>255</v>
      </c>
      <c r="D97" s="17" t="s">
        <v>159</v>
      </c>
      <c r="E97" s="8"/>
      <c r="F97" s="13" t="s">
        <v>10</v>
      </c>
      <c r="G97" s="13" t="s">
        <v>10</v>
      </c>
      <c r="H97" s="13" t="s">
        <v>10</v>
      </c>
      <c r="I97" s="8"/>
      <c r="J97" s="8"/>
      <c r="K97" s="8"/>
      <c r="L97" s="8"/>
      <c r="M97" s="8"/>
      <c r="N97" s="8" t="s">
        <v>10</v>
      </c>
      <c r="O97" s="8" t="s">
        <v>10</v>
      </c>
      <c r="P97" s="8"/>
      <c r="Q97" s="8"/>
      <c r="R97" s="8"/>
      <c r="S97" s="8"/>
      <c r="T97" s="8"/>
      <c r="U97" s="8" t="s">
        <v>10</v>
      </c>
      <c r="V97" s="8" t="s">
        <v>10</v>
      </c>
      <c r="W97" s="8"/>
      <c r="X97" s="8"/>
      <c r="Y97" s="8"/>
      <c r="Z97" s="8"/>
      <c r="AA97" s="8"/>
      <c r="AB97" s="8" t="s">
        <v>10</v>
      </c>
      <c r="AC97" s="8" t="s">
        <v>10</v>
      </c>
      <c r="AD97" s="8"/>
      <c r="AE97" s="8"/>
      <c r="AF97" s="8"/>
      <c r="AG97" s="8"/>
      <c r="AH97" s="8"/>
      <c r="AI97" s="8" t="s">
        <v>10</v>
      </c>
      <c r="AJ97" s="6">
        <f t="shared" si="6"/>
        <v>0</v>
      </c>
    </row>
    <row r="98" spans="1:36" ht="16.5" customHeight="1">
      <c r="A98" s="34"/>
      <c r="B98" s="17" t="s">
        <v>144</v>
      </c>
      <c r="C98" s="17" t="s">
        <v>256</v>
      </c>
      <c r="D98" s="17" t="s">
        <v>147</v>
      </c>
      <c r="E98" s="8"/>
      <c r="F98" s="13" t="s">
        <v>10</v>
      </c>
      <c r="G98" s="13" t="s">
        <v>10</v>
      </c>
      <c r="H98" s="13" t="s">
        <v>10</v>
      </c>
      <c r="I98" s="8"/>
      <c r="J98" s="8"/>
      <c r="K98" s="8"/>
      <c r="L98" s="8"/>
      <c r="M98" s="8" t="s">
        <v>10</v>
      </c>
      <c r="N98" s="8" t="s">
        <v>10</v>
      </c>
      <c r="O98" s="8" t="s">
        <v>10</v>
      </c>
      <c r="P98" s="8"/>
      <c r="Q98" s="8"/>
      <c r="R98" s="8"/>
      <c r="S98" s="8"/>
      <c r="T98" s="8" t="s">
        <v>10</v>
      </c>
      <c r="U98" s="8" t="s">
        <v>10</v>
      </c>
      <c r="V98" s="8" t="s">
        <v>10</v>
      </c>
      <c r="W98" s="8"/>
      <c r="X98" s="8"/>
      <c r="Y98" s="8"/>
      <c r="Z98" s="8"/>
      <c r="AA98" s="8" t="s">
        <v>10</v>
      </c>
      <c r="AB98" s="8" t="s">
        <v>10</v>
      </c>
      <c r="AC98" s="8" t="s">
        <v>10</v>
      </c>
      <c r="AD98" s="8"/>
      <c r="AE98" s="8"/>
      <c r="AF98" s="8" t="s">
        <v>0</v>
      </c>
      <c r="AG98" s="8" t="s">
        <v>0</v>
      </c>
      <c r="AH98" s="8" t="s">
        <v>10</v>
      </c>
      <c r="AI98" s="8" t="s">
        <v>10</v>
      </c>
      <c r="AJ98" s="6">
        <f t="shared" si="6"/>
        <v>2</v>
      </c>
    </row>
    <row r="99" spans="1:36" ht="16.5" customHeight="1">
      <c r="A99" s="34"/>
      <c r="B99" s="17" t="s">
        <v>144</v>
      </c>
      <c r="C99" s="17" t="s">
        <v>257</v>
      </c>
      <c r="D99" s="17" t="s">
        <v>148</v>
      </c>
      <c r="E99" s="8"/>
      <c r="F99" s="13" t="s">
        <v>5</v>
      </c>
      <c r="G99" s="13" t="s">
        <v>5</v>
      </c>
      <c r="H99" s="13" t="s">
        <v>22</v>
      </c>
      <c r="I99" s="8"/>
      <c r="J99" s="8"/>
      <c r="K99" s="8"/>
      <c r="L99" s="8"/>
      <c r="M99" s="8"/>
      <c r="N99" s="8"/>
      <c r="O99" s="8"/>
      <c r="P99" s="8"/>
      <c r="Q99" s="8"/>
      <c r="R99" s="8" t="s">
        <v>0</v>
      </c>
      <c r="S99" s="8" t="s">
        <v>6</v>
      </c>
      <c r="T99" s="8"/>
      <c r="U99" s="8"/>
      <c r="V99" s="8" t="s">
        <v>22</v>
      </c>
      <c r="W99" s="8"/>
      <c r="X99" s="8"/>
      <c r="Y99" s="8"/>
      <c r="Z99" s="8" t="s">
        <v>0</v>
      </c>
      <c r="AA99" s="8"/>
      <c r="AB99" s="8"/>
      <c r="AC99" s="8"/>
      <c r="AD99" s="8"/>
      <c r="AE99" s="8"/>
      <c r="AF99" s="8"/>
      <c r="AG99" s="8"/>
      <c r="AH99" s="8" t="s">
        <v>5</v>
      </c>
      <c r="AI99" s="8" t="s">
        <v>22</v>
      </c>
      <c r="AJ99" s="6">
        <f t="shared" si="6"/>
        <v>2</v>
      </c>
    </row>
    <row r="100" spans="1:36" ht="16.5" customHeight="1">
      <c r="A100" s="34"/>
      <c r="B100" s="17" t="s">
        <v>144</v>
      </c>
      <c r="C100" s="17" t="s">
        <v>258</v>
      </c>
      <c r="D100" s="17" t="s">
        <v>149</v>
      </c>
      <c r="E100" s="8"/>
      <c r="F100" s="13" t="s">
        <v>10</v>
      </c>
      <c r="G100" s="13" t="s">
        <v>10</v>
      </c>
      <c r="H100" s="13" t="s">
        <v>10</v>
      </c>
      <c r="I100" s="8"/>
      <c r="J100" s="8"/>
      <c r="K100" s="8"/>
      <c r="L100" s="8" t="s">
        <v>10</v>
      </c>
      <c r="M100" s="8" t="s">
        <v>10</v>
      </c>
      <c r="N100" s="8" t="s">
        <v>10</v>
      </c>
      <c r="O100" s="8" t="s">
        <v>10</v>
      </c>
      <c r="P100" s="8"/>
      <c r="Q100" s="8"/>
      <c r="R100" s="8"/>
      <c r="S100" s="8" t="s">
        <v>10</v>
      </c>
      <c r="T100" s="8" t="s">
        <v>10</v>
      </c>
      <c r="U100" s="8" t="s">
        <v>10</v>
      </c>
      <c r="V100" s="8" t="s">
        <v>10</v>
      </c>
      <c r="W100" s="8"/>
      <c r="X100" s="8"/>
      <c r="Y100" s="8"/>
      <c r="Z100" s="8" t="s">
        <v>10</v>
      </c>
      <c r="AA100" s="8" t="s">
        <v>10</v>
      </c>
      <c r="AB100" s="8" t="s">
        <v>10</v>
      </c>
      <c r="AC100" s="8" t="s">
        <v>10</v>
      </c>
      <c r="AD100" s="8"/>
      <c r="AE100" s="8"/>
      <c r="AF100" s="8" t="s">
        <v>5</v>
      </c>
      <c r="AG100" s="8" t="s">
        <v>10</v>
      </c>
      <c r="AH100" s="8" t="s">
        <v>10</v>
      </c>
      <c r="AI100" s="8" t="s">
        <v>10</v>
      </c>
      <c r="AJ100" s="6">
        <f t="shared" si="6"/>
        <v>0</v>
      </c>
    </row>
    <row r="101" spans="1:36" ht="16.5" customHeight="1">
      <c r="A101" s="34"/>
      <c r="B101" s="17" t="s">
        <v>144</v>
      </c>
      <c r="C101" s="17" t="s">
        <v>259</v>
      </c>
      <c r="D101" s="17" t="s">
        <v>113</v>
      </c>
      <c r="E101" s="8"/>
      <c r="F101" s="13" t="s">
        <v>10</v>
      </c>
      <c r="G101" s="13" t="s">
        <v>10</v>
      </c>
      <c r="H101" s="13" t="s">
        <v>10</v>
      </c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6">
        <f t="shared" si="6"/>
        <v>0</v>
      </c>
    </row>
    <row r="102" spans="1:36" ht="16.5" customHeight="1">
      <c r="A102" s="34"/>
      <c r="B102" s="17" t="s">
        <v>144</v>
      </c>
      <c r="C102" s="17" t="s">
        <v>260</v>
      </c>
      <c r="D102" s="17" t="s">
        <v>88</v>
      </c>
      <c r="E102" s="8"/>
      <c r="F102" s="13" t="s">
        <v>10</v>
      </c>
      <c r="G102" s="13" t="s">
        <v>10</v>
      </c>
      <c r="H102" s="13" t="s">
        <v>10</v>
      </c>
      <c r="I102" s="8"/>
      <c r="J102" s="8"/>
      <c r="K102" s="8"/>
      <c r="L102" s="8" t="s">
        <v>10</v>
      </c>
      <c r="M102" s="8"/>
      <c r="N102" s="8" t="s">
        <v>10</v>
      </c>
      <c r="O102" s="8"/>
      <c r="P102" s="8"/>
      <c r="Q102" s="8"/>
      <c r="R102" s="8"/>
      <c r="S102" s="8" t="s">
        <v>10</v>
      </c>
      <c r="T102" s="8"/>
      <c r="U102" s="8" t="s">
        <v>10</v>
      </c>
      <c r="V102" s="8"/>
      <c r="W102" s="8"/>
      <c r="X102" s="8"/>
      <c r="Y102" s="8"/>
      <c r="Z102" s="8" t="s">
        <v>10</v>
      </c>
      <c r="AA102" s="8"/>
      <c r="AB102" s="8" t="s">
        <v>10</v>
      </c>
      <c r="AC102" s="8"/>
      <c r="AD102" s="8"/>
      <c r="AE102" s="8"/>
      <c r="AF102" s="8"/>
      <c r="AG102" s="8"/>
      <c r="AH102" s="8"/>
      <c r="AI102" s="8"/>
      <c r="AJ102" s="6">
        <f t="shared" si="6"/>
        <v>0</v>
      </c>
    </row>
    <row r="103" spans="1:36" ht="16.5" customHeight="1">
      <c r="A103" s="34"/>
      <c r="B103" s="17" t="s">
        <v>144</v>
      </c>
      <c r="C103" s="17" t="s">
        <v>261</v>
      </c>
      <c r="D103" s="17" t="s">
        <v>150</v>
      </c>
      <c r="E103" s="8"/>
      <c r="F103" s="13" t="s">
        <v>1</v>
      </c>
      <c r="G103" s="13" t="s">
        <v>1</v>
      </c>
      <c r="H103" s="13" t="s">
        <v>1</v>
      </c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 t="s">
        <v>0</v>
      </c>
      <c r="AA103" s="8" t="s">
        <v>0</v>
      </c>
      <c r="AB103" s="8" t="s">
        <v>0</v>
      </c>
      <c r="AC103" s="8" t="s">
        <v>0</v>
      </c>
      <c r="AD103" s="8"/>
      <c r="AE103" s="8"/>
      <c r="AF103" s="8" t="s">
        <v>5</v>
      </c>
      <c r="AG103" s="8"/>
      <c r="AH103" s="8"/>
      <c r="AI103" s="8" t="s">
        <v>22</v>
      </c>
      <c r="AJ103" s="6">
        <f t="shared" si="6"/>
        <v>4</v>
      </c>
    </row>
    <row r="104" spans="1:36" ht="16.5" customHeight="1">
      <c r="A104" s="34"/>
      <c r="B104" s="17" t="s">
        <v>144</v>
      </c>
      <c r="C104" s="17" t="s">
        <v>262</v>
      </c>
      <c r="D104" s="17" t="s">
        <v>151</v>
      </c>
      <c r="E104" s="8"/>
      <c r="F104" s="13"/>
      <c r="G104" s="13"/>
      <c r="H104" s="13"/>
      <c r="I104" s="8"/>
      <c r="J104" s="8"/>
      <c r="K104" s="8"/>
      <c r="L104" s="8"/>
      <c r="M104" s="8"/>
      <c r="N104" s="8"/>
      <c r="O104" s="8" t="s">
        <v>86</v>
      </c>
      <c r="P104" s="8"/>
      <c r="Q104" s="8"/>
      <c r="R104" s="8"/>
      <c r="S104" s="8" t="s">
        <v>0</v>
      </c>
      <c r="T104" s="8"/>
      <c r="U104" s="8"/>
      <c r="V104" s="8" t="s">
        <v>0</v>
      </c>
      <c r="W104" s="8"/>
      <c r="X104" s="8"/>
      <c r="Y104" s="8"/>
      <c r="Z104" s="8"/>
      <c r="AA104" s="8" t="s">
        <v>0</v>
      </c>
      <c r="AB104" s="8" t="s">
        <v>0</v>
      </c>
      <c r="AC104" s="8" t="s">
        <v>0</v>
      </c>
      <c r="AD104" s="8"/>
      <c r="AE104" s="8"/>
      <c r="AF104" s="8"/>
      <c r="AG104" s="8"/>
      <c r="AH104" s="8"/>
      <c r="AI104" s="8"/>
      <c r="AJ104" s="6">
        <f t="shared" si="6"/>
        <v>5</v>
      </c>
    </row>
    <row r="105" spans="1:36" ht="16.5" customHeight="1">
      <c r="A105" s="34"/>
      <c r="B105" s="17" t="s">
        <v>144</v>
      </c>
      <c r="C105" s="17" t="s">
        <v>263</v>
      </c>
      <c r="D105" s="17" t="s">
        <v>152</v>
      </c>
      <c r="E105" s="8"/>
      <c r="F105" s="13" t="s">
        <v>0</v>
      </c>
      <c r="G105" s="13" t="s">
        <v>10</v>
      </c>
      <c r="H105" s="13"/>
      <c r="I105" s="8"/>
      <c r="J105" s="8"/>
      <c r="K105" s="8"/>
      <c r="L105" s="8"/>
      <c r="M105" s="8"/>
      <c r="N105" s="8" t="s">
        <v>10</v>
      </c>
      <c r="O105" s="8" t="s">
        <v>0</v>
      </c>
      <c r="P105" s="8"/>
      <c r="Q105" s="8"/>
      <c r="R105" s="8"/>
      <c r="S105" s="8" t="s">
        <v>0</v>
      </c>
      <c r="T105" s="8"/>
      <c r="U105" s="8" t="s">
        <v>10</v>
      </c>
      <c r="V105" s="8" t="s">
        <v>0</v>
      </c>
      <c r="W105" s="8"/>
      <c r="X105" s="8"/>
      <c r="Y105" s="8"/>
      <c r="Z105" s="8"/>
      <c r="AA105" s="8" t="s">
        <v>0</v>
      </c>
      <c r="AB105" s="8" t="s">
        <v>10</v>
      </c>
      <c r="AC105" s="8"/>
      <c r="AD105" s="8"/>
      <c r="AE105" s="8"/>
      <c r="AF105" s="8"/>
      <c r="AG105" s="8"/>
      <c r="AH105" s="8"/>
      <c r="AI105" s="8" t="s">
        <v>10</v>
      </c>
      <c r="AJ105" s="6">
        <f t="shared" si="6"/>
        <v>5</v>
      </c>
    </row>
    <row r="106" spans="1:36" ht="16.5" customHeight="1">
      <c r="A106" s="34"/>
      <c r="B106" s="17" t="s">
        <v>144</v>
      </c>
      <c r="C106" s="17" t="s">
        <v>264</v>
      </c>
      <c r="D106" s="17" t="s">
        <v>90</v>
      </c>
      <c r="E106" s="8"/>
      <c r="F106" s="13" t="s">
        <v>10</v>
      </c>
      <c r="G106" s="13" t="s">
        <v>4</v>
      </c>
      <c r="H106" s="13" t="s">
        <v>1</v>
      </c>
      <c r="I106" s="8"/>
      <c r="J106" s="8"/>
      <c r="K106" s="8" t="s">
        <v>1</v>
      </c>
      <c r="L106" s="8" t="s">
        <v>1</v>
      </c>
      <c r="M106" s="8" t="s">
        <v>1</v>
      </c>
      <c r="N106" s="8" t="s">
        <v>1</v>
      </c>
      <c r="O106" s="8" t="s">
        <v>1</v>
      </c>
      <c r="P106" s="8"/>
      <c r="Q106" s="8"/>
      <c r="R106" s="8" t="s">
        <v>1</v>
      </c>
      <c r="S106" s="8" t="s">
        <v>1</v>
      </c>
      <c r="T106" s="8" t="s">
        <v>1</v>
      </c>
      <c r="U106" s="8" t="s">
        <v>1</v>
      </c>
      <c r="V106" s="8" t="s">
        <v>1</v>
      </c>
      <c r="W106" s="8"/>
      <c r="X106" s="8"/>
      <c r="Y106" s="8" t="s">
        <v>1</v>
      </c>
      <c r="Z106" s="8" t="s">
        <v>1</v>
      </c>
      <c r="AA106" s="8" t="s">
        <v>1</v>
      </c>
      <c r="AB106" s="8" t="s">
        <v>1</v>
      </c>
      <c r="AC106" s="8"/>
      <c r="AD106" s="8"/>
      <c r="AE106" s="8"/>
      <c r="AF106" s="8" t="s">
        <v>5</v>
      </c>
      <c r="AG106" s="8"/>
      <c r="AH106" s="8" t="s">
        <v>10</v>
      </c>
      <c r="AI106" s="8"/>
      <c r="AJ106" s="6">
        <f t="shared" si="6"/>
        <v>0</v>
      </c>
    </row>
    <row r="107" spans="1:36" ht="16.5" customHeight="1">
      <c r="A107" s="34"/>
      <c r="B107" s="17" t="s">
        <v>144</v>
      </c>
      <c r="C107" s="17" t="s">
        <v>265</v>
      </c>
      <c r="D107" s="17" t="s">
        <v>153</v>
      </c>
      <c r="E107" s="8"/>
      <c r="F107" s="13" t="s">
        <v>10</v>
      </c>
      <c r="G107" s="13" t="s">
        <v>5</v>
      </c>
      <c r="H107" s="13" t="s">
        <v>10</v>
      </c>
      <c r="I107" s="8"/>
      <c r="J107" s="8"/>
      <c r="K107" s="8" t="s">
        <v>10</v>
      </c>
      <c r="L107" s="8" t="s">
        <v>10</v>
      </c>
      <c r="M107" s="8" t="s">
        <v>10</v>
      </c>
      <c r="N107" s="8"/>
      <c r="O107" s="8" t="s">
        <v>10</v>
      </c>
      <c r="P107" s="8"/>
      <c r="Q107" s="8"/>
      <c r="R107" s="8" t="s">
        <v>10</v>
      </c>
      <c r="S107" s="8" t="s">
        <v>10</v>
      </c>
      <c r="T107" s="8" t="s">
        <v>10</v>
      </c>
      <c r="U107" s="8"/>
      <c r="V107" s="8" t="s">
        <v>10</v>
      </c>
      <c r="W107" s="8"/>
      <c r="X107" s="8"/>
      <c r="Y107" s="8" t="s">
        <v>10</v>
      </c>
      <c r="Z107" s="8" t="s">
        <v>10</v>
      </c>
      <c r="AA107" s="8" t="s">
        <v>10</v>
      </c>
      <c r="AB107" s="8"/>
      <c r="AC107" s="8" t="s">
        <v>10</v>
      </c>
      <c r="AD107" s="8"/>
      <c r="AE107" s="8"/>
      <c r="AF107" s="8" t="s">
        <v>10</v>
      </c>
      <c r="AG107" s="8" t="s">
        <v>10</v>
      </c>
      <c r="AH107" s="8" t="s">
        <v>10</v>
      </c>
      <c r="AI107" s="8"/>
      <c r="AJ107" s="6">
        <f t="shared" si="6"/>
        <v>0</v>
      </c>
    </row>
    <row r="108" spans="1:36" ht="16.5" customHeight="1">
      <c r="A108" s="34"/>
      <c r="B108" s="17" t="s">
        <v>144</v>
      </c>
      <c r="C108" s="17" t="s">
        <v>266</v>
      </c>
      <c r="D108" s="17" t="s">
        <v>154</v>
      </c>
      <c r="E108" s="8"/>
      <c r="F108" s="13" t="s">
        <v>10</v>
      </c>
      <c r="G108" s="13" t="s">
        <v>10</v>
      </c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 t="s">
        <v>0</v>
      </c>
      <c r="Z108" s="8" t="s">
        <v>5</v>
      </c>
      <c r="AA108" s="8" t="s">
        <v>0</v>
      </c>
      <c r="AB108" s="8"/>
      <c r="AC108" s="8"/>
      <c r="AD108" s="8"/>
      <c r="AE108" s="8"/>
      <c r="AF108" s="8"/>
      <c r="AG108" s="8"/>
      <c r="AH108" s="8"/>
      <c r="AI108" s="8"/>
      <c r="AJ108" s="6">
        <f t="shared" si="6"/>
        <v>2</v>
      </c>
    </row>
    <row r="109" spans="1:36" ht="16.5" customHeight="1">
      <c r="A109" s="34"/>
      <c r="B109" s="17" t="s">
        <v>144</v>
      </c>
      <c r="C109" s="17" t="s">
        <v>267</v>
      </c>
      <c r="D109" s="17" t="s">
        <v>155</v>
      </c>
      <c r="E109" s="8"/>
      <c r="F109" s="13" t="s">
        <v>10</v>
      </c>
      <c r="G109" s="8"/>
      <c r="H109" s="8" t="s">
        <v>10</v>
      </c>
      <c r="I109" s="8"/>
      <c r="J109" s="8"/>
      <c r="K109" s="8"/>
      <c r="L109" s="8" t="s">
        <v>10</v>
      </c>
      <c r="M109" s="8" t="s">
        <v>10</v>
      </c>
      <c r="N109" s="8"/>
      <c r="O109" s="8" t="s">
        <v>10</v>
      </c>
      <c r="P109" s="8"/>
      <c r="Q109" s="8"/>
      <c r="R109" s="8"/>
      <c r="S109" s="8" t="s">
        <v>10</v>
      </c>
      <c r="T109" s="8" t="s">
        <v>10</v>
      </c>
      <c r="U109" s="8"/>
      <c r="V109" s="8" t="s">
        <v>10</v>
      </c>
      <c r="W109" s="8"/>
      <c r="X109" s="8"/>
      <c r="Y109" s="8"/>
      <c r="Z109" s="8" t="s">
        <v>10</v>
      </c>
      <c r="AA109" s="8" t="s">
        <v>10</v>
      </c>
      <c r="AB109" s="8"/>
      <c r="AC109" s="8" t="s">
        <v>10</v>
      </c>
      <c r="AD109" s="8"/>
      <c r="AE109" s="8"/>
      <c r="AF109" s="8"/>
      <c r="AG109" s="8" t="s">
        <v>10</v>
      </c>
      <c r="AH109" s="8" t="s">
        <v>10</v>
      </c>
      <c r="AI109" s="8"/>
      <c r="AJ109" s="6">
        <f t="shared" si="6"/>
        <v>0</v>
      </c>
    </row>
    <row r="110" spans="1:36" ht="16.5" customHeight="1">
      <c r="A110" s="34"/>
      <c r="B110" s="17" t="s">
        <v>144</v>
      </c>
      <c r="C110" s="17" t="s">
        <v>268</v>
      </c>
      <c r="D110" s="17" t="s">
        <v>156</v>
      </c>
      <c r="E110" s="8"/>
      <c r="F110" s="13"/>
      <c r="G110" s="8" t="s">
        <v>10</v>
      </c>
      <c r="H110" s="8" t="s">
        <v>10</v>
      </c>
      <c r="I110" s="8"/>
      <c r="J110" s="8"/>
      <c r="K110" s="8"/>
      <c r="L110" s="8"/>
      <c r="M110" s="8"/>
      <c r="N110" s="8" t="s">
        <v>10</v>
      </c>
      <c r="O110" s="8" t="s">
        <v>10</v>
      </c>
      <c r="P110" s="8"/>
      <c r="Q110" s="8"/>
      <c r="R110" s="8"/>
      <c r="S110" s="8"/>
      <c r="T110" s="8"/>
      <c r="U110" s="8" t="s">
        <v>10</v>
      </c>
      <c r="V110" s="8" t="s">
        <v>10</v>
      </c>
      <c r="W110" s="8"/>
      <c r="X110" s="8"/>
      <c r="Y110" s="8"/>
      <c r="Z110" s="8"/>
      <c r="AA110" s="8"/>
      <c r="AB110" s="8" t="s">
        <v>10</v>
      </c>
      <c r="AC110" s="8" t="s">
        <v>10</v>
      </c>
      <c r="AD110" s="8"/>
      <c r="AE110" s="8"/>
      <c r="AF110" s="8"/>
      <c r="AG110" s="8"/>
      <c r="AH110" s="8" t="s">
        <v>10</v>
      </c>
      <c r="AI110" s="8" t="s">
        <v>10</v>
      </c>
      <c r="AJ110" s="6">
        <f t="shared" si="6"/>
        <v>0</v>
      </c>
    </row>
    <row r="111" spans="1:36" ht="16.5" customHeight="1">
      <c r="A111" s="34"/>
      <c r="B111" s="17" t="s">
        <v>144</v>
      </c>
      <c r="C111" s="17" t="s">
        <v>269</v>
      </c>
      <c r="D111" s="17" t="s">
        <v>157</v>
      </c>
      <c r="E111" s="8"/>
      <c r="F111" s="8" t="s">
        <v>1</v>
      </c>
      <c r="G111" s="8" t="s">
        <v>1</v>
      </c>
      <c r="H111" s="8" t="s">
        <v>1</v>
      </c>
      <c r="I111" s="8"/>
      <c r="J111" s="8"/>
      <c r="K111" s="8" t="s">
        <v>10</v>
      </c>
      <c r="L111" s="8" t="s">
        <v>10</v>
      </c>
      <c r="M111" s="8"/>
      <c r="N111" s="8"/>
      <c r="O111" s="8" t="s">
        <v>22</v>
      </c>
      <c r="P111" s="8"/>
      <c r="Q111" s="8"/>
      <c r="R111" s="8" t="s">
        <v>10</v>
      </c>
      <c r="S111" s="8" t="s">
        <v>10</v>
      </c>
      <c r="T111" s="8"/>
      <c r="U111" s="8"/>
      <c r="V111" s="8"/>
      <c r="W111" s="8"/>
      <c r="X111" s="8"/>
      <c r="Y111" s="8" t="s">
        <v>10</v>
      </c>
      <c r="Z111" s="8" t="s">
        <v>10</v>
      </c>
      <c r="AA111" s="8" t="s">
        <v>0</v>
      </c>
      <c r="AB111" s="8" t="s">
        <v>0</v>
      </c>
      <c r="AC111" s="8" t="s">
        <v>0</v>
      </c>
      <c r="AD111" s="8"/>
      <c r="AE111" s="8"/>
      <c r="AF111" s="8" t="s">
        <v>10</v>
      </c>
      <c r="AG111" s="8" t="s">
        <v>10</v>
      </c>
      <c r="AH111" s="8" t="s">
        <v>0</v>
      </c>
      <c r="AI111" s="8" t="s">
        <v>0</v>
      </c>
      <c r="AJ111" s="6">
        <f t="shared" si="6"/>
        <v>5</v>
      </c>
    </row>
    <row r="112" spans="1:36" ht="16.5" customHeight="1">
      <c r="A112" s="34"/>
      <c r="B112" s="17" t="s">
        <v>144</v>
      </c>
      <c r="C112" s="17" t="s">
        <v>270</v>
      </c>
      <c r="D112" s="17" t="s">
        <v>158</v>
      </c>
      <c r="E112" s="8"/>
      <c r="F112" s="13" t="s">
        <v>4</v>
      </c>
      <c r="G112" s="13" t="s">
        <v>4</v>
      </c>
      <c r="H112" s="8" t="s">
        <v>22</v>
      </c>
      <c r="I112" s="8"/>
      <c r="J112" s="8"/>
      <c r="K112" s="8" t="s">
        <v>10</v>
      </c>
      <c r="L112" s="8" t="s">
        <v>10</v>
      </c>
      <c r="M112" s="8"/>
      <c r="N112" s="8" t="s">
        <v>10</v>
      </c>
      <c r="O112" s="8"/>
      <c r="P112" s="8"/>
      <c r="Q112" s="8"/>
      <c r="R112" s="8" t="s">
        <v>10</v>
      </c>
      <c r="S112" s="8" t="s">
        <v>10</v>
      </c>
      <c r="T112" s="8"/>
      <c r="U112" s="8" t="s">
        <v>10</v>
      </c>
      <c r="V112" s="8" t="s">
        <v>22</v>
      </c>
      <c r="W112" s="8"/>
      <c r="X112" s="8"/>
      <c r="Y112" s="8" t="s">
        <v>10</v>
      </c>
      <c r="Z112" s="8" t="s">
        <v>10</v>
      </c>
      <c r="AA112" s="8"/>
      <c r="AB112" s="8" t="s">
        <v>10</v>
      </c>
      <c r="AC112" s="8"/>
      <c r="AD112" s="8"/>
      <c r="AE112" s="8"/>
      <c r="AF112" s="8" t="s">
        <v>10</v>
      </c>
      <c r="AG112" s="8" t="s">
        <v>10</v>
      </c>
      <c r="AH112" s="8"/>
      <c r="AI112" s="8" t="s">
        <v>10</v>
      </c>
      <c r="AJ112" s="6">
        <f t="shared" si="6"/>
        <v>0</v>
      </c>
    </row>
    <row r="113" spans="1:36" ht="16.5" customHeight="1">
      <c r="A113" s="34"/>
      <c r="B113" s="17" t="s">
        <v>144</v>
      </c>
      <c r="C113" s="17" t="s">
        <v>271</v>
      </c>
      <c r="D113" s="17" t="s">
        <v>89</v>
      </c>
      <c r="E113" s="8"/>
      <c r="F113" s="13" t="s">
        <v>10</v>
      </c>
      <c r="G113" s="13" t="s">
        <v>10</v>
      </c>
      <c r="H113" s="13" t="s">
        <v>10</v>
      </c>
      <c r="I113" s="8"/>
      <c r="J113" s="8"/>
      <c r="K113" s="8" t="s">
        <v>0</v>
      </c>
      <c r="L113" s="8"/>
      <c r="M113" s="8"/>
      <c r="N113" s="8"/>
      <c r="O113" s="8" t="s">
        <v>0</v>
      </c>
      <c r="P113" s="8"/>
      <c r="Q113" s="8"/>
      <c r="R113" s="8" t="s">
        <v>0</v>
      </c>
      <c r="S113" s="8" t="s">
        <v>0</v>
      </c>
      <c r="T113" s="8" t="s">
        <v>0</v>
      </c>
      <c r="U113" s="8" t="s">
        <v>0</v>
      </c>
      <c r="V113" s="8" t="s">
        <v>0</v>
      </c>
      <c r="W113" s="8"/>
      <c r="X113" s="8"/>
      <c r="Y113" s="8"/>
      <c r="Z113" s="8"/>
      <c r="AA113" s="8"/>
      <c r="AB113" s="8"/>
      <c r="AC113" s="8" t="s">
        <v>0</v>
      </c>
      <c r="AD113" s="8"/>
      <c r="AE113" s="8"/>
      <c r="AF113" s="8"/>
      <c r="AG113" s="8"/>
      <c r="AH113" s="8"/>
      <c r="AI113" s="8"/>
      <c r="AJ113" s="6">
        <f t="shared" si="6"/>
        <v>8</v>
      </c>
    </row>
    <row r="114" spans="1:36" ht="16.5" customHeight="1">
      <c r="A114" s="34"/>
      <c r="B114" s="17" t="s">
        <v>144</v>
      </c>
      <c r="C114" s="17" t="s">
        <v>272</v>
      </c>
      <c r="D114" s="17" t="s">
        <v>32</v>
      </c>
      <c r="E114" s="8"/>
      <c r="F114" s="13" t="s">
        <v>5</v>
      </c>
      <c r="G114" s="13" t="s">
        <v>5</v>
      </c>
      <c r="H114" s="8" t="s">
        <v>22</v>
      </c>
      <c r="I114" s="8"/>
      <c r="J114" s="8"/>
      <c r="K114" s="8" t="s">
        <v>5</v>
      </c>
      <c r="L114" s="8"/>
      <c r="M114" s="8"/>
      <c r="N114" s="8"/>
      <c r="O114" s="8" t="s">
        <v>22</v>
      </c>
      <c r="P114" s="8"/>
      <c r="Q114" s="8"/>
      <c r="R114" s="8"/>
      <c r="S114" s="8"/>
      <c r="T114" s="8"/>
      <c r="U114" s="8"/>
      <c r="V114" s="8"/>
      <c r="W114" s="8"/>
      <c r="X114" s="8"/>
      <c r="Y114" s="8" t="s">
        <v>5</v>
      </c>
      <c r="Z114" s="8"/>
      <c r="AA114" s="8"/>
      <c r="AB114" s="8"/>
      <c r="AC114" s="8"/>
      <c r="AD114" s="8"/>
      <c r="AE114" s="8"/>
      <c r="AF114" s="8"/>
      <c r="AG114" s="8"/>
      <c r="AH114" s="8" t="s">
        <v>0</v>
      </c>
      <c r="AI114" s="8" t="s">
        <v>0</v>
      </c>
      <c r="AJ114" s="6">
        <f t="shared" si="6"/>
        <v>2</v>
      </c>
    </row>
    <row r="115" spans="1:36" ht="16.5" customHeight="1">
      <c r="A115" s="34"/>
      <c r="B115" s="8" t="s">
        <v>171</v>
      </c>
      <c r="C115" s="13" t="s">
        <v>273</v>
      </c>
      <c r="D115" s="8" t="s">
        <v>161</v>
      </c>
      <c r="E115" s="8"/>
      <c r="F115" s="13"/>
      <c r="G115" s="8" t="s">
        <v>5</v>
      </c>
      <c r="H115" s="8" t="s">
        <v>22</v>
      </c>
      <c r="I115" s="8"/>
      <c r="J115" s="8"/>
      <c r="K115" s="8"/>
      <c r="L115" s="8"/>
      <c r="M115" s="8"/>
      <c r="N115" s="8"/>
      <c r="O115" s="8" t="s">
        <v>22</v>
      </c>
      <c r="P115" s="8"/>
      <c r="Q115" s="8"/>
      <c r="R115" s="8"/>
      <c r="S115" s="8"/>
      <c r="T115" s="8"/>
      <c r="U115" s="8"/>
      <c r="V115" s="8" t="s">
        <v>22</v>
      </c>
      <c r="W115" s="8"/>
      <c r="X115" s="8"/>
      <c r="Y115" s="8"/>
      <c r="Z115" s="8"/>
      <c r="AA115" s="8"/>
      <c r="AB115" s="8"/>
      <c r="AC115" s="8" t="s">
        <v>22</v>
      </c>
      <c r="AD115" s="8"/>
      <c r="AE115" s="8"/>
      <c r="AF115" s="8"/>
      <c r="AG115" s="8"/>
      <c r="AH115" s="8"/>
      <c r="AI115" s="8"/>
      <c r="AJ115" s="6">
        <f t="shared" si="6"/>
        <v>0</v>
      </c>
    </row>
    <row r="116" spans="1:36" ht="16.5" customHeight="1">
      <c r="A116" s="34"/>
      <c r="B116" s="8" t="s">
        <v>171</v>
      </c>
      <c r="C116" s="13" t="s">
        <v>274</v>
      </c>
      <c r="D116" s="8" t="s">
        <v>162</v>
      </c>
      <c r="E116" s="8"/>
      <c r="F116" s="13"/>
      <c r="G116" s="8"/>
      <c r="H116" s="8" t="s">
        <v>22</v>
      </c>
      <c r="I116" s="8"/>
      <c r="J116" s="8"/>
      <c r="K116" s="8"/>
      <c r="L116" s="8"/>
      <c r="M116" s="8"/>
      <c r="N116" s="8"/>
      <c r="O116" s="8" t="s">
        <v>22</v>
      </c>
      <c r="P116" s="8"/>
      <c r="Q116" s="8"/>
      <c r="R116" s="8"/>
      <c r="S116" s="8"/>
      <c r="T116" s="8"/>
      <c r="U116" s="8"/>
      <c r="V116" s="8" t="s">
        <v>22</v>
      </c>
      <c r="W116" s="8"/>
      <c r="X116" s="8"/>
      <c r="Y116" s="8"/>
      <c r="Z116" s="8"/>
      <c r="AA116" s="8"/>
      <c r="AB116" s="8"/>
      <c r="AC116" s="8" t="s">
        <v>22</v>
      </c>
      <c r="AD116" s="8"/>
      <c r="AE116" s="8"/>
      <c r="AF116" s="8"/>
      <c r="AG116" s="8"/>
      <c r="AH116" s="8"/>
      <c r="AI116" s="8"/>
      <c r="AJ116" s="6">
        <f t="shared" si="6"/>
        <v>0</v>
      </c>
    </row>
    <row r="117" spans="1:36" ht="16.5" customHeight="1">
      <c r="A117" s="34"/>
      <c r="B117" s="8" t="s">
        <v>171</v>
      </c>
      <c r="C117" s="13" t="s">
        <v>275</v>
      </c>
      <c r="D117" s="8" t="s">
        <v>163</v>
      </c>
      <c r="E117" s="8"/>
      <c r="F117" s="13" t="s">
        <v>10</v>
      </c>
      <c r="G117" s="8" t="s">
        <v>5</v>
      </c>
      <c r="H117" s="8"/>
      <c r="I117" s="8"/>
      <c r="J117" s="8"/>
      <c r="K117" s="8" t="s">
        <v>10</v>
      </c>
      <c r="L117" s="8"/>
      <c r="M117" s="8" t="s">
        <v>10</v>
      </c>
      <c r="N117" s="8"/>
      <c r="O117" s="8"/>
      <c r="P117" s="8"/>
      <c r="Q117" s="8"/>
      <c r="R117" s="8" t="s">
        <v>10</v>
      </c>
      <c r="S117" s="8"/>
      <c r="T117" s="8" t="s">
        <v>10</v>
      </c>
      <c r="U117" s="13"/>
      <c r="V117" s="8"/>
      <c r="W117" s="8"/>
      <c r="X117" s="8"/>
      <c r="Y117" s="8" t="s">
        <v>10</v>
      </c>
      <c r="Z117" s="8"/>
      <c r="AA117" s="8" t="s">
        <v>10</v>
      </c>
      <c r="AB117" s="8"/>
      <c r="AC117" s="8" t="s">
        <v>22</v>
      </c>
      <c r="AD117" s="8"/>
      <c r="AE117" s="8"/>
      <c r="AF117" s="8" t="s">
        <v>10</v>
      </c>
      <c r="AG117" s="8"/>
      <c r="AH117" s="8" t="s">
        <v>10</v>
      </c>
      <c r="AI117" s="8" t="s">
        <v>22</v>
      </c>
      <c r="AJ117" s="6">
        <f t="shared" si="6"/>
        <v>0</v>
      </c>
    </row>
    <row r="118" spans="1:36" ht="16.5" customHeight="1">
      <c r="A118" s="34"/>
      <c r="B118" s="8" t="s">
        <v>171</v>
      </c>
      <c r="C118" s="13" t="s">
        <v>276</v>
      </c>
      <c r="D118" s="8" t="s">
        <v>164</v>
      </c>
      <c r="E118" s="8"/>
      <c r="F118" s="13"/>
      <c r="G118" s="8"/>
      <c r="H118" s="8" t="s">
        <v>22</v>
      </c>
      <c r="I118" s="8"/>
      <c r="J118" s="8"/>
      <c r="K118" s="8" t="s">
        <v>10</v>
      </c>
      <c r="L118" s="8"/>
      <c r="M118" s="8"/>
      <c r="N118" s="8"/>
      <c r="O118" s="8" t="s">
        <v>22</v>
      </c>
      <c r="P118" s="8"/>
      <c r="Q118" s="8"/>
      <c r="R118" s="8" t="s">
        <v>10</v>
      </c>
      <c r="S118" s="8"/>
      <c r="T118" s="8"/>
      <c r="U118" s="8"/>
      <c r="V118" s="8" t="s">
        <v>22</v>
      </c>
      <c r="W118" s="8"/>
      <c r="X118" s="8"/>
      <c r="Y118" s="8" t="s">
        <v>10</v>
      </c>
      <c r="Z118" s="8"/>
      <c r="AA118" s="8"/>
      <c r="AB118" s="8"/>
      <c r="AC118" s="8" t="s">
        <v>22</v>
      </c>
      <c r="AD118" s="8"/>
      <c r="AE118" s="8"/>
      <c r="AF118" s="8" t="s">
        <v>10</v>
      </c>
      <c r="AG118" s="8"/>
      <c r="AH118" s="8"/>
      <c r="AI118" s="8"/>
      <c r="AJ118" s="6">
        <f t="shared" si="6"/>
        <v>0</v>
      </c>
    </row>
    <row r="119" spans="1:36" ht="16.5" customHeight="1">
      <c r="A119" s="34"/>
      <c r="B119" s="8" t="s">
        <v>171</v>
      </c>
      <c r="C119" s="13" t="s">
        <v>277</v>
      </c>
      <c r="D119" s="8" t="s">
        <v>165</v>
      </c>
      <c r="E119" s="13"/>
      <c r="F119" s="13" t="s">
        <v>10</v>
      </c>
      <c r="G119" s="13"/>
      <c r="H119" s="8" t="s">
        <v>22</v>
      </c>
      <c r="I119" s="13"/>
      <c r="J119" s="13"/>
      <c r="K119" s="13" t="s">
        <v>5</v>
      </c>
      <c r="L119" s="13"/>
      <c r="M119" s="13" t="s">
        <v>10</v>
      </c>
      <c r="N119" s="13" t="s">
        <v>5</v>
      </c>
      <c r="O119" s="13"/>
      <c r="P119" s="13"/>
      <c r="Q119" s="13"/>
      <c r="R119" s="13"/>
      <c r="S119" s="13"/>
      <c r="T119" s="13"/>
      <c r="U119" s="13"/>
      <c r="V119" s="8"/>
      <c r="W119" s="8"/>
      <c r="X119" s="8"/>
      <c r="Y119" s="8"/>
      <c r="Z119" s="8"/>
      <c r="AA119" s="8" t="s">
        <v>2</v>
      </c>
      <c r="AB119" s="8" t="s">
        <v>2</v>
      </c>
      <c r="AC119" s="8" t="s">
        <v>2</v>
      </c>
      <c r="AD119" s="8"/>
      <c r="AE119" s="8"/>
      <c r="AF119" s="8" t="s">
        <v>2</v>
      </c>
      <c r="AG119" s="8" t="s">
        <v>2</v>
      </c>
      <c r="AH119" s="8" t="s">
        <v>2</v>
      </c>
      <c r="AI119" s="8"/>
      <c r="AJ119" s="6">
        <f t="shared" si="6"/>
        <v>0</v>
      </c>
    </row>
    <row r="120" spans="1:36" ht="16.5" customHeight="1">
      <c r="A120" s="34"/>
      <c r="B120" s="8" t="s">
        <v>171</v>
      </c>
      <c r="C120" s="13" t="s">
        <v>278</v>
      </c>
      <c r="D120" s="8" t="s">
        <v>166</v>
      </c>
      <c r="E120" s="13"/>
      <c r="F120" s="13" t="s">
        <v>10</v>
      </c>
      <c r="G120" s="13" t="s">
        <v>10</v>
      </c>
      <c r="H120" s="13" t="s">
        <v>10</v>
      </c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8" t="s">
        <v>0</v>
      </c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6">
        <f t="shared" si="6"/>
        <v>1</v>
      </c>
    </row>
    <row r="121" spans="1:36" ht="16.5" customHeight="1">
      <c r="A121" s="34"/>
      <c r="B121" s="8" t="s">
        <v>171</v>
      </c>
      <c r="C121" s="13" t="s">
        <v>279</v>
      </c>
      <c r="D121" s="8" t="s">
        <v>167</v>
      </c>
      <c r="E121" s="13"/>
      <c r="F121" s="13" t="s">
        <v>5</v>
      </c>
      <c r="G121" s="13" t="s">
        <v>5</v>
      </c>
      <c r="H121" s="13" t="s">
        <v>22</v>
      </c>
      <c r="I121" s="13"/>
      <c r="J121" s="13"/>
      <c r="K121" s="13"/>
      <c r="L121" s="13"/>
      <c r="M121" s="13"/>
      <c r="N121" s="13"/>
      <c r="O121" s="13" t="s">
        <v>22</v>
      </c>
      <c r="P121" s="13"/>
      <c r="Q121" s="13"/>
      <c r="R121" s="13"/>
      <c r="S121" s="13"/>
      <c r="T121" s="13"/>
      <c r="U121" s="13"/>
      <c r="V121" s="8" t="s">
        <v>22</v>
      </c>
      <c r="W121" s="8"/>
      <c r="X121" s="8"/>
      <c r="Y121" s="8"/>
      <c r="Z121" s="8"/>
      <c r="AA121" s="8"/>
      <c r="AB121" s="8"/>
      <c r="AC121" s="8" t="s">
        <v>22</v>
      </c>
      <c r="AD121" s="8"/>
      <c r="AE121" s="8"/>
      <c r="AF121" s="8"/>
      <c r="AG121" s="8"/>
      <c r="AH121" s="8"/>
      <c r="AI121" s="8"/>
      <c r="AJ121" s="6">
        <f t="shared" si="6"/>
        <v>0</v>
      </c>
    </row>
    <row r="122" spans="1:36" ht="16.5" customHeight="1">
      <c r="A122" s="34"/>
      <c r="B122" s="8" t="s">
        <v>171</v>
      </c>
      <c r="C122" s="13" t="s">
        <v>280</v>
      </c>
      <c r="D122" s="8" t="s">
        <v>168</v>
      </c>
      <c r="E122" s="13"/>
      <c r="F122" s="13"/>
      <c r="G122" s="13"/>
      <c r="H122" s="13" t="s">
        <v>22</v>
      </c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6">
        <f t="shared" si="6"/>
        <v>0</v>
      </c>
    </row>
    <row r="123" spans="1:36" ht="16.5" customHeight="1">
      <c r="A123" s="34"/>
      <c r="B123" s="8" t="s">
        <v>171</v>
      </c>
      <c r="C123" s="13" t="s">
        <v>281</v>
      </c>
      <c r="D123" s="8" t="s">
        <v>169</v>
      </c>
      <c r="E123" s="13"/>
      <c r="F123" s="13" t="s">
        <v>5</v>
      </c>
      <c r="G123" s="13" t="s">
        <v>10</v>
      </c>
      <c r="H123" s="13" t="s">
        <v>22</v>
      </c>
      <c r="I123" s="13"/>
      <c r="J123" s="13"/>
      <c r="K123" s="13"/>
      <c r="L123" s="13" t="s">
        <v>10</v>
      </c>
      <c r="M123" s="13"/>
      <c r="N123" s="13" t="s">
        <v>10</v>
      </c>
      <c r="O123" s="13"/>
      <c r="P123" s="13"/>
      <c r="Q123" s="13"/>
      <c r="R123" s="13"/>
      <c r="S123" s="13" t="s">
        <v>10</v>
      </c>
      <c r="T123" s="13"/>
      <c r="U123" s="13" t="s">
        <v>10</v>
      </c>
      <c r="V123" s="8" t="s">
        <v>22</v>
      </c>
      <c r="W123" s="8"/>
      <c r="X123" s="8"/>
      <c r="Y123" s="8"/>
      <c r="Z123" s="8" t="s">
        <v>10</v>
      </c>
      <c r="AA123" s="8"/>
      <c r="AB123" s="8" t="s">
        <v>10</v>
      </c>
      <c r="AC123" s="8" t="s">
        <v>22</v>
      </c>
      <c r="AD123" s="8"/>
      <c r="AE123" s="8"/>
      <c r="AF123" s="8"/>
      <c r="AG123" s="8" t="s">
        <v>10</v>
      </c>
      <c r="AH123" s="8"/>
      <c r="AI123" s="8" t="s">
        <v>10</v>
      </c>
      <c r="AJ123" s="6">
        <f t="shared" si="6"/>
        <v>0</v>
      </c>
    </row>
    <row r="124" spans="1:36" ht="16.5" customHeight="1">
      <c r="A124" s="34"/>
      <c r="B124" s="8" t="s">
        <v>171</v>
      </c>
      <c r="C124" s="13" t="s">
        <v>282</v>
      </c>
      <c r="D124" s="8" t="s">
        <v>170</v>
      </c>
      <c r="E124" s="13"/>
      <c r="F124" s="13" t="s">
        <v>5</v>
      </c>
      <c r="G124" s="13" t="s">
        <v>5</v>
      </c>
      <c r="H124" s="13" t="s">
        <v>22</v>
      </c>
      <c r="I124" s="13"/>
      <c r="J124" s="13"/>
      <c r="K124" s="13"/>
      <c r="L124" s="13"/>
      <c r="M124" s="13"/>
      <c r="N124" s="13"/>
      <c r="O124" s="13" t="s">
        <v>22</v>
      </c>
      <c r="P124" s="13"/>
      <c r="Q124" s="13"/>
      <c r="R124" s="13"/>
      <c r="S124" s="13"/>
      <c r="T124" s="13"/>
      <c r="U124" s="13"/>
      <c r="V124" s="8" t="s">
        <v>22</v>
      </c>
      <c r="W124" s="8"/>
      <c r="X124" s="8"/>
      <c r="Y124" s="8"/>
      <c r="Z124" s="8"/>
      <c r="AA124" s="8"/>
      <c r="AB124" s="8"/>
      <c r="AC124" s="8" t="s">
        <v>22</v>
      </c>
      <c r="AD124" s="8"/>
      <c r="AE124" s="8"/>
      <c r="AF124" s="8"/>
      <c r="AG124" s="8"/>
      <c r="AH124" s="8"/>
      <c r="AI124" s="8" t="s">
        <v>22</v>
      </c>
      <c r="AJ124" s="6">
        <f t="shared" si="6"/>
        <v>0</v>
      </c>
    </row>
    <row r="125" spans="1:36" ht="16.5" customHeight="1">
      <c r="A125" s="48" t="s">
        <v>54</v>
      </c>
      <c r="B125" s="49"/>
      <c r="C125" s="50">
        <f>COUNTA(C93:C124)</f>
        <v>32</v>
      </c>
      <c r="D125" s="51"/>
      <c r="E125" s="8">
        <f>COUNTBLANK(E93:E124)</f>
        <v>32</v>
      </c>
      <c r="F125" s="8">
        <f t="shared" ref="F125:J125" si="7">COUNTBLANK(F93:F124)</f>
        <v>7</v>
      </c>
      <c r="G125" s="8">
        <f t="shared" si="7"/>
        <v>7</v>
      </c>
      <c r="H125" s="8">
        <f t="shared" si="7"/>
        <v>5</v>
      </c>
      <c r="I125" s="8">
        <f t="shared" si="7"/>
        <v>31</v>
      </c>
      <c r="J125" s="8">
        <f t="shared" si="7"/>
        <v>31</v>
      </c>
      <c r="K125" s="8">
        <f>COUNTBLANK(K93:K124)</f>
        <v>19</v>
      </c>
      <c r="L125" s="8">
        <f t="shared" ref="L125:AI125" si="8">COUNTBLANK(L93:L124)</f>
        <v>21</v>
      </c>
      <c r="M125" s="8">
        <f t="shared" si="8"/>
        <v>23</v>
      </c>
      <c r="N125" s="8">
        <f t="shared" si="8"/>
        <v>20</v>
      </c>
      <c r="O125" s="8">
        <f t="shared" si="8"/>
        <v>12</v>
      </c>
      <c r="P125" s="8">
        <f t="shared" si="8"/>
        <v>32</v>
      </c>
      <c r="Q125" s="8">
        <f t="shared" si="8"/>
        <v>32</v>
      </c>
      <c r="R125" s="8">
        <f t="shared" si="8"/>
        <v>20</v>
      </c>
      <c r="S125" s="8">
        <f t="shared" si="8"/>
        <v>17</v>
      </c>
      <c r="T125" s="8">
        <f t="shared" si="8"/>
        <v>23</v>
      </c>
      <c r="U125" s="8">
        <f t="shared" si="8"/>
        <v>20</v>
      </c>
      <c r="V125" s="8">
        <f t="shared" si="8"/>
        <v>10</v>
      </c>
      <c r="W125" s="8">
        <f t="shared" si="8"/>
        <v>32</v>
      </c>
      <c r="X125" s="8">
        <f t="shared" si="8"/>
        <v>32</v>
      </c>
      <c r="Y125" s="8">
        <f t="shared" si="8"/>
        <v>20</v>
      </c>
      <c r="Z125" s="8">
        <f t="shared" si="8"/>
        <v>18</v>
      </c>
      <c r="AA125" s="8">
        <f t="shared" si="8"/>
        <v>18</v>
      </c>
      <c r="AB125" s="8">
        <f t="shared" si="8"/>
        <v>17</v>
      </c>
      <c r="AC125" s="8">
        <f t="shared" si="8"/>
        <v>11</v>
      </c>
      <c r="AD125" s="8">
        <f t="shared" si="8"/>
        <v>32</v>
      </c>
      <c r="AE125" s="8">
        <f t="shared" si="8"/>
        <v>32</v>
      </c>
      <c r="AF125" s="8">
        <f t="shared" si="8"/>
        <v>18</v>
      </c>
      <c r="AG125" s="8">
        <f t="shared" si="8"/>
        <v>21</v>
      </c>
      <c r="AH125" s="8">
        <f t="shared" si="8"/>
        <v>19</v>
      </c>
      <c r="AI125" s="8">
        <f t="shared" si="8"/>
        <v>15</v>
      </c>
      <c r="AJ125" s="14"/>
    </row>
    <row r="126" spans="1:36" ht="16.5" customHeight="1"/>
    <row r="127" spans="1:36" ht="16.5" customHeight="1"/>
    <row r="128" spans="1:36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  <row r="149" ht="16.5" customHeight="1"/>
    <row r="150" ht="16.5" customHeight="1"/>
    <row r="151" ht="16.5" customHeight="1"/>
    <row r="152" ht="16.5" customHeight="1"/>
    <row r="153" ht="16.5" customHeight="1"/>
    <row r="154" ht="16.5" customHeight="1"/>
    <row r="155" ht="16.5" customHeight="1"/>
    <row r="156" ht="16.5" customHeight="1"/>
    <row r="157" ht="16.5" customHeight="1"/>
    <row r="158" ht="16.5" customHeight="1"/>
    <row r="159" ht="16.5" customHeight="1"/>
    <row r="160" ht="16.5" customHeight="1"/>
    <row r="161" ht="16.5" customHeight="1"/>
    <row r="162" ht="16.5" customHeight="1"/>
    <row r="163" ht="16.5" customHeight="1"/>
    <row r="164" ht="16.5" customHeight="1"/>
    <row r="165" ht="16.5" customHeight="1"/>
    <row r="166" ht="16.5" customHeight="1"/>
    <row r="167" ht="16.5" customHeight="1"/>
    <row r="168" ht="16.5" customHeight="1"/>
    <row r="169" ht="16.5" customHeight="1"/>
    <row r="170" ht="16.5" customHeight="1"/>
    <row r="171" ht="16.5" customHeight="1"/>
    <row r="172" ht="16.5" customHeight="1"/>
    <row r="173" ht="16.5" customHeight="1"/>
    <row r="174" ht="16.5" customHeight="1"/>
    <row r="175" ht="16.5" customHeight="1"/>
    <row r="176" ht="16.5" customHeight="1"/>
    <row r="177" ht="16.5" customHeight="1"/>
    <row r="178" ht="16.5" customHeight="1"/>
    <row r="179" ht="16.5" customHeight="1"/>
    <row r="180" ht="16.5" customHeight="1"/>
    <row r="181" ht="16.5" customHeight="1"/>
    <row r="182" ht="16.5" customHeight="1"/>
    <row r="183" ht="16.5" customHeight="1"/>
    <row r="184" ht="16.5" customHeight="1"/>
    <row r="185" ht="16.5" customHeight="1"/>
    <row r="186" ht="16.5" customHeight="1"/>
    <row r="187" ht="16.5" customHeight="1"/>
    <row r="188" ht="16.5" customHeight="1"/>
    <row r="189" ht="16.5" customHeight="1"/>
    <row r="190" ht="16.5" customHeight="1"/>
  </sheetData>
  <sortState ref="C93:D114">
    <sortCondition ref="C93"/>
  </sortState>
  <mergeCells count="22">
    <mergeCell ref="AA4:AC5"/>
    <mergeCell ref="AA2:AC3"/>
    <mergeCell ref="A93:A124"/>
    <mergeCell ref="A125:B125"/>
    <mergeCell ref="C125:D125"/>
    <mergeCell ref="A34:A90"/>
    <mergeCell ref="A91:B91"/>
    <mergeCell ref="C91:D91"/>
    <mergeCell ref="A32:B32"/>
    <mergeCell ref="C32:D32"/>
    <mergeCell ref="K2:M3"/>
    <mergeCell ref="P2:R3"/>
    <mergeCell ref="K4:M5"/>
    <mergeCell ref="P4:R5"/>
    <mergeCell ref="N6:Z7"/>
    <mergeCell ref="A8:A9"/>
    <mergeCell ref="V2:X3"/>
    <mergeCell ref="B8:B9"/>
    <mergeCell ref="C8:C9"/>
    <mergeCell ref="D8:D9"/>
    <mergeCell ref="A10:A31"/>
    <mergeCell ref="V4:X5"/>
  </mergeCells>
  <conditionalFormatting sqref="E10:AI31">
    <cfRule type="containsText" dxfId="41" priority="46" operator="containsText" text="LTP">
      <formula>NOT(ISERROR(SEARCH("LTP",E10)))</formula>
    </cfRule>
    <cfRule type="containsText" dxfId="40" priority="47" operator="containsText" text="JAS">
      <formula>NOT(ISERROR(SEARCH("JAS",E10)))</formula>
    </cfRule>
    <cfRule type="containsText" dxfId="39" priority="48" operator="containsText" text="RECUP">
      <formula>NOT(ISERROR(SEARCH("RECUP",E10)))</formula>
    </cfRule>
    <cfRule type="containsText" dxfId="38" priority="49" operator="containsText" text="CSS">
      <formula>NOT(ISERROR(SEARCH("CSS",E10)))</formula>
    </cfRule>
    <cfRule type="containsText" dxfId="37" priority="50" operator="containsText" text="AI">
      <formula>NOT(ISERROR(SEARCH("AI",E10)))</formula>
    </cfRule>
    <cfRule type="containsText" dxfId="36" priority="51" operator="containsText" text="FORM">
      <formula>NOT(ISERROR(SEARCH("FORM",E10)))</formula>
    </cfRule>
    <cfRule type="containsText" dxfId="35" priority="52" operator="containsText" text="ASA">
      <formula>NOT(ISERROR(SEARCH("ASA",E10)))</formula>
    </cfRule>
    <cfRule type="containsText" dxfId="34" priority="53" operator="containsText" text="G">
      <formula>NOT(ISERROR(SEARCH("G",E10)))</formula>
    </cfRule>
    <cfRule type="containsText" dxfId="33" priority="55" operator="containsText" text="CA">
      <formula>NOT(ISERROR(SEARCH("CA",E10)))</formula>
    </cfRule>
    <cfRule type="containsText" dxfId="32" priority="56" operator="containsText" text="ATM">
      <formula>NOT(ISERROR(SEARCH("ATM",E10)))</formula>
    </cfRule>
  </conditionalFormatting>
  <conditionalFormatting sqref="E10:AI31">
    <cfRule type="containsText" dxfId="31" priority="54" operator="containsText" text="ATA">
      <formula>NOT(ISERROR(SEARCH("ATA",E10)))</formula>
    </cfRule>
  </conditionalFormatting>
  <conditionalFormatting sqref="E32:AI32">
    <cfRule type="cellIs" dxfId="30" priority="44" operator="greaterThanOrEqual">
      <formula>15</formula>
    </cfRule>
    <cfRule type="cellIs" dxfId="29" priority="45" operator="lessThan">
      <formula>15</formula>
    </cfRule>
  </conditionalFormatting>
  <conditionalFormatting sqref="E8:AI32 E93:AI125">
    <cfRule type="expression" dxfId="28" priority="42">
      <formula>OR(WEEKDAY(E$8,2)&gt;5,COUNTIF(Fériés,E$8)&gt;0)</formula>
    </cfRule>
  </conditionalFormatting>
  <conditionalFormatting sqref="E34:AI90">
    <cfRule type="containsText" dxfId="27" priority="31" operator="containsText" text="LTP">
      <formula>NOT(ISERROR(SEARCH("LTP",E34)))</formula>
    </cfRule>
    <cfRule type="containsText" dxfId="26" priority="32" operator="containsText" text="JAS">
      <formula>NOT(ISERROR(SEARCH("JAS",E34)))</formula>
    </cfRule>
    <cfRule type="containsText" dxfId="25" priority="33" operator="containsText" text="RECUP">
      <formula>NOT(ISERROR(SEARCH("RECUP",E34)))</formula>
    </cfRule>
    <cfRule type="containsText" dxfId="24" priority="34" operator="containsText" text="CSS">
      <formula>NOT(ISERROR(SEARCH("CSS",E34)))</formula>
    </cfRule>
    <cfRule type="containsText" dxfId="23" priority="35" operator="containsText" text="AI">
      <formula>NOT(ISERROR(SEARCH("AI",E34)))</formula>
    </cfRule>
    <cfRule type="containsText" dxfId="22" priority="36" operator="containsText" text="FORM">
      <formula>NOT(ISERROR(SEARCH("FORM",E34)))</formula>
    </cfRule>
    <cfRule type="containsText" dxfId="21" priority="37" operator="containsText" text="ASA">
      <formula>NOT(ISERROR(SEARCH("ASA",E34)))</formula>
    </cfRule>
    <cfRule type="containsText" dxfId="20" priority="38" operator="containsText" text="G">
      <formula>NOT(ISERROR(SEARCH("G",E34)))</formula>
    </cfRule>
    <cfRule type="containsText" dxfId="19" priority="40" operator="containsText" text="CA">
      <formula>NOT(ISERROR(SEARCH("CA",E34)))</formula>
    </cfRule>
    <cfRule type="containsText" dxfId="18" priority="41" operator="containsText" text="ATM">
      <formula>NOT(ISERROR(SEARCH("ATM",E34)))</formula>
    </cfRule>
  </conditionalFormatting>
  <conditionalFormatting sqref="E34:AI90">
    <cfRule type="containsText" dxfId="17" priority="39" operator="containsText" text="ATA">
      <formula>NOT(ISERROR(SEARCH("ATA",E34)))</formula>
    </cfRule>
  </conditionalFormatting>
  <conditionalFormatting sqref="E91:AI91">
    <cfRule type="cellIs" dxfId="16" priority="27" operator="lessThan">
      <formula>40</formula>
    </cfRule>
    <cfRule type="cellIs" dxfId="15" priority="29" operator="greaterThanOrEqual">
      <formula>15</formula>
    </cfRule>
    <cfRule type="cellIs" dxfId="14" priority="30" operator="lessThan">
      <formula>15</formula>
    </cfRule>
  </conditionalFormatting>
  <conditionalFormatting sqref="E34:AI91">
    <cfRule type="expression" dxfId="13" priority="28">
      <formula>OR(WEEKDAY(E$8,2)&gt;5,COUNTIF(Fériés,E$8)&gt;0)</formula>
    </cfRule>
  </conditionalFormatting>
  <conditionalFormatting sqref="E93:AI124">
    <cfRule type="containsText" dxfId="12" priority="4" operator="containsText" text="LTP">
      <formula>NOT(ISERROR(SEARCH("LTP",E93)))</formula>
    </cfRule>
    <cfRule type="containsText" dxfId="11" priority="5" operator="containsText" text="JAS">
      <formula>NOT(ISERROR(SEARCH("JAS",E93)))</formula>
    </cfRule>
    <cfRule type="containsText" dxfId="10" priority="6" operator="containsText" text="RECUP">
      <formula>NOT(ISERROR(SEARCH("RECUP",E93)))</formula>
    </cfRule>
    <cfRule type="containsText" dxfId="9" priority="7" operator="containsText" text="CSS">
      <formula>NOT(ISERROR(SEARCH("CSS",E93)))</formula>
    </cfRule>
    <cfRule type="containsText" dxfId="8" priority="8" operator="containsText" text="AI">
      <formula>NOT(ISERROR(SEARCH("AI",E93)))</formula>
    </cfRule>
    <cfRule type="containsText" dxfId="7" priority="9" operator="containsText" text="FORM">
      <formula>NOT(ISERROR(SEARCH("FORM",E93)))</formula>
    </cfRule>
    <cfRule type="containsText" dxfId="6" priority="10" operator="containsText" text="ASA">
      <formula>NOT(ISERROR(SEARCH("ASA",E93)))</formula>
    </cfRule>
    <cfRule type="containsText" dxfId="5" priority="11" operator="containsText" text="G">
      <formula>NOT(ISERROR(SEARCH("G",E93)))</formula>
    </cfRule>
    <cfRule type="containsText" dxfId="4" priority="13" operator="containsText" text="CA">
      <formula>NOT(ISERROR(SEARCH("CA",E93)))</formula>
    </cfRule>
    <cfRule type="containsText" dxfId="3" priority="14" operator="containsText" text="ATM">
      <formula>NOT(ISERROR(SEARCH("ATM",E93)))</formula>
    </cfRule>
  </conditionalFormatting>
  <conditionalFormatting sqref="E93:AI124">
    <cfRule type="containsText" dxfId="2" priority="12" operator="containsText" text="ATA">
      <formula>NOT(ISERROR(SEARCH("ATA",E93)))</formula>
    </cfRule>
  </conditionalFormatting>
  <conditionalFormatting sqref="E125:AI125">
    <cfRule type="cellIs" dxfId="1" priority="2" operator="greaterThanOrEqual">
      <formula>20</formula>
    </cfRule>
    <cfRule type="cellIs" dxfId="0" priority="3" operator="lessThan">
      <formula>20</formula>
    </cfRule>
  </conditionalFormatting>
  <dataValidations count="2">
    <dataValidation type="list" allowBlank="1" showInputMessage="1" showErrorMessage="1" sqref="N6">
      <formula1>Mois</formula1>
    </dataValidation>
    <dataValidation type="list" allowBlank="1" showInputMessage="1" showErrorMessage="1" sqref="E10:AI31 E34:AI90 E93:AI124">
      <formula1>Absence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J35"/>
  <sheetViews>
    <sheetView topLeftCell="B1" workbookViewId="0">
      <selection activeCell="J6" sqref="J6:J17"/>
    </sheetView>
  </sheetViews>
  <sheetFormatPr baseColWidth="10" defaultRowHeight="14.25"/>
  <cols>
    <col min="3" max="3" width="31" customWidth="1"/>
    <col min="7" max="7" width="20.375" customWidth="1"/>
    <col min="8" max="8" width="29.5" customWidth="1"/>
  </cols>
  <sheetData>
    <row r="2" spans="2:10" ht="18.75">
      <c r="B2" s="9">
        <v>2013</v>
      </c>
    </row>
    <row r="5" spans="2:10">
      <c r="G5" s="76" t="s">
        <v>70</v>
      </c>
      <c r="H5" s="77"/>
      <c r="J5" s="19" t="s">
        <v>71</v>
      </c>
    </row>
    <row r="6" spans="2:10">
      <c r="B6" s="75" t="s">
        <v>7</v>
      </c>
      <c r="C6" s="75"/>
      <c r="E6" s="18" t="s">
        <v>69</v>
      </c>
      <c r="G6" s="7" t="s">
        <v>56</v>
      </c>
      <c r="H6" s="10">
        <f>DATE(B2,1,1)</f>
        <v>41275</v>
      </c>
      <c r="J6" s="8" t="s">
        <v>72</v>
      </c>
    </row>
    <row r="7" spans="2:10">
      <c r="B7" s="15" t="s">
        <v>5</v>
      </c>
      <c r="C7" s="16" t="s">
        <v>15</v>
      </c>
      <c r="E7" s="7">
        <v>2013</v>
      </c>
      <c r="G7" s="7" t="s">
        <v>57</v>
      </c>
      <c r="H7" s="10">
        <f>FLOOR(DATE(B2,5,DAY(MINUTE(B2/38)/2+56)),7)-34+7*(B2=2079)</f>
        <v>41364</v>
      </c>
      <c r="J7" s="8" t="s">
        <v>83</v>
      </c>
    </row>
    <row r="8" spans="2:10">
      <c r="B8" s="15" t="s">
        <v>6</v>
      </c>
      <c r="C8" s="16" t="s">
        <v>16</v>
      </c>
      <c r="E8" s="7">
        <v>2014</v>
      </c>
      <c r="G8" s="7" t="s">
        <v>58</v>
      </c>
      <c r="H8" s="10">
        <f>H7+1</f>
        <v>41365</v>
      </c>
      <c r="J8" s="8" t="s">
        <v>73</v>
      </c>
    </row>
    <row r="9" spans="2:10">
      <c r="B9" s="15" t="s">
        <v>3</v>
      </c>
      <c r="C9" s="16" t="s">
        <v>13</v>
      </c>
      <c r="E9" s="7">
        <v>2015</v>
      </c>
      <c r="G9" s="7" t="s">
        <v>59</v>
      </c>
      <c r="H9" s="10">
        <f>DATE(B2,5,1)</f>
        <v>41395</v>
      </c>
      <c r="J9" s="8" t="s">
        <v>74</v>
      </c>
    </row>
    <row r="10" spans="2:10">
      <c r="B10" s="15" t="s">
        <v>2</v>
      </c>
      <c r="C10" s="16" t="s">
        <v>12</v>
      </c>
      <c r="E10" s="7">
        <v>2016</v>
      </c>
      <c r="G10" s="7" t="s">
        <v>60</v>
      </c>
      <c r="H10" s="10">
        <f>DATE(B2,5,8)</f>
        <v>41402</v>
      </c>
      <c r="J10" s="8" t="s">
        <v>75</v>
      </c>
    </row>
    <row r="11" spans="2:10">
      <c r="B11" s="15" t="s">
        <v>1</v>
      </c>
      <c r="C11" s="16" t="s">
        <v>11</v>
      </c>
      <c r="E11" s="7">
        <v>2017</v>
      </c>
      <c r="G11" s="7" t="s">
        <v>61</v>
      </c>
      <c r="H11" s="10">
        <f>H7+39</f>
        <v>41403</v>
      </c>
      <c r="J11" s="8" t="s">
        <v>76</v>
      </c>
    </row>
    <row r="12" spans="2:10">
      <c r="B12" s="15" t="s">
        <v>24</v>
      </c>
      <c r="C12" s="16" t="s">
        <v>25</v>
      </c>
      <c r="E12" s="7">
        <v>2018</v>
      </c>
      <c r="G12" s="7" t="s">
        <v>62</v>
      </c>
      <c r="H12" s="10">
        <f>H7+49</f>
        <v>41413</v>
      </c>
      <c r="J12" s="8" t="s">
        <v>77</v>
      </c>
    </row>
    <row r="13" spans="2:10">
      <c r="B13" s="15" t="s">
        <v>0</v>
      </c>
      <c r="C13" s="16" t="s">
        <v>9</v>
      </c>
      <c r="E13" s="7">
        <v>2019</v>
      </c>
      <c r="G13" s="7" t="s">
        <v>63</v>
      </c>
      <c r="H13" s="10">
        <f>H12+1</f>
        <v>41414</v>
      </c>
      <c r="J13" s="8" t="s">
        <v>78</v>
      </c>
    </row>
    <row r="14" spans="2:10">
      <c r="B14" s="15" t="s">
        <v>91</v>
      </c>
      <c r="C14" s="16" t="s">
        <v>92</v>
      </c>
      <c r="E14" s="7">
        <v>2020</v>
      </c>
      <c r="G14" s="7" t="s">
        <v>68</v>
      </c>
      <c r="H14" s="10">
        <f>DATE(B2,7,14)</f>
        <v>41469</v>
      </c>
      <c r="J14" s="8" t="s">
        <v>79</v>
      </c>
    </row>
    <row r="15" spans="2:10">
      <c r="B15" s="15" t="s">
        <v>8</v>
      </c>
      <c r="C15" s="16" t="s">
        <v>17</v>
      </c>
      <c r="E15" s="7">
        <v>2021</v>
      </c>
      <c r="G15" s="7" t="s">
        <v>64</v>
      </c>
      <c r="H15" s="10">
        <f>DATE(B2,8,15)</f>
        <v>41501</v>
      </c>
      <c r="J15" s="8" t="s">
        <v>80</v>
      </c>
    </row>
    <row r="16" spans="2:10">
      <c r="B16" s="15" t="s">
        <v>4</v>
      </c>
      <c r="C16" s="16" t="s">
        <v>14</v>
      </c>
      <c r="E16" s="7">
        <v>2022</v>
      </c>
      <c r="G16" s="7" t="s">
        <v>65</v>
      </c>
      <c r="H16" s="10">
        <f>DATE(B2,11,1)</f>
        <v>41579</v>
      </c>
      <c r="J16" s="8" t="s">
        <v>81</v>
      </c>
    </row>
    <row r="17" spans="2:10">
      <c r="B17" s="15" t="s">
        <v>22</v>
      </c>
      <c r="C17" s="16" t="s">
        <v>23</v>
      </c>
      <c r="E17" s="7">
        <v>2023</v>
      </c>
      <c r="G17" s="7" t="s">
        <v>66</v>
      </c>
      <c r="H17" s="10">
        <f>DATE(B2,11,11)</f>
        <v>41589</v>
      </c>
      <c r="J17" s="8" t="s">
        <v>82</v>
      </c>
    </row>
    <row r="18" spans="2:10">
      <c r="B18" s="15" t="s">
        <v>19</v>
      </c>
      <c r="C18" s="16" t="s">
        <v>20</v>
      </c>
      <c r="E18" s="7">
        <v>2024</v>
      </c>
      <c r="G18" s="7" t="s">
        <v>67</v>
      </c>
      <c r="H18" s="10">
        <f>DATE(B2,12,25)</f>
        <v>41633</v>
      </c>
    </row>
    <row r="19" spans="2:10">
      <c r="B19" s="15" t="s">
        <v>93</v>
      </c>
      <c r="C19" s="16" t="s">
        <v>95</v>
      </c>
    </row>
    <row r="20" spans="2:10">
      <c r="B20" s="15" t="s">
        <v>21</v>
      </c>
      <c r="C20" s="16" t="s">
        <v>94</v>
      </c>
    </row>
    <row r="21" spans="2:10">
      <c r="B21" s="15" t="s">
        <v>86</v>
      </c>
      <c r="C21" s="16" t="s">
        <v>87</v>
      </c>
    </row>
    <row r="22" spans="2:10">
      <c r="B22" s="15" t="s">
        <v>10</v>
      </c>
      <c r="C22" s="16" t="s">
        <v>18</v>
      </c>
    </row>
    <row r="23" spans="2:10">
      <c r="B23" s="15"/>
      <c r="C23" s="16"/>
      <c r="D23" s="11"/>
      <c r="E23" s="12"/>
    </row>
    <row r="24" spans="2:10">
      <c r="B24" s="15"/>
      <c r="C24" s="16"/>
      <c r="D24" s="11"/>
      <c r="E24" s="12"/>
    </row>
    <row r="25" spans="2:10">
      <c r="B25" s="15"/>
      <c r="C25" s="16"/>
      <c r="D25" s="11"/>
      <c r="E25" s="12"/>
    </row>
    <row r="26" spans="2:10">
      <c r="D26" s="11"/>
      <c r="E26" s="12"/>
    </row>
    <row r="27" spans="2:10">
      <c r="D27" s="11"/>
      <c r="E27" s="12"/>
    </row>
    <row r="28" spans="2:10">
      <c r="D28" s="11"/>
      <c r="E28" s="12"/>
    </row>
    <row r="29" spans="2:10">
      <c r="D29" s="11"/>
      <c r="E29" s="12"/>
    </row>
    <row r="30" spans="2:10">
      <c r="D30" s="11"/>
      <c r="E30" s="12"/>
    </row>
    <row r="31" spans="2:10">
      <c r="D31" s="11"/>
      <c r="E31" s="12"/>
    </row>
    <row r="32" spans="2:10">
      <c r="D32" s="11"/>
      <c r="E32" s="12"/>
    </row>
    <row r="33" spans="4:5">
      <c r="D33" s="11"/>
      <c r="E33" s="12"/>
    </row>
    <row r="34" spans="4:5">
      <c r="D34" s="11"/>
      <c r="E34" s="12"/>
    </row>
    <row r="35" spans="4:5">
      <c r="D35" s="11"/>
      <c r="E35" s="12"/>
    </row>
  </sheetData>
  <sortState ref="B7:C22">
    <sortCondition ref="B7"/>
  </sortState>
  <mergeCells count="2">
    <mergeCell ref="B6:C6"/>
    <mergeCell ref="G5:H5"/>
  </mergeCells>
  <dataValidations count="1">
    <dataValidation type="list" allowBlank="1" showInputMessage="1" showErrorMessage="1" sqref="B2">
      <formula1>Année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Planning</vt:lpstr>
      <vt:lpstr>Parametres</vt:lpstr>
      <vt:lpstr>Absence</vt:lpstr>
      <vt:lpstr>an</vt:lpstr>
      <vt:lpstr>Année</vt:lpstr>
      <vt:lpstr>Fériés</vt:lpstr>
      <vt:lpstr>Mois</vt:lpstr>
      <vt:lpstr>S_Mois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LB</cp:lastModifiedBy>
  <dcterms:created xsi:type="dcterms:W3CDTF">2013-03-19T16:47:22Z</dcterms:created>
  <dcterms:modified xsi:type="dcterms:W3CDTF">2013-03-24T16:20:27Z</dcterms:modified>
</cp:coreProperties>
</file>