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-270" yWindow="-135" windowWidth="11640" windowHeight="7830" tabRatio="900"/>
  </bookViews>
  <sheets>
    <sheet name="synoptique FRITES marques" sheetId="6" r:id="rId1"/>
  </sheets>
  <externalReferences>
    <externalReference r:id="rId2"/>
    <externalReference r:id="rId3"/>
  </externalReferences>
  <definedNames>
    <definedName name="_xlnm._FilterDatabase" localSheetId="0" hidden="1">'synoptique FRITES marques'!$B$4:$P$25</definedName>
    <definedName name="buns">#REF!</definedName>
    <definedName name="GENERIQUES">#REF!</definedName>
    <definedName name="LUTOSA">#REF!</definedName>
    <definedName name="MCCAIN">#REF!</definedName>
    <definedName name="_xlnm.Print_Area" localSheetId="0">'synoptique FRITES marques'!$B$1:$R$25</definedName>
  </definedNames>
  <calcPr calcId="145621"/>
</workbook>
</file>

<file path=xl/calcChain.xml><?xml version="1.0" encoding="utf-8"?>
<calcChain xmlns="http://schemas.openxmlformats.org/spreadsheetml/2006/main">
  <c r="B5" i="6" l="1"/>
  <c r="A5" i="6" s="1"/>
  <c r="P5" i="6" s="1"/>
  <c r="B6" i="6"/>
  <c r="A6" i="6" s="1"/>
  <c r="P6" i="6" s="1"/>
  <c r="B7" i="6"/>
  <c r="B8" i="6"/>
  <c r="B9" i="6"/>
  <c r="A9" i="6" s="1"/>
  <c r="P9" i="6" s="1"/>
  <c r="B10" i="6"/>
  <c r="A10" i="6" s="1"/>
  <c r="P10" i="6" s="1"/>
  <c r="B11" i="6"/>
  <c r="B12" i="6"/>
  <c r="B13" i="6"/>
  <c r="A13" i="6" s="1"/>
  <c r="P13" i="6" s="1"/>
  <c r="B14" i="6"/>
  <c r="A14" i="6" s="1"/>
  <c r="P14" i="6" s="1"/>
  <c r="B15" i="6"/>
  <c r="B16" i="6"/>
  <c r="B17" i="6"/>
  <c r="A17" i="6" s="1"/>
  <c r="P17" i="6" s="1"/>
  <c r="B18" i="6"/>
  <c r="A18" i="6" s="1"/>
  <c r="P18" i="6" s="1"/>
  <c r="B19" i="6"/>
  <c r="B20" i="6"/>
  <c r="B21" i="6"/>
  <c r="A21" i="6" s="1"/>
  <c r="P21" i="6" s="1"/>
  <c r="B22" i="6"/>
  <c r="A22" i="6" s="1"/>
  <c r="P22" i="6" s="1"/>
  <c r="B23" i="6"/>
  <c r="B24" i="6"/>
  <c r="B4" i="6"/>
  <c r="A7" i="6"/>
  <c r="P7" i="6" s="1"/>
  <c r="A8" i="6"/>
  <c r="P8" i="6" s="1"/>
  <c r="A11" i="6"/>
  <c r="P11" i="6" s="1"/>
  <c r="A12" i="6"/>
  <c r="P12" i="6" s="1"/>
  <c r="A15" i="6"/>
  <c r="P15" i="6" s="1"/>
  <c r="A16" i="6"/>
  <c r="P16" i="6" s="1"/>
  <c r="A19" i="6"/>
  <c r="P19" i="6" s="1"/>
  <c r="A20" i="6"/>
  <c r="P20" i="6" s="1"/>
  <c r="A23" i="6"/>
  <c r="P23" i="6" s="1"/>
  <c r="A24" i="6"/>
  <c r="P24" i="6" s="1"/>
  <c r="B25" i="6"/>
  <c r="A25" i="6" s="1"/>
  <c r="P25" i="6" s="1"/>
  <c r="N25" i="6" l="1"/>
  <c r="J25" i="6"/>
  <c r="F25" i="6"/>
  <c r="O25" i="6"/>
  <c r="G25" i="6"/>
  <c r="L25" i="6"/>
  <c r="H25" i="6"/>
  <c r="D25" i="6"/>
  <c r="M25" i="6"/>
  <c r="I25" i="6"/>
  <c r="E25" i="6"/>
  <c r="K25" i="6"/>
  <c r="N21" i="6"/>
  <c r="J21" i="6"/>
  <c r="F21" i="6"/>
  <c r="O21" i="6"/>
  <c r="K21" i="6"/>
  <c r="L21" i="6"/>
  <c r="D21" i="6"/>
  <c r="M21" i="6"/>
  <c r="I21" i="6"/>
  <c r="E21" i="6"/>
  <c r="G21" i="6"/>
  <c r="H21" i="6"/>
  <c r="L23" i="6"/>
  <c r="H23" i="6"/>
  <c r="D23" i="6"/>
  <c r="M23" i="6"/>
  <c r="E23" i="6"/>
  <c r="N23" i="6"/>
  <c r="J23" i="6"/>
  <c r="F23" i="6"/>
  <c r="O23" i="6"/>
  <c r="K23" i="6"/>
  <c r="G23" i="6"/>
  <c r="I23" i="6"/>
  <c r="L19" i="6"/>
  <c r="H19" i="6"/>
  <c r="D19" i="6"/>
  <c r="I19" i="6"/>
  <c r="E19" i="6"/>
  <c r="O19" i="6"/>
  <c r="K19" i="6"/>
  <c r="G19" i="6"/>
  <c r="M19" i="6"/>
  <c r="J19" i="6"/>
  <c r="N19" i="6"/>
  <c r="F19" i="6"/>
  <c r="L11" i="6"/>
  <c r="H11" i="6"/>
  <c r="D11" i="6"/>
  <c r="I11" i="6"/>
  <c r="E11" i="6"/>
  <c r="O11" i="6"/>
  <c r="K11" i="6"/>
  <c r="G11" i="6"/>
  <c r="M11" i="6"/>
  <c r="N11" i="6"/>
  <c r="F11" i="6"/>
  <c r="J11" i="6"/>
  <c r="O24" i="6"/>
  <c r="K24" i="6"/>
  <c r="G24" i="6"/>
  <c r="H24" i="6"/>
  <c r="D24" i="6"/>
  <c r="M24" i="6"/>
  <c r="E24" i="6"/>
  <c r="N24" i="6"/>
  <c r="J24" i="6"/>
  <c r="F24" i="6"/>
  <c r="L24" i="6"/>
  <c r="I24" i="6"/>
  <c r="O20" i="6"/>
  <c r="K20" i="6"/>
  <c r="G20" i="6"/>
  <c r="H20" i="6"/>
  <c r="D20" i="6"/>
  <c r="M20" i="6"/>
  <c r="I20" i="6"/>
  <c r="E20" i="6"/>
  <c r="N20" i="6"/>
  <c r="J20" i="6"/>
  <c r="F20" i="6"/>
  <c r="L20" i="6"/>
  <c r="N16" i="6"/>
  <c r="J16" i="6"/>
  <c r="F16" i="6"/>
  <c r="O16" i="6"/>
  <c r="G16" i="6"/>
  <c r="M16" i="6"/>
  <c r="I16" i="6"/>
  <c r="E16" i="6"/>
  <c r="K16" i="6"/>
  <c r="D16" i="6"/>
  <c r="H16" i="6"/>
  <c r="L16" i="6"/>
  <c r="L12" i="6"/>
  <c r="H12" i="6"/>
  <c r="D12" i="6"/>
  <c r="I12" i="6"/>
  <c r="E12" i="6"/>
  <c r="O12" i="6"/>
  <c r="K12" i="6"/>
  <c r="G12" i="6"/>
  <c r="M12" i="6"/>
  <c r="F12" i="6"/>
  <c r="J12" i="6"/>
  <c r="N12" i="6"/>
  <c r="R21" i="6"/>
  <c r="E5" i="6"/>
  <c r="M5" i="6"/>
  <c r="Q25" i="6"/>
  <c r="R11" i="6"/>
  <c r="Q11" i="6"/>
  <c r="R16" i="6"/>
  <c r="Q16" i="6"/>
  <c r="R23" i="6"/>
  <c r="Q23" i="6"/>
  <c r="R19" i="6"/>
  <c r="Q19" i="6"/>
  <c r="O5" i="6"/>
  <c r="K5" i="6"/>
  <c r="G5" i="6"/>
  <c r="N5" i="6"/>
  <c r="J5" i="6"/>
  <c r="F5" i="6"/>
  <c r="R12" i="6"/>
  <c r="R20" i="6"/>
  <c r="I5" i="6"/>
  <c r="R5" i="6"/>
  <c r="Q12" i="6"/>
  <c r="Q20" i="6"/>
  <c r="D5" i="6"/>
  <c r="L5" i="6"/>
  <c r="H5" i="6"/>
  <c r="Q5" i="6"/>
  <c r="Q21" i="6"/>
  <c r="R25" i="6"/>
  <c r="U5" i="6" l="1"/>
  <c r="U16" i="6"/>
  <c r="U19" i="6"/>
  <c r="U21" i="6"/>
  <c r="U25" i="6"/>
  <c r="U23" i="6"/>
  <c r="U24" i="6"/>
  <c r="U11" i="6"/>
  <c r="U12" i="6"/>
  <c r="U20" i="6"/>
  <c r="M6" i="6"/>
  <c r="I6" i="6"/>
  <c r="E6" i="6"/>
  <c r="N6" i="6"/>
  <c r="J6" i="6"/>
  <c r="L6" i="6"/>
  <c r="H6" i="6"/>
  <c r="D6" i="6"/>
  <c r="F6" i="6"/>
  <c r="O6" i="6"/>
  <c r="G6" i="6"/>
  <c r="K6" i="6"/>
  <c r="L18" i="6"/>
  <c r="H18" i="6"/>
  <c r="D18" i="6"/>
  <c r="I18" i="6"/>
  <c r="O18" i="6"/>
  <c r="K18" i="6"/>
  <c r="G18" i="6"/>
  <c r="M18" i="6"/>
  <c r="E18" i="6"/>
  <c r="F18" i="6"/>
  <c r="J18" i="6"/>
  <c r="N18" i="6"/>
  <c r="L7" i="6"/>
  <c r="H7" i="6"/>
  <c r="D7" i="6"/>
  <c r="M7" i="6"/>
  <c r="E7" i="6"/>
  <c r="O7" i="6"/>
  <c r="K7" i="6"/>
  <c r="G7" i="6"/>
  <c r="I7" i="6"/>
  <c r="F7" i="6"/>
  <c r="J7" i="6"/>
  <c r="N7" i="6"/>
  <c r="O8" i="6"/>
  <c r="K8" i="6"/>
  <c r="G8" i="6"/>
  <c r="L8" i="6"/>
  <c r="H8" i="6"/>
  <c r="D8" i="6"/>
  <c r="N8" i="6"/>
  <c r="J8" i="6"/>
  <c r="F8" i="6"/>
  <c r="E8" i="6"/>
  <c r="I8" i="6"/>
  <c r="M8" i="6"/>
  <c r="N14" i="6"/>
  <c r="J14" i="6"/>
  <c r="F14" i="6"/>
  <c r="O14" i="6"/>
  <c r="K14" i="6"/>
  <c r="M14" i="6"/>
  <c r="I14" i="6"/>
  <c r="E14" i="6"/>
  <c r="G14" i="6"/>
  <c r="H14" i="6"/>
  <c r="L14" i="6"/>
  <c r="D14" i="6"/>
  <c r="N9" i="6"/>
  <c r="J9" i="6"/>
  <c r="F9" i="6"/>
  <c r="K9" i="6"/>
  <c r="G9" i="6"/>
  <c r="M9" i="6"/>
  <c r="I9" i="6"/>
  <c r="E9" i="6"/>
  <c r="O9" i="6"/>
  <c r="H9" i="6"/>
  <c r="L9" i="6"/>
  <c r="D9" i="6"/>
  <c r="M22" i="6"/>
  <c r="I22" i="6"/>
  <c r="E22" i="6"/>
  <c r="N22" i="6"/>
  <c r="J22" i="6"/>
  <c r="O22" i="6"/>
  <c r="K22" i="6"/>
  <c r="G22" i="6"/>
  <c r="L22" i="6"/>
  <c r="H22" i="6"/>
  <c r="D22" i="6"/>
  <c r="F22" i="6"/>
  <c r="M17" i="6"/>
  <c r="I17" i="6"/>
  <c r="E17" i="6"/>
  <c r="N17" i="6"/>
  <c r="F17" i="6"/>
  <c r="L17" i="6"/>
  <c r="H17" i="6"/>
  <c r="D17" i="6"/>
  <c r="J17" i="6"/>
  <c r="G17" i="6"/>
  <c r="K17" i="6"/>
  <c r="O17" i="6"/>
  <c r="N15" i="6"/>
  <c r="J15" i="6"/>
  <c r="F15" i="6"/>
  <c r="O15" i="6"/>
  <c r="G15" i="6"/>
  <c r="M15" i="6"/>
  <c r="I15" i="6"/>
  <c r="E15" i="6"/>
  <c r="K15" i="6"/>
  <c r="L15" i="6"/>
  <c r="D15" i="6"/>
  <c r="H15" i="6"/>
  <c r="O13" i="6"/>
  <c r="K13" i="6"/>
  <c r="G13" i="6"/>
  <c r="H13" i="6"/>
  <c r="D13" i="6"/>
  <c r="N13" i="6"/>
  <c r="J13" i="6"/>
  <c r="F13" i="6"/>
  <c r="L13" i="6"/>
  <c r="E13" i="6"/>
  <c r="I13" i="6"/>
  <c r="M13" i="6"/>
  <c r="R10" i="6"/>
  <c r="M10" i="6"/>
  <c r="I10" i="6"/>
  <c r="E10" i="6"/>
  <c r="J10" i="6"/>
  <c r="F10" i="6"/>
  <c r="L10" i="6"/>
  <c r="H10" i="6"/>
  <c r="D10" i="6"/>
  <c r="N10" i="6"/>
  <c r="K10" i="6"/>
  <c r="O10" i="6"/>
  <c r="G10" i="6"/>
  <c r="R22" i="6"/>
  <c r="R13" i="6"/>
  <c r="Q18" i="6"/>
  <c r="Q10" i="6"/>
  <c r="Q13" i="6"/>
  <c r="R6" i="6"/>
  <c r="Q15" i="6"/>
  <c r="R15" i="6"/>
  <c r="R7" i="6"/>
  <c r="R18" i="6"/>
  <c r="Q7" i="6"/>
  <c r="R8" i="6"/>
  <c r="Q8" i="6"/>
  <c r="R9" i="6"/>
  <c r="R17" i="6"/>
  <c r="Q6" i="6"/>
  <c r="Q14" i="6"/>
  <c r="Q22" i="6"/>
  <c r="Q9" i="6"/>
  <c r="Q17" i="6"/>
  <c r="R14" i="6"/>
  <c r="U14" i="6" l="1"/>
  <c r="U8" i="6"/>
  <c r="U7" i="6"/>
  <c r="U10" i="6"/>
  <c r="U22" i="6"/>
  <c r="U9" i="6"/>
  <c r="U13" i="6"/>
  <c r="U17" i="6"/>
  <c r="U6" i="6"/>
  <c r="U15" i="6"/>
  <c r="U18" i="6"/>
  <c r="B3" i="6" l="1"/>
</calcChain>
</file>

<file path=xl/sharedStrings.xml><?xml version="1.0" encoding="utf-8"?>
<sst xmlns="http://schemas.openxmlformats.org/spreadsheetml/2006/main" count="8" uniqueCount="8">
  <si>
    <t xml:space="preserve">DATE  DU DERNIER </t>
  </si>
  <si>
    <t>RELEVE DE PRIX</t>
  </si>
  <si>
    <t xml:space="preserve">DATES </t>
  </si>
  <si>
    <t>PV  le moins cher du marché</t>
  </si>
  <si>
    <t>MOINS CHER DU MARCHE</t>
  </si>
  <si>
    <t>PLUS CHER QUE PV PUBLIC</t>
  </si>
  <si>
    <t>MOINS CHER QUE PV PUBLIC</t>
  </si>
  <si>
    <t>P V PUBLIC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</si>
</sst>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[$€-1]"/>
    <numFmt numFmtId="165" formatCode="d/m/yy"/>
    <numFmt numFmtId="166" formatCode="dd/mm/yyyy;@"/>
    <numFmt numFmtId="167" formatCode="#,##0.00&quot;€&quot;"/>
    <numFmt numFmtId="168" formatCode="#,##0.00_€"/>
  </numFmts>
  <fonts count="1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22"/>
      <color indexed="9"/>
      <name val="Arial"/>
      <family val="2"/>
    </font>
    <font>
      <b/>
      <sz val="22"/>
      <name val="Arial"/>
      <family val="2"/>
    </font>
    <font>
      <b/>
      <sz val="16"/>
      <color indexed="12"/>
      <name val="Arial"/>
      <family val="2"/>
    </font>
    <font>
      <b/>
      <sz val="16"/>
      <color rgb="FFFF0000"/>
      <name val="Arial"/>
      <family val="2"/>
    </font>
    <font>
      <sz val="18"/>
      <name val="Arial"/>
      <family val="2"/>
    </font>
    <font>
      <b/>
      <sz val="18"/>
      <color theme="9" tint="0.39997558519241921"/>
      <name val="Arial"/>
      <family val="2"/>
    </font>
    <font>
      <b/>
      <sz val="12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0" fontId="9" fillId="0" borderId="1" xfId="0" applyFont="1" applyFill="1" applyBorder="1" applyAlignment="1">
      <alignment horizontal="centerContinuous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 wrapText="1"/>
    </xf>
    <xf numFmtId="166" fontId="3" fillId="4" borderId="0" xfId="0" applyNumberFormat="1" applyFont="1" applyFill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1" fillId="0" borderId="6" xfId="0" applyFont="1" applyFill="1" applyBorder="1"/>
    <xf numFmtId="2" fontId="7" fillId="2" borderId="2" xfId="0" applyNumberFormat="1" applyFont="1" applyFill="1" applyBorder="1" applyAlignment="1">
      <alignment horizontal="center" vertical="center"/>
    </xf>
    <xf numFmtId="2" fontId="7" fillId="0" borderId="3" xfId="0" applyNumberFormat="1" applyFont="1" applyFill="1" applyBorder="1" applyAlignment="1">
      <alignment horizontal="center" vertical="center"/>
    </xf>
    <xf numFmtId="2" fontId="7" fillId="2" borderId="3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4" fontId="12" fillId="2" borderId="2" xfId="0" applyNumberFormat="1" applyFont="1" applyFill="1" applyBorder="1" applyAlignment="1">
      <alignment horizontal="center" vertical="center"/>
    </xf>
    <xf numFmtId="164" fontId="12" fillId="0" borderId="3" xfId="0" applyNumberFormat="1" applyFont="1" applyFill="1" applyBorder="1" applyAlignment="1">
      <alignment horizontal="center" vertical="center"/>
    </xf>
    <xf numFmtId="164" fontId="12" fillId="2" borderId="3" xfId="0" applyNumberFormat="1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Continuous" vertical="center"/>
    </xf>
    <xf numFmtId="167" fontId="13" fillId="7" borderId="7" xfId="0" applyNumberFormat="1" applyFont="1" applyFill="1" applyBorder="1" applyAlignment="1">
      <alignment horizontal="center"/>
    </xf>
    <xf numFmtId="167" fontId="13" fillId="7" borderId="8" xfId="0" applyNumberFormat="1" applyFont="1" applyFill="1" applyBorder="1" applyAlignment="1">
      <alignment horizontal="center"/>
    </xf>
    <xf numFmtId="167" fontId="13" fillId="7" borderId="9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168" fontId="7" fillId="2" borderId="10" xfId="0" applyNumberFormat="1" applyFont="1" applyFill="1" applyBorder="1" applyAlignment="1">
      <alignment horizontal="center" vertical="center"/>
    </xf>
    <xf numFmtId="168" fontId="7" fillId="0" borderId="11" xfId="0" applyNumberFormat="1" applyFont="1" applyFill="1" applyBorder="1" applyAlignment="1">
      <alignment horizontal="center" vertical="center"/>
    </xf>
    <xf numFmtId="168" fontId="7" fillId="2" borderId="11" xfId="0" applyNumberFormat="1" applyFont="1" applyFill="1" applyBorder="1" applyAlignment="1">
      <alignment horizontal="center" vertical="center"/>
    </xf>
    <xf numFmtId="168" fontId="7" fillId="6" borderId="11" xfId="0" applyNumberFormat="1" applyFont="1" applyFill="1" applyBorder="1" applyAlignment="1">
      <alignment horizontal="center" vertical="center"/>
    </xf>
    <xf numFmtId="168" fontId="7" fillId="0" borderId="11" xfId="0" applyNumberFormat="1" applyFont="1" applyBorder="1" applyAlignment="1">
      <alignment horizontal="center" vertical="center"/>
    </xf>
    <xf numFmtId="168" fontId="7" fillId="6" borderId="12" xfId="0" applyNumberFormat="1" applyFont="1" applyFill="1" applyBorder="1" applyAlignment="1">
      <alignment horizontal="center" vertical="center"/>
    </xf>
    <xf numFmtId="168" fontId="7" fillId="2" borderId="13" xfId="0" applyNumberFormat="1" applyFont="1" applyFill="1" applyBorder="1" applyAlignment="1">
      <alignment horizontal="center" vertical="center"/>
    </xf>
    <xf numFmtId="168" fontId="7" fillId="0" borderId="14" xfId="0" applyNumberFormat="1" applyFont="1" applyFill="1" applyBorder="1" applyAlignment="1">
      <alignment horizontal="center" vertical="center"/>
    </xf>
    <xf numFmtId="168" fontId="7" fillId="2" borderId="14" xfId="0" applyNumberFormat="1" applyFont="1" applyFill="1" applyBorder="1" applyAlignment="1">
      <alignment horizontal="center" vertical="center"/>
    </xf>
    <xf numFmtId="168" fontId="7" fillId="6" borderId="14" xfId="0" applyNumberFormat="1" applyFont="1" applyFill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168" fontId="7" fillId="6" borderId="15" xfId="0" applyNumberFormat="1" applyFont="1" applyFill="1" applyBorder="1" applyAlignment="1">
      <alignment horizontal="center" vertical="center"/>
    </xf>
    <xf numFmtId="168" fontId="7" fillId="0" borderId="17" xfId="0" applyNumberFormat="1" applyFont="1" applyFill="1" applyBorder="1" applyAlignment="1">
      <alignment horizontal="center" vertical="center"/>
    </xf>
    <xf numFmtId="168" fontId="7" fillId="2" borderId="16" xfId="0" applyNumberFormat="1" applyFont="1" applyFill="1" applyBorder="1" applyAlignment="1">
      <alignment horizontal="center" vertical="center"/>
    </xf>
    <xf numFmtId="168" fontId="7" fillId="2" borderId="17" xfId="0" applyNumberFormat="1" applyFont="1" applyFill="1" applyBorder="1" applyAlignment="1">
      <alignment horizontal="center" vertical="center"/>
    </xf>
    <xf numFmtId="168" fontId="7" fillId="0" borderId="17" xfId="0" applyNumberFormat="1" applyFont="1" applyBorder="1" applyAlignment="1">
      <alignment horizontal="center" vertical="center"/>
    </xf>
    <xf numFmtId="168" fontId="7" fillId="6" borderId="17" xfId="0" applyNumberFormat="1" applyFont="1" applyFill="1" applyBorder="1" applyAlignment="1">
      <alignment horizontal="center" vertical="center"/>
    </xf>
    <xf numFmtId="168" fontId="7" fillId="6" borderId="18" xfId="0" applyNumberFormat="1" applyFont="1" applyFill="1" applyBorder="1" applyAlignment="1">
      <alignment horizontal="center" vertical="center"/>
    </xf>
    <xf numFmtId="2" fontId="7" fillId="2" borderId="19" xfId="0" applyNumberFormat="1" applyFont="1" applyFill="1" applyBorder="1" applyAlignment="1">
      <alignment horizontal="center" vertical="center"/>
    </xf>
    <xf numFmtId="168" fontId="7" fillId="2" borderId="20" xfId="0" applyNumberFormat="1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center"/>
    </xf>
    <xf numFmtId="2" fontId="7" fillId="0" borderId="20" xfId="0" applyNumberFormat="1" applyFont="1" applyFill="1" applyBorder="1" applyAlignment="1">
      <alignment horizontal="center" vertical="center"/>
    </xf>
    <xf numFmtId="2" fontId="7" fillId="2" borderId="21" xfId="0" applyNumberFormat="1" applyFont="1" applyFill="1" applyBorder="1" applyAlignment="1">
      <alignment horizontal="center" vertical="center"/>
    </xf>
    <xf numFmtId="168" fontId="7" fillId="0" borderId="20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2" fontId="7" fillId="2" borderId="13" xfId="0" applyNumberFormat="1" applyFont="1" applyFill="1" applyBorder="1" applyAlignment="1">
      <alignment horizontal="center" vertical="center"/>
    </xf>
    <xf numFmtId="2" fontId="7" fillId="0" borderId="14" xfId="0" applyNumberFormat="1" applyFont="1" applyFill="1" applyBorder="1" applyAlignment="1">
      <alignment horizontal="center" vertical="center"/>
    </xf>
    <xf numFmtId="2" fontId="7" fillId="2" borderId="14" xfId="0" applyNumberFormat="1" applyFont="1" applyFill="1" applyBorder="1" applyAlignment="1">
      <alignment horizontal="center" vertical="center"/>
    </xf>
    <xf numFmtId="2" fontId="7" fillId="6" borderId="14" xfId="0" applyNumberFormat="1" applyFont="1" applyFill="1" applyBorder="1" applyAlignment="1">
      <alignment horizontal="center" vertical="center"/>
    </xf>
    <xf numFmtId="2" fontId="7" fillId="0" borderId="14" xfId="0" applyNumberFormat="1" applyFont="1" applyBorder="1" applyAlignment="1">
      <alignment horizontal="center" vertical="center"/>
    </xf>
    <xf numFmtId="2" fontId="7" fillId="6" borderId="15" xfId="0" applyNumberFormat="1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</dxf>
  </dxfs>
  <tableStyles count="0" defaultTableStyle="TableStyleMedium9" defaultPivotStyle="PivotStyleLight16"/>
  <colors>
    <mruColors>
      <color rgb="FFFF00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banelle\Documents\MCCAIN\relev&#233;s%20de%20prix%20new%20version\1%20MODELE%202012%20relev&#233;%20de%20pri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banelle\Documents\MCCAIN\relev&#233;s%20de%20prix\relev&#233;%20de%20prix%202012\relev&#233;%20de%20prix%20COLRUYT\relev&#233;%20de%20prix%20colruyt%20assortiment%20comp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LES"/>
      <sheetName val="frites marques"/>
      <sheetName val="frites PL &amp; 1er prix"/>
      <sheetName val="spécialités  PDT marques"/>
      <sheetName val="spécialités  PDT PL &amp; 1er prix"/>
      <sheetName val="BUNS"/>
    </sheetNames>
    <sheetDataSet>
      <sheetData sheetId="0"/>
      <sheetData sheetId="1">
        <row r="2">
          <cell r="F2">
            <v>0</v>
          </cell>
        </row>
        <row r="3">
          <cell r="A3" t="str">
            <v xml:space="preserve">MCCAIN </v>
          </cell>
        </row>
        <row r="4">
          <cell r="A4" t="str">
            <v>Allumettes       1 kg</v>
          </cell>
          <cell r="B4" t="str">
            <v>1000 gr</v>
          </cell>
          <cell r="C4" t="str">
            <v>MCCAIN</v>
          </cell>
          <cell r="D4">
            <v>101</v>
          </cell>
          <cell r="E4" t="str">
            <v>MCCAIN    101</v>
          </cell>
          <cell r="F4">
            <v>0</v>
          </cell>
          <cell r="G4">
            <v>0</v>
          </cell>
          <cell r="H4">
            <v>0</v>
          </cell>
          <cell r="I4">
            <v>3.59</v>
          </cell>
          <cell r="J4">
            <v>3.75</v>
          </cell>
          <cell r="K4">
            <v>3.28</v>
          </cell>
          <cell r="L4">
            <v>0</v>
          </cell>
          <cell r="M4">
            <v>3.19</v>
          </cell>
          <cell r="N4">
            <v>0</v>
          </cell>
          <cell r="O4">
            <v>3.15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</row>
        <row r="5">
          <cell r="A5" t="str">
            <v>Allumettes       2000 gr</v>
          </cell>
          <cell r="B5" t="str">
            <v>2000 gr</v>
          </cell>
          <cell r="C5" t="str">
            <v>MCCAIN</v>
          </cell>
          <cell r="D5">
            <v>102</v>
          </cell>
          <cell r="E5" t="str">
            <v>MCCAIN    102</v>
          </cell>
          <cell r="F5">
            <v>0</v>
          </cell>
          <cell r="G5">
            <v>0</v>
          </cell>
          <cell r="H5">
            <v>0</v>
          </cell>
          <cell r="I5">
            <v>5.39</v>
          </cell>
          <cell r="J5">
            <v>5.69</v>
          </cell>
          <cell r="K5">
            <v>0</v>
          </cell>
          <cell r="L5">
            <v>5.29</v>
          </cell>
          <cell r="M5">
            <v>5.39</v>
          </cell>
          <cell r="N5">
            <v>4.95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6">
          <cell r="A6" t="str">
            <v xml:space="preserve">Golden Long   1000 gr                            </v>
          </cell>
          <cell r="B6" t="str">
            <v>1000 gr</v>
          </cell>
          <cell r="C6" t="str">
            <v>MCCAIN</v>
          </cell>
          <cell r="D6">
            <v>103</v>
          </cell>
          <cell r="E6" t="str">
            <v>MCCAIN    103</v>
          </cell>
          <cell r="F6">
            <v>0</v>
          </cell>
          <cell r="G6">
            <v>0</v>
          </cell>
          <cell r="H6">
            <v>0</v>
          </cell>
          <cell r="I6">
            <v>3.29</v>
          </cell>
          <cell r="J6">
            <v>3.56</v>
          </cell>
          <cell r="K6">
            <v>0</v>
          </cell>
          <cell r="L6">
            <v>0</v>
          </cell>
          <cell r="M6">
            <v>3.19</v>
          </cell>
          <cell r="N6">
            <v>2.99</v>
          </cell>
          <cell r="O6">
            <v>3.15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</row>
        <row r="7">
          <cell r="A7" t="str">
            <v>Coupe Belge  1000 gr</v>
          </cell>
          <cell r="B7" t="str">
            <v>1000 gr</v>
          </cell>
          <cell r="C7" t="str">
            <v>MCCAIN</v>
          </cell>
          <cell r="D7">
            <v>130</v>
          </cell>
          <cell r="E7" t="str">
            <v>MCCAIN    130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</row>
        <row r="8">
          <cell r="A8" t="str">
            <v>Coupe Belge  2000 gr</v>
          </cell>
          <cell r="B8" t="str">
            <v>2000 gr</v>
          </cell>
          <cell r="C8" t="str">
            <v>MCCAIN</v>
          </cell>
          <cell r="D8">
            <v>131</v>
          </cell>
          <cell r="E8" t="str">
            <v>MCCAIN    131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</row>
        <row r="9">
          <cell r="A9" t="str">
            <v xml:space="preserve">Tradition            1 kg                                </v>
          </cell>
          <cell r="B9" t="str">
            <v>1000 gr</v>
          </cell>
          <cell r="C9" t="str">
            <v>MCCAIN</v>
          </cell>
          <cell r="D9">
            <v>104</v>
          </cell>
          <cell r="E9" t="str">
            <v>MCCAIN    104</v>
          </cell>
          <cell r="F9">
            <v>0</v>
          </cell>
          <cell r="G9">
            <v>0</v>
          </cell>
          <cell r="H9">
            <v>0</v>
          </cell>
          <cell r="I9">
            <v>2.59</v>
          </cell>
          <cell r="J9">
            <v>2.75</v>
          </cell>
          <cell r="K9">
            <v>3.28</v>
          </cell>
          <cell r="L9">
            <v>2.59</v>
          </cell>
          <cell r="M9">
            <v>2.99</v>
          </cell>
          <cell r="N9">
            <v>0</v>
          </cell>
          <cell r="O9">
            <v>2.69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A10" t="str">
            <v xml:space="preserve">Tradition           2 kg                          </v>
          </cell>
          <cell r="B10" t="str">
            <v>2000 gr</v>
          </cell>
          <cell r="C10" t="str">
            <v>MCCAIN</v>
          </cell>
          <cell r="D10">
            <v>105</v>
          </cell>
          <cell r="E10" t="str">
            <v>MCCAIN    105</v>
          </cell>
          <cell r="F10">
            <v>0</v>
          </cell>
          <cell r="G10">
            <v>0</v>
          </cell>
          <cell r="H10">
            <v>0</v>
          </cell>
          <cell r="I10">
            <v>3.19</v>
          </cell>
          <cell r="J10">
            <v>3.05</v>
          </cell>
          <cell r="K10">
            <v>5.86</v>
          </cell>
          <cell r="L10">
            <v>2.99</v>
          </cell>
          <cell r="M10">
            <v>5.39</v>
          </cell>
          <cell r="N10">
            <v>2.93</v>
          </cell>
          <cell r="O10">
            <v>2.99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</row>
        <row r="11">
          <cell r="A11" t="str">
            <v>Frites  Suprème  750 gr</v>
          </cell>
          <cell r="B11" t="str">
            <v>750 gr</v>
          </cell>
          <cell r="C11" t="str">
            <v>MCCAIN</v>
          </cell>
          <cell r="D11">
            <v>106</v>
          </cell>
          <cell r="E11" t="str">
            <v>MCCAIN    106</v>
          </cell>
          <cell r="F11">
            <v>0</v>
          </cell>
          <cell r="G11">
            <v>0</v>
          </cell>
          <cell r="H11">
            <v>0</v>
          </cell>
          <cell r="I11">
            <v>3.19</v>
          </cell>
          <cell r="J11">
            <v>3.19</v>
          </cell>
          <cell r="K11">
            <v>0</v>
          </cell>
          <cell r="L11">
            <v>0</v>
          </cell>
          <cell r="M11">
            <v>2.85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</row>
        <row r="12">
          <cell r="A12" t="str">
            <v xml:space="preserve">1.2.3.                    1 kg                            </v>
          </cell>
          <cell r="B12" t="str">
            <v>1000 gr</v>
          </cell>
          <cell r="C12" t="str">
            <v>MCCAIN</v>
          </cell>
          <cell r="D12">
            <v>107</v>
          </cell>
          <cell r="E12" t="str">
            <v>MCCAIN    107</v>
          </cell>
          <cell r="F12">
            <v>0</v>
          </cell>
          <cell r="G12">
            <v>0</v>
          </cell>
          <cell r="H12">
            <v>0</v>
          </cell>
          <cell r="I12">
            <v>3.29</v>
          </cell>
          <cell r="J12">
            <v>3.19</v>
          </cell>
          <cell r="K12">
            <v>0</v>
          </cell>
          <cell r="L12">
            <v>3.19</v>
          </cell>
          <cell r="M12">
            <v>2.99</v>
          </cell>
          <cell r="N12">
            <v>0</v>
          </cell>
          <cell r="O12">
            <v>3.15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</row>
        <row r="13">
          <cell r="A13" t="str">
            <v xml:space="preserve">1-2-3                   2 kg                                </v>
          </cell>
          <cell r="B13" t="str">
            <v>2000 gr</v>
          </cell>
          <cell r="C13" t="str">
            <v>MCCAIN</v>
          </cell>
          <cell r="D13">
            <v>108</v>
          </cell>
          <cell r="E13" t="str">
            <v>MCCAIN    108</v>
          </cell>
          <cell r="F13">
            <v>0</v>
          </cell>
          <cell r="G13">
            <v>0</v>
          </cell>
          <cell r="H13">
            <v>0</v>
          </cell>
          <cell r="I13">
            <v>5.59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5.25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</row>
        <row r="14">
          <cell r="A14" t="str">
            <v xml:space="preserve">HomeFrit'         1 kg                             </v>
          </cell>
          <cell r="B14" t="str">
            <v>1000 gr</v>
          </cell>
          <cell r="C14" t="str">
            <v>MCCAIN</v>
          </cell>
          <cell r="D14">
            <v>109</v>
          </cell>
          <cell r="E14" t="str">
            <v>MCCAIN  109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3.51</v>
          </cell>
          <cell r="K14">
            <v>3.61</v>
          </cell>
          <cell r="L14">
            <v>0</v>
          </cell>
          <cell r="M14">
            <v>2.99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A15" t="str">
            <v xml:space="preserve">HomeFrit'         2 kg                               </v>
          </cell>
          <cell r="B15" t="str">
            <v>2000 gr</v>
          </cell>
          <cell r="C15" t="str">
            <v>MCCAIN</v>
          </cell>
          <cell r="D15">
            <v>110</v>
          </cell>
          <cell r="E15" t="str">
            <v>MCCAIN    110</v>
          </cell>
          <cell r="F15">
            <v>0</v>
          </cell>
          <cell r="G15">
            <v>0</v>
          </cell>
          <cell r="H15">
            <v>0</v>
          </cell>
          <cell r="I15">
            <v>5.19</v>
          </cell>
          <cell r="J15">
            <v>5.69</v>
          </cell>
          <cell r="K15">
            <v>0</v>
          </cell>
          <cell r="L15">
            <v>5.29</v>
          </cell>
          <cell r="M15">
            <v>5.39</v>
          </cell>
          <cell r="N15">
            <v>5.09</v>
          </cell>
          <cell r="O15">
            <v>5.19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A16" t="str">
            <v>Steakhouse     1kg</v>
          </cell>
          <cell r="B16" t="str">
            <v>1000 gr</v>
          </cell>
          <cell r="C16" t="str">
            <v>MCCAIN</v>
          </cell>
          <cell r="D16">
            <v>111</v>
          </cell>
          <cell r="E16" t="str">
            <v>MCCAIN    111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3.39</v>
          </cell>
          <cell r="M16">
            <v>2.99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</row>
        <row r="17">
          <cell r="A17" t="str">
            <v>Steakhouse   2 kg</v>
          </cell>
          <cell r="B17" t="str">
            <v>2000 gr</v>
          </cell>
          <cell r="C17" t="str">
            <v>MCCAIN</v>
          </cell>
          <cell r="D17">
            <v>112</v>
          </cell>
          <cell r="E17" t="str">
            <v>MCCAIN    112</v>
          </cell>
          <cell r="F17">
            <v>0</v>
          </cell>
          <cell r="G17">
            <v>0</v>
          </cell>
          <cell r="H17">
            <v>0</v>
          </cell>
          <cell r="I17">
            <v>5.69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4.9800000000000004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</row>
        <row r="18">
          <cell r="A18" t="str">
            <v>Just au four     Allumettes   600 gr</v>
          </cell>
          <cell r="B18" t="str">
            <v>600 gr</v>
          </cell>
          <cell r="C18" t="str">
            <v>MCCAIN</v>
          </cell>
          <cell r="D18">
            <v>113</v>
          </cell>
          <cell r="E18" t="str">
            <v>MCCAIN    113</v>
          </cell>
          <cell r="F18">
            <v>0</v>
          </cell>
          <cell r="G18">
            <v>0</v>
          </cell>
          <cell r="H18">
            <v>0</v>
          </cell>
          <cell r="I18">
            <v>2.89</v>
          </cell>
          <cell r="J18">
            <v>3.12</v>
          </cell>
          <cell r="K18">
            <v>0</v>
          </cell>
          <cell r="L18">
            <v>2.89</v>
          </cell>
          <cell r="M18">
            <v>2.59</v>
          </cell>
          <cell r="N18">
            <v>0</v>
          </cell>
          <cell r="O18">
            <v>2.89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</row>
        <row r="19">
          <cell r="A19" t="str">
            <v xml:space="preserve">Just au four     Tradition  600gr                        </v>
          </cell>
          <cell r="B19" t="str">
            <v>600 gr</v>
          </cell>
          <cell r="C19" t="str">
            <v>MCCAIN</v>
          </cell>
          <cell r="D19">
            <v>114</v>
          </cell>
          <cell r="E19" t="str">
            <v>MCCAIN    114</v>
          </cell>
          <cell r="F19">
            <v>0</v>
          </cell>
          <cell r="G19">
            <v>0</v>
          </cell>
          <cell r="H19">
            <v>0</v>
          </cell>
          <cell r="I19">
            <v>2.89</v>
          </cell>
          <cell r="J19">
            <v>3.12</v>
          </cell>
          <cell r="K19">
            <v>0</v>
          </cell>
          <cell r="L19">
            <v>2.89</v>
          </cell>
          <cell r="M19">
            <v>2.59</v>
          </cell>
          <cell r="N19">
            <v>0</v>
          </cell>
          <cell r="O19">
            <v>2.89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</row>
        <row r="20">
          <cell r="A20" t="str">
            <v xml:space="preserve">Just au four   Steakhouse   600 gr                              </v>
          </cell>
          <cell r="B20" t="str">
            <v>600 gr</v>
          </cell>
          <cell r="C20" t="str">
            <v>MCCAIN</v>
          </cell>
          <cell r="D20">
            <v>115</v>
          </cell>
          <cell r="E20" t="str">
            <v>MCCAIN    115</v>
          </cell>
          <cell r="F20">
            <v>0</v>
          </cell>
          <cell r="G20">
            <v>0</v>
          </cell>
          <cell r="H20">
            <v>0</v>
          </cell>
          <cell r="I20">
            <v>2.75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</row>
        <row r="21">
          <cell r="A21" t="str">
            <v>Frites BIO  600gr</v>
          </cell>
          <cell r="B21" t="str">
            <v>600 gr</v>
          </cell>
          <cell r="C21" t="str">
            <v>MCCAIN</v>
          </cell>
          <cell r="D21">
            <v>116</v>
          </cell>
          <cell r="E21" t="str">
            <v>MCCAIN    116</v>
          </cell>
          <cell r="F21">
            <v>0</v>
          </cell>
          <cell r="G21">
            <v>0</v>
          </cell>
          <cell r="H21">
            <v>0</v>
          </cell>
          <cell r="I21">
            <v>2.95</v>
          </cell>
          <cell r="J21">
            <v>0</v>
          </cell>
          <cell r="K21">
            <v>0</v>
          </cell>
          <cell r="L21">
            <v>0</v>
          </cell>
          <cell r="M21">
            <v>2.79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</row>
        <row r="22">
          <cell r="A22" t="str">
            <v>Frit' Up     Original  180 gr</v>
          </cell>
          <cell r="B22" t="str">
            <v>180 gr</v>
          </cell>
          <cell r="C22" t="str">
            <v>MCCAIN</v>
          </cell>
          <cell r="D22">
            <v>117</v>
          </cell>
          <cell r="E22" t="str">
            <v>MCCAIN    117</v>
          </cell>
          <cell r="F22">
            <v>0</v>
          </cell>
          <cell r="G22">
            <v>0</v>
          </cell>
          <cell r="H22">
            <v>0</v>
          </cell>
          <cell r="I22">
            <v>2.62</v>
          </cell>
          <cell r="J22">
            <v>0</v>
          </cell>
          <cell r="K22">
            <v>0</v>
          </cell>
          <cell r="L22">
            <v>0</v>
          </cell>
          <cell r="M22">
            <v>2.29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</row>
        <row r="23">
          <cell r="A23" t="str">
            <v>Frit' Up     Hot &amp; Spicy  180 gr</v>
          </cell>
          <cell r="B23" t="str">
            <v>180 gr</v>
          </cell>
          <cell r="C23" t="str">
            <v>MCCAIN</v>
          </cell>
          <cell r="D23">
            <v>118</v>
          </cell>
          <cell r="E23" t="str">
            <v>MCCAIN    118</v>
          </cell>
          <cell r="F23">
            <v>0</v>
          </cell>
          <cell r="G23">
            <v>0</v>
          </cell>
          <cell r="H23">
            <v>0</v>
          </cell>
          <cell r="I23">
            <v>2.5499999999999998</v>
          </cell>
          <cell r="J23">
            <v>2.5499999999999998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</row>
        <row r="24">
          <cell r="A24" t="str">
            <v>Frit' Up     Sour Cream &amp; Onion  180 gr</v>
          </cell>
          <cell r="B24" t="str">
            <v>180 gr</v>
          </cell>
          <cell r="C24" t="str">
            <v>MCCAIN</v>
          </cell>
          <cell r="D24">
            <v>119</v>
          </cell>
          <cell r="E24" t="str">
            <v>MCCAIN    119</v>
          </cell>
          <cell r="F24">
            <v>0</v>
          </cell>
          <cell r="G24">
            <v>0</v>
          </cell>
          <cell r="H24">
            <v>0</v>
          </cell>
          <cell r="I24">
            <v>2.5499999999999998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</row>
        <row r="25">
          <cell r="A25" t="str">
            <v>IGLO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</row>
        <row r="26">
          <cell r="A26" t="str">
            <v>Iglo Fritkot   1000 gr</v>
          </cell>
          <cell r="B26" t="str">
            <v>1000 gr</v>
          </cell>
          <cell r="C26" t="str">
            <v>IGLO</v>
          </cell>
          <cell r="D26">
            <v>121</v>
          </cell>
          <cell r="E26" t="str">
            <v>IGLO    121</v>
          </cell>
          <cell r="F26">
            <v>0</v>
          </cell>
          <cell r="G26">
            <v>0</v>
          </cell>
          <cell r="H26">
            <v>0</v>
          </cell>
          <cell r="I26">
            <v>3.49</v>
          </cell>
          <cell r="J26">
            <v>3.32</v>
          </cell>
          <cell r="K26">
            <v>3.23</v>
          </cell>
          <cell r="L26">
            <v>0</v>
          </cell>
          <cell r="M26">
            <v>3.12</v>
          </cell>
          <cell r="N26">
            <v>0</v>
          </cell>
          <cell r="O26">
            <v>2.99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</row>
        <row r="27">
          <cell r="A27" t="str">
            <v>Iglo Fritkot   2000 gr</v>
          </cell>
          <cell r="B27" t="str">
            <v>2000 gr</v>
          </cell>
          <cell r="C27" t="str">
            <v>IGLO</v>
          </cell>
          <cell r="D27">
            <v>122</v>
          </cell>
          <cell r="E27" t="str">
            <v>IGLO    122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5.69</v>
          </cell>
          <cell r="K27">
            <v>0</v>
          </cell>
          <cell r="L27">
            <v>0</v>
          </cell>
          <cell r="M27">
            <v>5.04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</row>
        <row r="28">
          <cell r="A28" t="str">
            <v>Iglo Pommes Frites  1000 gr</v>
          </cell>
          <cell r="B28" t="str">
            <v>1000 gr</v>
          </cell>
          <cell r="C28" t="str">
            <v>IGLO</v>
          </cell>
          <cell r="D28">
            <v>123</v>
          </cell>
          <cell r="E28" t="str">
            <v>IGLO    123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3.46</v>
          </cell>
          <cell r="K28">
            <v>3.56</v>
          </cell>
          <cell r="L28">
            <v>3.09</v>
          </cell>
          <cell r="M28">
            <v>2.83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</row>
        <row r="29">
          <cell r="A29" t="str">
            <v>Iglo Pommes Frites  2000 gr</v>
          </cell>
          <cell r="B29" t="str">
            <v>2000 gr</v>
          </cell>
          <cell r="C29" t="str">
            <v>IGLO</v>
          </cell>
          <cell r="D29">
            <v>124</v>
          </cell>
          <cell r="E29" t="str">
            <v>IGLO    124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5.92</v>
          </cell>
          <cell r="K29">
            <v>0</v>
          </cell>
          <cell r="L29">
            <v>4.8899999999999997</v>
          </cell>
          <cell r="M29">
            <v>4.83</v>
          </cell>
          <cell r="N29">
            <v>0</v>
          </cell>
          <cell r="O29">
            <v>4.1500000000000004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</row>
        <row r="30">
          <cell r="A30" t="str">
            <v>Iglo Pommes Allumettes   1000 gr</v>
          </cell>
          <cell r="B30" t="str">
            <v>1000 gr</v>
          </cell>
          <cell r="C30" t="str">
            <v>IGLO</v>
          </cell>
          <cell r="D30">
            <v>125</v>
          </cell>
          <cell r="E30" t="str">
            <v>IGLO    125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3.46</v>
          </cell>
          <cell r="K30">
            <v>3.57</v>
          </cell>
          <cell r="L30">
            <v>0</v>
          </cell>
          <cell r="M30">
            <v>3.16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A31" t="str">
            <v>Iglo Pommes Allumettes   2000 gr</v>
          </cell>
          <cell r="B31" t="str">
            <v>2000 gr</v>
          </cell>
          <cell r="C31" t="str">
            <v>IGLO</v>
          </cell>
          <cell r="D31">
            <v>126</v>
          </cell>
          <cell r="E31" t="str">
            <v>IGLO    126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</row>
        <row r="32">
          <cell r="A32" t="str">
            <v>LUTOSA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</row>
        <row r="33">
          <cell r="A33" t="str">
            <v>Frites 10 / 10  1000 gr</v>
          </cell>
          <cell r="B33" t="str">
            <v>1000 gr</v>
          </cell>
          <cell r="C33" t="str">
            <v>LUTOSA</v>
          </cell>
          <cell r="D33">
            <v>128</v>
          </cell>
          <cell r="E33" t="str">
            <v>LUTOSA    128</v>
          </cell>
          <cell r="F33">
            <v>0</v>
          </cell>
          <cell r="G33">
            <v>0</v>
          </cell>
          <cell r="H33">
            <v>0</v>
          </cell>
          <cell r="I33">
            <v>2.66</v>
          </cell>
          <cell r="J33">
            <v>3.19</v>
          </cell>
          <cell r="K33">
            <v>3.28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</row>
        <row r="34">
          <cell r="A34" t="str">
            <v>Frites 10 / 10   2500 gr</v>
          </cell>
          <cell r="B34" t="str">
            <v>2500gr</v>
          </cell>
          <cell r="C34" t="str">
            <v>LUTOSA</v>
          </cell>
          <cell r="D34">
            <v>129</v>
          </cell>
          <cell r="E34" t="str">
            <v>LUTOSA    129</v>
          </cell>
          <cell r="F34">
            <v>0</v>
          </cell>
          <cell r="G34">
            <v>0</v>
          </cell>
          <cell r="H34">
            <v>0</v>
          </cell>
          <cell r="I34">
            <v>5.99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</row>
        <row r="35">
          <cell r="A35" t="str">
            <v>Frites 7 / 7   Allumettes  1000 gr</v>
          </cell>
          <cell r="B35" t="str">
            <v>1000 gr</v>
          </cell>
          <cell r="C35" t="str">
            <v>LUTOSA</v>
          </cell>
          <cell r="D35">
            <v>130</v>
          </cell>
          <cell r="E35" t="str">
            <v>LUTOSA    130</v>
          </cell>
          <cell r="F35">
            <v>0</v>
          </cell>
          <cell r="G35">
            <v>0</v>
          </cell>
          <cell r="H35">
            <v>0</v>
          </cell>
          <cell r="I35">
            <v>2.92</v>
          </cell>
          <cell r="J35">
            <v>3.51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</row>
        <row r="36">
          <cell r="A36" t="str">
            <v>Frites 7 / 7   Allumettes  2500 gr</v>
          </cell>
          <cell r="B36" t="str">
            <v>2500 gr</v>
          </cell>
          <cell r="C36" t="str">
            <v>LUTOSA</v>
          </cell>
          <cell r="D36">
            <v>131</v>
          </cell>
          <cell r="E36" t="str">
            <v>LUTOSA    131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4.79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</row>
        <row r="37">
          <cell r="A37" t="str">
            <v>Frites Pom'Steak 10 / 18   1000 gr</v>
          </cell>
          <cell r="B37" t="str">
            <v>1000 gr</v>
          </cell>
          <cell r="C37" t="str">
            <v>LUTOSA</v>
          </cell>
          <cell r="D37">
            <v>132</v>
          </cell>
          <cell r="E37" t="str">
            <v>LUTOSA    132</v>
          </cell>
          <cell r="F37">
            <v>0</v>
          </cell>
          <cell r="G37">
            <v>0</v>
          </cell>
          <cell r="H37">
            <v>0</v>
          </cell>
          <cell r="I37">
            <v>2.79</v>
          </cell>
          <cell r="J37">
            <v>3.19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</row>
        <row r="38">
          <cell r="A38" t="str">
            <v>Frites Belges   1000 gr</v>
          </cell>
          <cell r="B38" t="str">
            <v>1000 gr</v>
          </cell>
          <cell r="C38" t="str">
            <v>LUTOSA</v>
          </cell>
          <cell r="D38">
            <v>133</v>
          </cell>
          <cell r="E38" t="str">
            <v>LUTOSA    133</v>
          </cell>
          <cell r="F38">
            <v>0</v>
          </cell>
          <cell r="G38">
            <v>0</v>
          </cell>
          <cell r="H38">
            <v>0</v>
          </cell>
          <cell r="I38">
            <v>2.69</v>
          </cell>
          <cell r="J38">
            <v>3.51</v>
          </cell>
          <cell r="K38">
            <v>3.61</v>
          </cell>
          <cell r="L38">
            <v>0</v>
          </cell>
          <cell r="M38">
            <v>0</v>
          </cell>
          <cell r="N38">
            <v>0</v>
          </cell>
          <cell r="O38">
            <v>2.89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</row>
        <row r="39">
          <cell r="A39" t="str">
            <v>Frites Belges  2000 gr</v>
          </cell>
          <cell r="B39" t="str">
            <v>2000 gr</v>
          </cell>
          <cell r="C39" t="str">
            <v>LUTOSA</v>
          </cell>
          <cell r="D39">
            <v>134</v>
          </cell>
          <cell r="E39" t="str">
            <v>LUTOSA    134</v>
          </cell>
          <cell r="F39">
            <v>0</v>
          </cell>
          <cell r="G39">
            <v>0</v>
          </cell>
          <cell r="H39">
            <v>0</v>
          </cell>
          <cell r="I39">
            <v>4.3899999999999997</v>
          </cell>
          <cell r="J39">
            <v>5.12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</row>
        <row r="40">
          <cell r="A40" t="str">
            <v>Frites   Enrobées  1000 gr</v>
          </cell>
          <cell r="B40" t="str">
            <v>1000 gr</v>
          </cell>
          <cell r="C40" t="str">
            <v>LUTOSA</v>
          </cell>
          <cell r="D40">
            <v>135</v>
          </cell>
          <cell r="E40" t="str">
            <v>LUTOSA    135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2.69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</row>
        <row r="41">
          <cell r="A41" t="str">
            <v>Frites   BIO    12 /12  600 gr</v>
          </cell>
          <cell r="B41" t="str">
            <v>600 gr</v>
          </cell>
          <cell r="C41" t="str">
            <v>LUTOSA</v>
          </cell>
          <cell r="D41">
            <v>136</v>
          </cell>
          <cell r="E41" t="str">
            <v>LUTOSA    136</v>
          </cell>
          <cell r="F41">
            <v>0</v>
          </cell>
          <cell r="G41">
            <v>0</v>
          </cell>
          <cell r="H41">
            <v>0</v>
          </cell>
          <cell r="I41">
            <v>3.49</v>
          </cell>
          <cell r="J41">
            <v>3.19</v>
          </cell>
          <cell r="K41">
            <v>0</v>
          </cell>
          <cell r="L41">
            <v>4.4800000000000004</v>
          </cell>
          <cell r="M41">
            <v>0</v>
          </cell>
          <cell r="N41">
            <v>4.49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</row>
        <row r="42">
          <cell r="A42" t="str">
            <v>LUTOSAFrites coupe classique 3 kg</v>
          </cell>
          <cell r="B42" t="str">
            <v>3000 gr</v>
          </cell>
          <cell r="C42" t="str">
            <v>LUTOSA</v>
          </cell>
          <cell r="D42">
            <v>137</v>
          </cell>
          <cell r="E42" t="str">
            <v>LUTOSA    137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</row>
        <row r="43">
          <cell r="A43" t="str">
            <v>LUTOSAAllumettes frites extra-fines 3kg</v>
          </cell>
          <cell r="B43" t="str">
            <v>3000 gr</v>
          </cell>
          <cell r="C43" t="str">
            <v>LUTOSA</v>
          </cell>
          <cell r="D43">
            <v>138</v>
          </cell>
          <cell r="E43" t="str">
            <v>LUTOSA    138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</row>
        <row r="44">
          <cell r="A44" t="str">
            <v>WEIGHT WATCHER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</row>
        <row r="45">
          <cell r="A45" t="str">
            <v>WW    frites   600 gr</v>
          </cell>
          <cell r="B45" t="str">
            <v>600 gr</v>
          </cell>
          <cell r="C45" t="str">
            <v>WW</v>
          </cell>
          <cell r="D45">
            <v>138</v>
          </cell>
          <cell r="E45" t="str">
            <v>WW    138</v>
          </cell>
          <cell r="F45">
            <v>0</v>
          </cell>
          <cell r="G45">
            <v>0</v>
          </cell>
          <cell r="H45">
            <v>0</v>
          </cell>
          <cell r="I45">
            <v>2.69</v>
          </cell>
          <cell r="J45">
            <v>2.93</v>
          </cell>
          <cell r="K45">
            <v>0</v>
          </cell>
          <cell r="L45">
            <v>2.69</v>
          </cell>
          <cell r="M45">
            <v>2.4900000000000002</v>
          </cell>
          <cell r="N45">
            <v>0</v>
          </cell>
          <cell r="O45">
            <v>2.69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139</v>
          </cell>
          <cell r="E46" t="str">
            <v xml:space="preserve">    139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140</v>
          </cell>
          <cell r="E47" t="str">
            <v xml:space="preserve">    140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141</v>
          </cell>
          <cell r="E48" t="str">
            <v xml:space="preserve">    141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142</v>
          </cell>
          <cell r="E49" t="str">
            <v xml:space="preserve">    142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143</v>
          </cell>
          <cell r="E50" t="str">
            <v xml:space="preserve">    143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144</v>
          </cell>
          <cell r="E51" t="str">
            <v xml:space="preserve">    144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145</v>
          </cell>
          <cell r="E52" t="str">
            <v xml:space="preserve">    145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146</v>
          </cell>
          <cell r="E53" t="str">
            <v xml:space="preserve">    146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147</v>
          </cell>
          <cell r="E54" t="str">
            <v xml:space="preserve">    147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148</v>
          </cell>
          <cell r="E55" t="str">
            <v xml:space="preserve">    148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149</v>
          </cell>
          <cell r="E56" t="str">
            <v xml:space="preserve">    149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150</v>
          </cell>
          <cell r="E57" t="str">
            <v xml:space="preserve">    150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151</v>
          </cell>
          <cell r="E58" t="str">
            <v xml:space="preserve">    151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152</v>
          </cell>
          <cell r="E59" t="str">
            <v xml:space="preserve">    152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153</v>
          </cell>
          <cell r="E60" t="str">
            <v xml:space="preserve">    153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154</v>
          </cell>
          <cell r="E61" t="str">
            <v xml:space="preserve">    154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155</v>
          </cell>
          <cell r="E62" t="str">
            <v xml:space="preserve">    155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156</v>
          </cell>
          <cell r="E63" t="str">
            <v xml:space="preserve">    156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157</v>
          </cell>
          <cell r="E64" t="str">
            <v xml:space="preserve">    157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158</v>
          </cell>
          <cell r="E65" t="str">
            <v xml:space="preserve">    158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159</v>
          </cell>
          <cell r="E66" t="str">
            <v xml:space="preserve">    159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160</v>
          </cell>
          <cell r="E67" t="str">
            <v xml:space="preserve">    160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161</v>
          </cell>
          <cell r="E68" t="str">
            <v xml:space="preserve">    161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162</v>
          </cell>
          <cell r="E69" t="str">
            <v xml:space="preserve">    162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163</v>
          </cell>
          <cell r="E70" t="str">
            <v xml:space="preserve">    163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164</v>
          </cell>
          <cell r="E71" t="str">
            <v xml:space="preserve">    164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165</v>
          </cell>
          <cell r="E72" t="str">
            <v xml:space="preserve">    165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166</v>
          </cell>
          <cell r="E73" t="str">
            <v xml:space="preserve">    166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167</v>
          </cell>
          <cell r="E74" t="str">
            <v xml:space="preserve">    167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168</v>
          </cell>
          <cell r="E75" t="str">
            <v xml:space="preserve">    168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169</v>
          </cell>
          <cell r="E76" t="str">
            <v xml:space="preserve">    169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170</v>
          </cell>
          <cell r="E77" t="str">
            <v xml:space="preserve">    170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171</v>
          </cell>
          <cell r="E78" t="str">
            <v xml:space="preserve">    171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172</v>
          </cell>
          <cell r="E79" t="str">
            <v xml:space="preserve">    172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173</v>
          </cell>
          <cell r="E80" t="str">
            <v xml:space="preserve">    173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174</v>
          </cell>
          <cell r="E81" t="str">
            <v xml:space="preserve">    174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175</v>
          </cell>
          <cell r="E82" t="str">
            <v xml:space="preserve">    175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176</v>
          </cell>
          <cell r="E83" t="str">
            <v xml:space="preserve">    176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177</v>
          </cell>
          <cell r="E84" t="str">
            <v xml:space="preserve">    177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178</v>
          </cell>
          <cell r="E85" t="str">
            <v xml:space="preserve">    178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179</v>
          </cell>
          <cell r="E86" t="str">
            <v xml:space="preserve">    179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180</v>
          </cell>
          <cell r="E87" t="str">
            <v xml:space="preserve">    180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181</v>
          </cell>
          <cell r="E88" t="str">
            <v xml:space="preserve">    181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182</v>
          </cell>
          <cell r="E89" t="str">
            <v xml:space="preserve">    182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183</v>
          </cell>
          <cell r="E90" t="str">
            <v xml:space="preserve">    183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184</v>
          </cell>
          <cell r="E91" t="str">
            <v xml:space="preserve">    184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185</v>
          </cell>
          <cell r="E92" t="str">
            <v xml:space="preserve">    185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186</v>
          </cell>
          <cell r="E93" t="str">
            <v xml:space="preserve">    186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187</v>
          </cell>
          <cell r="E94" t="str">
            <v xml:space="preserve">    187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188</v>
          </cell>
          <cell r="E95" t="str">
            <v xml:space="preserve">    188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189</v>
          </cell>
          <cell r="E96" t="str">
            <v xml:space="preserve">    189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190</v>
          </cell>
          <cell r="E97" t="str">
            <v xml:space="preserve">    190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191</v>
          </cell>
          <cell r="E98" t="str">
            <v xml:space="preserve">    191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192</v>
          </cell>
          <cell r="E99" t="str">
            <v xml:space="preserve">    192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193</v>
          </cell>
          <cell r="E100" t="str">
            <v xml:space="preserve">    193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194</v>
          </cell>
          <cell r="E101" t="str">
            <v xml:space="preserve">    194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195</v>
          </cell>
          <cell r="E102" t="str">
            <v xml:space="preserve">    195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S"/>
      <sheetName val="BORNEM"/>
      <sheetName val="BREE"/>
      <sheetName val="BRUGGE ST PIETERS"/>
      <sheetName val="GEMBLOUX"/>
      <sheetName val="GENT"/>
      <sheetName val="HAL"/>
      <sheetName val="BENAHIN"/>
      <sheetName val="SYNOPTIQUE 6 MAGASINS"/>
      <sheetName val="RELEVE DE PRIX COLRUYT WEEK "/>
      <sheetName val="NBRE REFERENC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>
            <v>40921</v>
          </cell>
        </row>
        <row r="4">
          <cell r="F4">
            <v>1.05</v>
          </cell>
          <cell r="G4">
            <v>1.05</v>
          </cell>
          <cell r="H4">
            <v>1.05</v>
          </cell>
          <cell r="I4">
            <v>1.05</v>
          </cell>
          <cell r="J4" t="str">
            <v>COLRUYT  308</v>
          </cell>
        </row>
        <row r="5">
          <cell r="F5">
            <v>1.1499999999999999</v>
          </cell>
          <cell r="G5">
            <v>1.1499999999999999</v>
          </cell>
          <cell r="H5">
            <v>1.1499999999999999</v>
          </cell>
          <cell r="I5">
            <v>1.1499999999999999</v>
          </cell>
          <cell r="J5" t="str">
            <v>COLRUYT  309</v>
          </cell>
        </row>
        <row r="6">
          <cell r="F6">
            <v>2.5</v>
          </cell>
          <cell r="G6">
            <v>2.5</v>
          </cell>
          <cell r="H6">
            <v>2.5</v>
          </cell>
          <cell r="I6">
            <v>2.5</v>
          </cell>
          <cell r="J6" t="str">
            <v>COLRUYT  310</v>
          </cell>
        </row>
        <row r="7">
          <cell r="F7">
            <v>1.89</v>
          </cell>
          <cell r="G7">
            <v>1.89</v>
          </cell>
          <cell r="H7">
            <v>1.89</v>
          </cell>
          <cell r="I7">
            <v>1.89</v>
          </cell>
          <cell r="J7" t="str">
            <v>COLRUYT  311</v>
          </cell>
        </row>
        <row r="8">
          <cell r="F8">
            <v>2.35</v>
          </cell>
          <cell r="G8">
            <v>2.35</v>
          </cell>
          <cell r="H8">
            <v>2.35</v>
          </cell>
          <cell r="I8">
            <v>2.35</v>
          </cell>
          <cell r="J8" t="str">
            <v>COLRUYT  312</v>
          </cell>
        </row>
        <row r="9">
          <cell r="F9">
            <v>3.45</v>
          </cell>
          <cell r="G9">
            <v>3.45</v>
          </cell>
          <cell r="H9">
            <v>3.45</v>
          </cell>
          <cell r="I9">
            <v>3.45</v>
          </cell>
          <cell r="J9" t="str">
            <v>LUTOSA    136</v>
          </cell>
        </row>
        <row r="10">
          <cell r="F10">
            <v>5.95</v>
          </cell>
          <cell r="G10">
            <v>5.95</v>
          </cell>
          <cell r="H10">
            <v>5.95</v>
          </cell>
          <cell r="I10">
            <v>5.95</v>
          </cell>
          <cell r="J10" t="str">
            <v>LUTOSA    137</v>
          </cell>
        </row>
        <row r="11">
          <cell r="F11">
            <v>5.99</v>
          </cell>
          <cell r="G11">
            <v>5.99</v>
          </cell>
          <cell r="H11">
            <v>5.99</v>
          </cell>
          <cell r="I11">
            <v>5.99</v>
          </cell>
          <cell r="J11" t="str">
            <v>LUTOSA    138</v>
          </cell>
        </row>
        <row r="12">
          <cell r="F12">
            <v>4.5</v>
          </cell>
          <cell r="G12">
            <v>4.5</v>
          </cell>
          <cell r="H12">
            <v>4.5</v>
          </cell>
          <cell r="I12">
            <v>4.5</v>
          </cell>
          <cell r="J12" t="str">
            <v>LUTOSA    134</v>
          </cell>
        </row>
        <row r="13">
          <cell r="F13">
            <v>0.64</v>
          </cell>
          <cell r="G13">
            <v>0.64</v>
          </cell>
          <cell r="H13">
            <v>0.64</v>
          </cell>
          <cell r="I13">
            <v>0.64</v>
          </cell>
          <cell r="J13" t="str">
            <v>COLRUYT  313</v>
          </cell>
        </row>
        <row r="14">
          <cell r="F14">
            <v>1.08</v>
          </cell>
          <cell r="G14">
            <v>1.05</v>
          </cell>
          <cell r="H14">
            <v>1.07</v>
          </cell>
          <cell r="I14">
            <v>1.08</v>
          </cell>
          <cell r="J14" t="str">
            <v>COLRUYT  314</v>
          </cell>
        </row>
        <row r="15">
          <cell r="F15" t="e">
            <v>#N/A</v>
          </cell>
          <cell r="G15">
            <v>2.59</v>
          </cell>
          <cell r="H15">
            <v>2.59</v>
          </cell>
          <cell r="I15">
            <v>2.59</v>
          </cell>
          <cell r="J15" t="str">
            <v>MCCAIN  109</v>
          </cell>
        </row>
        <row r="16">
          <cell r="F16">
            <v>6.27</v>
          </cell>
          <cell r="G16">
            <v>6.27</v>
          </cell>
          <cell r="H16">
            <v>6.27</v>
          </cell>
          <cell r="I16">
            <v>6.27</v>
          </cell>
          <cell r="J16" t="str">
            <v>MCCAIN    108</v>
          </cell>
        </row>
        <row r="17">
          <cell r="F17">
            <v>2.94</v>
          </cell>
          <cell r="G17">
            <v>2.94</v>
          </cell>
          <cell r="H17">
            <v>2.94</v>
          </cell>
          <cell r="I17">
            <v>2.94</v>
          </cell>
          <cell r="J17" t="str">
            <v>MCCAIN    105</v>
          </cell>
        </row>
        <row r="18">
          <cell r="F18">
            <v>6.27</v>
          </cell>
          <cell r="G18">
            <v>6.27</v>
          </cell>
          <cell r="H18">
            <v>6.27</v>
          </cell>
          <cell r="I18">
            <v>6.27</v>
          </cell>
          <cell r="J18" t="str">
            <v>MCCAIN    112</v>
          </cell>
        </row>
        <row r="19">
          <cell r="F19">
            <v>5.36</v>
          </cell>
          <cell r="G19">
            <v>5.36</v>
          </cell>
          <cell r="H19">
            <v>5.36</v>
          </cell>
          <cell r="I19" t="e">
            <v>#N/A</v>
          </cell>
          <cell r="J19" t="str">
            <v>MCCAIN    102</v>
          </cell>
        </row>
        <row r="20">
          <cell r="F20" t="e">
            <v>#N/A</v>
          </cell>
          <cell r="G20" t="e">
            <v>#N/A</v>
          </cell>
          <cell r="H20" t="e">
            <v>#N/A</v>
          </cell>
          <cell r="I20" t="e">
            <v>#N/A</v>
          </cell>
          <cell r="J20">
            <v>0</v>
          </cell>
        </row>
        <row r="21">
          <cell r="F21" t="e">
            <v>#N/A</v>
          </cell>
          <cell r="G21" t="e">
            <v>#N/A</v>
          </cell>
          <cell r="H21" t="e">
            <v>#N/A</v>
          </cell>
          <cell r="I21" t="e">
            <v>#N/A</v>
          </cell>
          <cell r="J21">
            <v>0</v>
          </cell>
        </row>
        <row r="22">
          <cell r="F22" t="e">
            <v>#N/A</v>
          </cell>
          <cell r="G22" t="e">
            <v>#N/A</v>
          </cell>
          <cell r="H22" t="e">
            <v>#N/A</v>
          </cell>
          <cell r="I22" t="e">
            <v>#N/A</v>
          </cell>
          <cell r="J22">
            <v>0</v>
          </cell>
        </row>
        <row r="23">
          <cell r="F23" t="e">
            <v>#N/A</v>
          </cell>
          <cell r="G23" t="e">
            <v>#N/A</v>
          </cell>
          <cell r="H23" t="e">
            <v>#N/A</v>
          </cell>
          <cell r="I23" t="e">
            <v>#N/A</v>
          </cell>
          <cell r="J23">
            <v>0</v>
          </cell>
        </row>
        <row r="24">
          <cell r="F24" t="e">
            <v>#N/A</v>
          </cell>
          <cell r="G24" t="e">
            <v>#N/A</v>
          </cell>
          <cell r="H24" t="e">
            <v>#N/A</v>
          </cell>
          <cell r="I24" t="e">
            <v>#N/A</v>
          </cell>
          <cell r="J24">
            <v>0</v>
          </cell>
        </row>
        <row r="25">
          <cell r="F25" t="e">
            <v>#N/A</v>
          </cell>
          <cell r="G25" t="e">
            <v>#N/A</v>
          </cell>
          <cell r="H25" t="e">
            <v>#N/A</v>
          </cell>
          <cell r="I25" t="e">
            <v>#N/A</v>
          </cell>
          <cell r="J25">
            <v>0</v>
          </cell>
        </row>
        <row r="26">
          <cell r="F26" t="e">
            <v>#N/A</v>
          </cell>
          <cell r="G26" t="e">
            <v>#N/A</v>
          </cell>
          <cell r="H26" t="e">
            <v>#N/A</v>
          </cell>
          <cell r="I26" t="e">
            <v>#N/A</v>
          </cell>
          <cell r="J26">
            <v>0</v>
          </cell>
        </row>
        <row r="27">
          <cell r="F27">
            <v>2.99</v>
          </cell>
          <cell r="G27">
            <v>2.99</v>
          </cell>
          <cell r="H27">
            <v>1.87</v>
          </cell>
          <cell r="I27">
            <v>2.99</v>
          </cell>
          <cell r="J27" t="str">
            <v>COLRUYT  709</v>
          </cell>
        </row>
        <row r="28">
          <cell r="F28" t="e">
            <v>#N/A</v>
          </cell>
          <cell r="G28">
            <v>1.79</v>
          </cell>
          <cell r="H28">
            <v>1.79</v>
          </cell>
          <cell r="I28">
            <v>1.79</v>
          </cell>
          <cell r="J28" t="str">
            <v>COLRUYT  710</v>
          </cell>
        </row>
        <row r="29">
          <cell r="F29">
            <v>1.72</v>
          </cell>
          <cell r="G29">
            <v>1.62</v>
          </cell>
          <cell r="H29">
            <v>1.62</v>
          </cell>
          <cell r="I29">
            <v>1.72</v>
          </cell>
          <cell r="J29" t="str">
            <v>MCCAIN  509</v>
          </cell>
        </row>
        <row r="30">
          <cell r="F30">
            <v>2.42</v>
          </cell>
          <cell r="G30">
            <v>2.42</v>
          </cell>
          <cell r="H30">
            <v>2.42</v>
          </cell>
          <cell r="I30">
            <v>2.42</v>
          </cell>
          <cell r="J30" t="str">
            <v>MCCAIN  507</v>
          </cell>
        </row>
        <row r="31">
          <cell r="F31" t="e">
            <v>#N/A</v>
          </cell>
          <cell r="G31">
            <v>4.57</v>
          </cell>
          <cell r="H31">
            <v>4.57</v>
          </cell>
          <cell r="I31">
            <v>4.57</v>
          </cell>
          <cell r="J31" t="str">
            <v>MCCAIN  504</v>
          </cell>
        </row>
        <row r="32">
          <cell r="F32">
            <v>0.66</v>
          </cell>
          <cell r="G32">
            <v>0.65</v>
          </cell>
          <cell r="H32">
            <v>0.65</v>
          </cell>
          <cell r="I32">
            <v>0.66</v>
          </cell>
          <cell r="J32" t="str">
            <v>COLRUYT  711</v>
          </cell>
        </row>
        <row r="33">
          <cell r="F33">
            <v>2.09</v>
          </cell>
          <cell r="G33">
            <v>2.09</v>
          </cell>
          <cell r="H33">
            <v>2.09</v>
          </cell>
          <cell r="I33">
            <v>2.09</v>
          </cell>
          <cell r="J33" t="str">
            <v>LUTOSA  544</v>
          </cell>
        </row>
        <row r="34">
          <cell r="F34" t="e">
            <v>#N/A</v>
          </cell>
          <cell r="G34" t="e">
            <v>#N/A</v>
          </cell>
          <cell r="H34" t="e">
            <v>#N/A</v>
          </cell>
          <cell r="I34" t="e">
            <v>#N/A</v>
          </cell>
          <cell r="J34">
            <v>0</v>
          </cell>
        </row>
        <row r="35">
          <cell r="F35" t="e">
            <v>#N/A</v>
          </cell>
          <cell r="G35" t="e">
            <v>#N/A</v>
          </cell>
          <cell r="H35" t="e">
            <v>#N/A</v>
          </cell>
          <cell r="I35" t="e">
            <v>#N/A</v>
          </cell>
          <cell r="J35">
            <v>0</v>
          </cell>
        </row>
        <row r="36">
          <cell r="F36" t="e">
            <v>#N/A</v>
          </cell>
          <cell r="G36" t="e">
            <v>#N/A</v>
          </cell>
          <cell r="H36" t="e">
            <v>#N/A</v>
          </cell>
          <cell r="I36" t="e">
            <v>#N/A</v>
          </cell>
          <cell r="J36">
            <v>0</v>
          </cell>
        </row>
        <row r="37">
          <cell r="F37" t="e">
            <v>#N/A</v>
          </cell>
          <cell r="G37" t="e">
            <v>#N/A</v>
          </cell>
          <cell r="H37" t="e">
            <v>#N/A</v>
          </cell>
          <cell r="I37" t="e">
            <v>#N/A</v>
          </cell>
          <cell r="J37">
            <v>0</v>
          </cell>
        </row>
        <row r="38">
          <cell r="F38" t="e">
            <v>#N/A</v>
          </cell>
          <cell r="G38" t="e">
            <v>#N/A</v>
          </cell>
          <cell r="H38" t="e">
            <v>#N/A</v>
          </cell>
          <cell r="I38" t="e">
            <v>#N/A</v>
          </cell>
          <cell r="J38">
            <v>0</v>
          </cell>
        </row>
        <row r="39">
          <cell r="F39" t="e">
            <v>#N/A</v>
          </cell>
          <cell r="G39" t="e">
            <v>#N/A</v>
          </cell>
          <cell r="H39" t="e">
            <v>#N/A</v>
          </cell>
          <cell r="I39" t="e">
            <v>#N/A</v>
          </cell>
          <cell r="J39">
            <v>0</v>
          </cell>
        </row>
        <row r="40">
          <cell r="F40" t="e">
            <v>#N/A</v>
          </cell>
          <cell r="G40" t="e">
            <v>#N/A</v>
          </cell>
          <cell r="H40" t="e">
            <v>#N/A</v>
          </cell>
          <cell r="I40" t="e">
            <v>#N/A</v>
          </cell>
          <cell r="J40">
            <v>0</v>
          </cell>
        </row>
        <row r="41">
          <cell r="F41" t="e">
            <v>#N/A</v>
          </cell>
          <cell r="G41">
            <v>5.35</v>
          </cell>
          <cell r="H41">
            <v>5.35</v>
          </cell>
          <cell r="I41">
            <v>5.35</v>
          </cell>
          <cell r="J41" t="str">
            <v>COLRUYT  712</v>
          </cell>
        </row>
        <row r="42">
          <cell r="F42">
            <v>4.7699999999999996</v>
          </cell>
          <cell r="G42">
            <v>4.7699999999999996</v>
          </cell>
          <cell r="H42">
            <v>4.7699999999999996</v>
          </cell>
          <cell r="I42">
            <v>4.7699999999999996</v>
          </cell>
          <cell r="J42" t="str">
            <v>COLRUYT  713</v>
          </cell>
        </row>
        <row r="43">
          <cell r="F43">
            <v>1.49</v>
          </cell>
          <cell r="G43">
            <v>1.49</v>
          </cell>
          <cell r="H43">
            <v>1.49</v>
          </cell>
          <cell r="I43">
            <v>1.49</v>
          </cell>
          <cell r="J43" t="str">
            <v>COLRUYT  714</v>
          </cell>
        </row>
        <row r="44">
          <cell r="F44">
            <v>1.29</v>
          </cell>
          <cell r="G44">
            <v>1.29</v>
          </cell>
          <cell r="H44">
            <v>1.29</v>
          </cell>
          <cell r="I44">
            <v>1.29</v>
          </cell>
          <cell r="J44" t="str">
            <v>COLRUYT  715</v>
          </cell>
        </row>
        <row r="45">
          <cell r="F45">
            <v>4.95</v>
          </cell>
          <cell r="G45">
            <v>4.95</v>
          </cell>
          <cell r="H45">
            <v>4.95</v>
          </cell>
          <cell r="I45">
            <v>4.95</v>
          </cell>
          <cell r="J45" t="str">
            <v>COLRUYT  716</v>
          </cell>
        </row>
        <row r="46">
          <cell r="F46">
            <v>3.99</v>
          </cell>
          <cell r="G46">
            <v>3.99</v>
          </cell>
          <cell r="H46">
            <v>3.99</v>
          </cell>
          <cell r="I46">
            <v>3.99</v>
          </cell>
          <cell r="J46" t="str">
            <v>COLRUYT  717</v>
          </cell>
        </row>
        <row r="47">
          <cell r="F47">
            <v>2.15</v>
          </cell>
          <cell r="G47">
            <v>2.15</v>
          </cell>
          <cell r="H47">
            <v>2.15</v>
          </cell>
          <cell r="I47">
            <v>2.15</v>
          </cell>
          <cell r="J47" t="str">
            <v>COLRUYT  718</v>
          </cell>
        </row>
        <row r="48">
          <cell r="F48">
            <v>2.15</v>
          </cell>
          <cell r="G48">
            <v>2.15</v>
          </cell>
          <cell r="H48">
            <v>2.15</v>
          </cell>
          <cell r="I48">
            <v>2.15</v>
          </cell>
          <cell r="J48" t="str">
            <v>COLRUYT  719</v>
          </cell>
        </row>
        <row r="49">
          <cell r="F49">
            <v>1.29</v>
          </cell>
          <cell r="G49">
            <v>1.29</v>
          </cell>
          <cell r="H49">
            <v>1.29</v>
          </cell>
          <cell r="I49">
            <v>1.29</v>
          </cell>
          <cell r="J49" t="str">
            <v>COLRUYT  720</v>
          </cell>
        </row>
        <row r="50">
          <cell r="F50">
            <v>4.1900000000000004</v>
          </cell>
          <cell r="G50">
            <v>4.1900000000000004</v>
          </cell>
          <cell r="H50">
            <v>4.1900000000000004</v>
          </cell>
          <cell r="I50">
            <v>4.1900000000000004</v>
          </cell>
          <cell r="J50" t="str">
            <v>LUTOSA  567</v>
          </cell>
        </row>
        <row r="51">
          <cell r="F51">
            <v>2.99</v>
          </cell>
          <cell r="G51">
            <v>2.99</v>
          </cell>
          <cell r="H51">
            <v>2.99</v>
          </cell>
          <cell r="I51">
            <v>2.99</v>
          </cell>
          <cell r="J51" t="str">
            <v>LUTOSA  547</v>
          </cell>
        </row>
        <row r="52">
          <cell r="F52">
            <v>2.99</v>
          </cell>
          <cell r="G52">
            <v>2.99</v>
          </cell>
          <cell r="H52">
            <v>2.99</v>
          </cell>
          <cell r="I52">
            <v>2.99</v>
          </cell>
          <cell r="J52" t="str">
            <v>LUTOSA  557</v>
          </cell>
        </row>
        <row r="53">
          <cell r="F53">
            <v>2.1800000000000002</v>
          </cell>
          <cell r="G53">
            <v>1.94</v>
          </cell>
          <cell r="H53">
            <v>1.94</v>
          </cell>
          <cell r="I53">
            <v>2.1800000000000002</v>
          </cell>
          <cell r="J53" t="str">
            <v>LUTOSA  558</v>
          </cell>
        </row>
        <row r="54">
          <cell r="F54">
            <v>3.29</v>
          </cell>
          <cell r="G54">
            <v>3.29</v>
          </cell>
          <cell r="H54">
            <v>3.29</v>
          </cell>
          <cell r="I54">
            <v>3.29</v>
          </cell>
          <cell r="J54" t="str">
            <v>LUTOSA  570</v>
          </cell>
        </row>
        <row r="55">
          <cell r="F55" t="e">
            <v>#N/A</v>
          </cell>
          <cell r="G55">
            <v>2.85</v>
          </cell>
          <cell r="H55">
            <v>2.85</v>
          </cell>
          <cell r="I55">
            <v>2.85</v>
          </cell>
          <cell r="J55" t="str">
            <v>LUTOSA  564</v>
          </cell>
        </row>
        <row r="56">
          <cell r="F56">
            <v>5.15</v>
          </cell>
          <cell r="G56" t="e">
            <v>#N/A</v>
          </cell>
          <cell r="H56">
            <v>5.15</v>
          </cell>
          <cell r="I56">
            <v>5.15</v>
          </cell>
          <cell r="J56" t="str">
            <v>LUTOSA  569</v>
          </cell>
        </row>
        <row r="57">
          <cell r="F57">
            <v>2.98</v>
          </cell>
          <cell r="G57">
            <v>2.98</v>
          </cell>
          <cell r="H57">
            <v>2.78</v>
          </cell>
          <cell r="I57">
            <v>2.98</v>
          </cell>
          <cell r="J57" t="str">
            <v>MCCAIN  526</v>
          </cell>
        </row>
        <row r="58">
          <cell r="F58">
            <v>2.54</v>
          </cell>
          <cell r="G58">
            <v>2.54</v>
          </cell>
          <cell r="H58">
            <v>2.95</v>
          </cell>
          <cell r="I58">
            <v>2.54</v>
          </cell>
          <cell r="J58" t="str">
            <v>MCCAIN  520</v>
          </cell>
        </row>
        <row r="59">
          <cell r="F59">
            <v>5.55</v>
          </cell>
          <cell r="G59">
            <v>5.35</v>
          </cell>
          <cell r="H59">
            <v>5.55</v>
          </cell>
          <cell r="I59">
            <v>5.55</v>
          </cell>
          <cell r="J59" t="str">
            <v>MCCAIN  527</v>
          </cell>
        </row>
        <row r="60">
          <cell r="F60" t="e">
            <v>#N/A</v>
          </cell>
          <cell r="G60">
            <v>3.95</v>
          </cell>
          <cell r="H60">
            <v>3.95</v>
          </cell>
          <cell r="I60">
            <v>3.95</v>
          </cell>
          <cell r="J60" t="str">
            <v>COLRUYT  721</v>
          </cell>
        </row>
        <row r="61">
          <cell r="F61" t="e">
            <v>#N/A</v>
          </cell>
          <cell r="G61" t="e">
            <v>#N/A</v>
          </cell>
          <cell r="H61" t="e">
            <v>#N/A</v>
          </cell>
          <cell r="I61" t="e">
            <v>#N/A</v>
          </cell>
          <cell r="J61">
            <v>0</v>
          </cell>
        </row>
        <row r="62">
          <cell r="F62" t="e">
            <v>#N/A</v>
          </cell>
          <cell r="G62" t="e">
            <v>#N/A</v>
          </cell>
          <cell r="H62" t="e">
            <v>#N/A</v>
          </cell>
          <cell r="I62" t="e">
            <v>#N/A</v>
          </cell>
        </row>
        <row r="63">
          <cell r="F63" t="e">
            <v>#N/A</v>
          </cell>
          <cell r="G63" t="e">
            <v>#N/A</v>
          </cell>
          <cell r="H63" t="e">
            <v>#N/A</v>
          </cell>
          <cell r="I63" t="e">
            <v>#N/A</v>
          </cell>
        </row>
        <row r="64">
          <cell r="F64" t="e">
            <v>#N/A</v>
          </cell>
          <cell r="G64" t="e">
            <v>#N/A</v>
          </cell>
          <cell r="H64" t="e">
            <v>#N/A</v>
          </cell>
          <cell r="I64" t="e">
            <v>#N/A</v>
          </cell>
        </row>
        <row r="65">
          <cell r="F65" t="e">
            <v>#N/A</v>
          </cell>
          <cell r="G65" t="e">
            <v>#N/A</v>
          </cell>
          <cell r="H65" t="e">
            <v>#N/A</v>
          </cell>
          <cell r="I65" t="e">
            <v>#N/A</v>
          </cell>
        </row>
        <row r="66">
          <cell r="F66" t="e">
            <v>#N/A</v>
          </cell>
          <cell r="G66" t="e">
            <v>#N/A</v>
          </cell>
          <cell r="H66" t="e">
            <v>#N/A</v>
          </cell>
          <cell r="I66" t="e">
            <v>#N/A</v>
          </cell>
        </row>
        <row r="67">
          <cell r="F67" t="e">
            <v>#N/A</v>
          </cell>
          <cell r="G67" t="e">
            <v>#N/A</v>
          </cell>
          <cell r="H67" t="e">
            <v>#N/A</v>
          </cell>
          <cell r="I67" t="e">
            <v>#N/A</v>
          </cell>
        </row>
        <row r="68">
          <cell r="F68" t="e">
            <v>#N/A</v>
          </cell>
          <cell r="G68" t="e">
            <v>#N/A</v>
          </cell>
          <cell r="H68" t="e">
            <v>#N/A</v>
          </cell>
          <cell r="I68" t="e">
            <v>#N/A</v>
          </cell>
        </row>
        <row r="69">
          <cell r="F69" t="e">
            <v>#N/A</v>
          </cell>
          <cell r="G69" t="e">
            <v>#N/A</v>
          </cell>
          <cell r="H69" t="e">
            <v>#N/A</v>
          </cell>
          <cell r="I69" t="e">
            <v>#N/A</v>
          </cell>
        </row>
        <row r="70">
          <cell r="F70" t="e">
            <v>#N/A</v>
          </cell>
          <cell r="G70" t="e">
            <v>#N/A</v>
          </cell>
          <cell r="H70" t="e">
            <v>#N/A</v>
          </cell>
          <cell r="I70" t="e">
            <v>#N/A</v>
          </cell>
        </row>
        <row r="71">
          <cell r="F71" t="e">
            <v>#N/A</v>
          </cell>
          <cell r="G71" t="e">
            <v>#N/A</v>
          </cell>
          <cell r="H71" t="e">
            <v>#N/A</v>
          </cell>
          <cell r="I71" t="e">
            <v>#N/A</v>
          </cell>
        </row>
        <row r="72">
          <cell r="F72" t="e">
            <v>#N/A</v>
          </cell>
          <cell r="G72" t="e">
            <v>#N/A</v>
          </cell>
          <cell r="H72" t="e">
            <v>#N/A</v>
          </cell>
          <cell r="I72" t="e">
            <v>#N/A</v>
          </cell>
        </row>
        <row r="73">
          <cell r="F73" t="e">
            <v>#N/A</v>
          </cell>
          <cell r="G73" t="e">
            <v>#N/A</v>
          </cell>
          <cell r="H73" t="e">
            <v>#N/A</v>
          </cell>
          <cell r="I73" t="e">
            <v>#N/A</v>
          </cell>
        </row>
        <row r="74">
          <cell r="F74" t="e">
            <v>#N/A</v>
          </cell>
          <cell r="G74" t="e">
            <v>#N/A</v>
          </cell>
          <cell r="H74" t="e">
            <v>#N/A</v>
          </cell>
          <cell r="I74" t="e">
            <v>#N/A</v>
          </cell>
        </row>
        <row r="75">
          <cell r="F75" t="e">
            <v>#N/A</v>
          </cell>
          <cell r="G75" t="e">
            <v>#N/A</v>
          </cell>
          <cell r="H75" t="e">
            <v>#N/A</v>
          </cell>
          <cell r="I75" t="e">
            <v>#N/A</v>
          </cell>
        </row>
        <row r="76">
          <cell r="F76" t="e">
            <v>#N/A</v>
          </cell>
          <cell r="G76" t="e">
            <v>#N/A</v>
          </cell>
          <cell r="H76" t="e">
            <v>#N/A</v>
          </cell>
          <cell r="I76" t="e">
            <v>#N/A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25"/>
  <sheetViews>
    <sheetView showZeros="0" tabSelected="1" zoomScale="50" zoomScaleNormal="50" workbookViewId="0">
      <pane xSplit="3" ySplit="3" topLeftCell="D4" activePane="bottomRight" state="frozen"/>
      <selection pane="topRight" activeCell="E1" sqref="E1"/>
      <selection pane="bottomLeft" activeCell="A3" sqref="A3"/>
      <selection pane="bottomRight" activeCell="R32" sqref="R32"/>
    </sheetView>
  </sheetViews>
  <sheetFormatPr baseColWidth="10" defaultRowHeight="12.75" x14ac:dyDescent="0.2"/>
  <cols>
    <col min="1" max="1" width="15" hidden="1" customWidth="1"/>
    <col min="2" max="2" width="51.42578125" hidden="1" customWidth="1"/>
    <col min="3" max="3" width="17.28515625" bestFit="1" customWidth="1"/>
    <col min="4" max="4" width="16.7109375" customWidth="1"/>
    <col min="5" max="6" width="17.42578125" customWidth="1"/>
    <col min="7" max="20" width="15.7109375" customWidth="1"/>
    <col min="21" max="21" width="37.7109375" customWidth="1"/>
  </cols>
  <sheetData>
    <row r="1" spans="1:21" ht="24" customHeight="1" thickBot="1" x14ac:dyDescent="0.3">
      <c r="B1" s="3" t="s">
        <v>0</v>
      </c>
      <c r="C1" s="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52" t="s">
        <v>4</v>
      </c>
    </row>
    <row r="2" spans="1:21" ht="22.5" customHeight="1" thickBot="1" x14ac:dyDescent="0.3">
      <c r="B2" s="4" t="s">
        <v>1</v>
      </c>
      <c r="C2" s="1" t="s">
        <v>2</v>
      </c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53" t="s">
        <v>5</v>
      </c>
    </row>
    <row r="3" spans="1:21" ht="22.5" customHeight="1" thickBot="1" x14ac:dyDescent="0.25">
      <c r="B3" s="5">
        <f>MAXA(D2:M2)</f>
        <v>0</v>
      </c>
      <c r="C3" s="2" t="s">
        <v>7</v>
      </c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54" t="s">
        <v>6</v>
      </c>
    </row>
    <row r="4" spans="1:21" ht="24" customHeight="1" thickBot="1" x14ac:dyDescent="0.25">
      <c r="B4" s="6" t="str">
        <f>'[1]frites marques'!A3</f>
        <v xml:space="preserve">MCCAIN </v>
      </c>
      <c r="C4" s="23"/>
      <c r="D4" s="8"/>
      <c r="E4" s="18"/>
      <c r="F4" s="18"/>
      <c r="G4" s="18"/>
      <c r="H4" s="18"/>
      <c r="I4" s="18"/>
      <c r="J4" s="18"/>
      <c r="K4" s="7"/>
      <c r="L4" s="18"/>
      <c r="M4" s="18"/>
      <c r="N4" s="18"/>
      <c r="O4" s="18"/>
      <c r="P4" s="18"/>
      <c r="Q4" s="18"/>
      <c r="R4" s="18"/>
      <c r="S4" s="18"/>
      <c r="T4" s="18"/>
      <c r="U4" s="27" t="s">
        <v>3</v>
      </c>
    </row>
    <row r="5" spans="1:21" ht="24" customHeight="1" x14ac:dyDescent="0.35">
      <c r="A5" t="str">
        <f>VLOOKUP($B5,'[1]frites marques'!$A$4:$E$102,5,FALSE)</f>
        <v>MCCAIN    101</v>
      </c>
      <c r="B5" s="15" t="str">
        <f>'[1]frites marques'!A4</f>
        <v>Allumettes       1 kg</v>
      </c>
      <c r="C5" s="20">
        <v>2.99</v>
      </c>
      <c r="D5" s="41">
        <f>VLOOKUP($A5,'[1]frites marques'!$E$4:$V$102,2,FALSE)</f>
        <v>0</v>
      </c>
      <c r="E5" s="28">
        <f>VLOOKUP($A5,'[1]frites marques'!$E$4:$V$102,3,FALSE)</f>
        <v>0</v>
      </c>
      <c r="F5" s="34">
        <f>VLOOKUP($A5,'[1]frites marques'!$E$4:$V$102,4,FALSE)</f>
        <v>0</v>
      </c>
      <c r="G5" s="28">
        <f>VLOOKUP($A5,'[1]frites marques'!$E$4:$V$102,5,FALSE)</f>
        <v>3.59</v>
      </c>
      <c r="H5" s="28">
        <f>VLOOKUP($A5,'[1]frites marques'!$E$4:$V$102,6,FALSE)</f>
        <v>3.75</v>
      </c>
      <c r="I5" s="34">
        <f>VLOOKUP($A5,'[1]frites marques'!$E$4:$V$102,7,FALSE)</f>
        <v>3.28</v>
      </c>
      <c r="J5" s="34">
        <f>VLOOKUP($A5,'[1]frites marques'!$E$4:$V$102,8,FALSE)</f>
        <v>0</v>
      </c>
      <c r="K5" s="34">
        <f>VLOOKUP($A5,'[1]frites marques'!$E$4:$V$102,9,FALSE)</f>
        <v>3.19</v>
      </c>
      <c r="L5" s="34">
        <f>VLOOKUP($A5,'[1]frites marques'!$E$4:$V$102,10,FALSE)</f>
        <v>0</v>
      </c>
      <c r="M5" s="34">
        <f>VLOOKUP($A5,'[1]frites marques'!$E$4:$V$102,11,FALSE)</f>
        <v>3.15</v>
      </c>
      <c r="N5" s="34">
        <f>VLOOKUP($A5,'[1]frites marques'!$E$4:$V$102,12,FALSE)</f>
        <v>0</v>
      </c>
      <c r="O5" s="34">
        <f>VLOOKUP($A5,'[1]frites marques'!$E$4:$V$102,13,FALSE)</f>
        <v>0</v>
      </c>
      <c r="P5" s="55" t="str">
        <f>IF(ISERROR(INDEX('[2]SYNOPTIQUE 6 MAGASINS'!$F$4:$J$76,MATCH(A5,'[2]SYNOPTIQUE 6 MAGASINS'!$J$4:$J$76,0),1)),"",INDEX('[2]SYNOPTIQUE 6 MAGASINS'!$F$4:$J$76,MATCH(A5,'[2]SYNOPTIQUE 6 MAGASINS'!$J$4:$J$76,0),1))</f>
        <v/>
      </c>
      <c r="Q5" s="46">
        <f>VLOOKUP($A5,'[1]frites marques'!$E$4:$V$102,15,FALSE)</f>
        <v>0</v>
      </c>
      <c r="R5" s="46">
        <f>VLOOKUP($A5,'[1]frites marques'!$E$4:$V$102,16,FALSE)</f>
        <v>0</v>
      </c>
      <c r="S5" s="10"/>
      <c r="T5" s="10"/>
      <c r="U5" s="24">
        <f>SMALL(D5:P5,COUNTIF(D5:P5,0)+1)</f>
        <v>3.15</v>
      </c>
    </row>
    <row r="6" spans="1:21" ht="24" customHeight="1" x14ac:dyDescent="0.35">
      <c r="A6" t="str">
        <f>VLOOKUP($B6,'[1]frites marques'!$A$4:$E$102,5,FALSE)</f>
        <v>MCCAIN    102</v>
      </c>
      <c r="B6" s="16" t="str">
        <f>'[1]frites marques'!A5</f>
        <v>Allumettes       2000 gr</v>
      </c>
      <c r="C6" s="21">
        <v>5.39</v>
      </c>
      <c r="D6" s="40">
        <f>VLOOKUP($A6,'[1]frites marques'!$E$4:$V$102,2,FALSE)</f>
        <v>0</v>
      </c>
      <c r="E6" s="29">
        <f>VLOOKUP($A6,'[1]frites marques'!$E$4:$V$102,3,FALSE)</f>
        <v>0</v>
      </c>
      <c r="F6" s="35">
        <f>VLOOKUP($A6,'[1]frites marques'!$E$4:$V$102,4,FALSE)</f>
        <v>0</v>
      </c>
      <c r="G6" s="29">
        <f>VLOOKUP($A6,'[1]frites marques'!$E$4:$V$102,5,FALSE)</f>
        <v>5.39</v>
      </c>
      <c r="H6" s="29">
        <f>VLOOKUP($A6,'[1]frites marques'!$E$4:$V$102,6,FALSE)</f>
        <v>5.69</v>
      </c>
      <c r="I6" s="35">
        <f>VLOOKUP($A6,'[1]frites marques'!$E$4:$V$102,7,FALSE)</f>
        <v>0</v>
      </c>
      <c r="J6" s="35">
        <f>VLOOKUP($A6,'[1]frites marques'!$E$4:$V$102,8,FALSE)</f>
        <v>5.29</v>
      </c>
      <c r="K6" s="35">
        <f>VLOOKUP($A6,'[1]frites marques'!$E$4:$V$102,9,FALSE)</f>
        <v>5.39</v>
      </c>
      <c r="L6" s="35">
        <f>VLOOKUP($A6,'[1]frites marques'!$E$4:$V$102,10,FALSE)</f>
        <v>4.95</v>
      </c>
      <c r="M6" s="35">
        <f>VLOOKUP($A6,'[1]frites marques'!$E$4:$V$102,11,FALSE)</f>
        <v>0</v>
      </c>
      <c r="N6" s="35">
        <f>VLOOKUP($A6,'[1]frites marques'!$E$4:$V$102,12,FALSE)</f>
        <v>0</v>
      </c>
      <c r="O6" s="35">
        <f>VLOOKUP($A6,'[1]frites marques'!$E$4:$V$102,13,FALSE)</f>
        <v>0</v>
      </c>
      <c r="P6" s="56">
        <f>IF(ISERROR(INDEX('[2]SYNOPTIQUE 6 MAGASINS'!$F$4:$J$76,MATCH(A6,'[2]SYNOPTIQUE 6 MAGASINS'!$J$4:$J$76,0),1)),"",INDEX('[2]SYNOPTIQUE 6 MAGASINS'!$F$4:$J$76,MATCH(A6,'[2]SYNOPTIQUE 6 MAGASINS'!$J$4:$J$76,0),1))</f>
        <v>5.36</v>
      </c>
      <c r="Q6" s="51">
        <f>VLOOKUP($A6,'[1]frites marques'!$E$4:$V$102,15,FALSE)</f>
        <v>0</v>
      </c>
      <c r="R6" s="49">
        <f>VLOOKUP($A6,'[1]frites marques'!$E$4:$V$102,16,FALSE)</f>
        <v>0</v>
      </c>
      <c r="S6" s="11"/>
      <c r="T6" s="11"/>
      <c r="U6" s="25">
        <f t="shared" ref="U6:U25" si="0">SMALL(D6:P6,COUNTIF(D6:P6,0)+1)</f>
        <v>4.95</v>
      </c>
    </row>
    <row r="7" spans="1:21" ht="24" customHeight="1" x14ac:dyDescent="0.35">
      <c r="A7" t="str">
        <f>VLOOKUP($B7,'[1]frites marques'!$A$4:$E$102,5,FALSE)</f>
        <v>MCCAIN    103</v>
      </c>
      <c r="B7" s="17" t="str">
        <f>'[1]frites marques'!A6</f>
        <v xml:space="preserve">Golden Long   1000 gr                            </v>
      </c>
      <c r="C7" s="22">
        <v>2.99</v>
      </c>
      <c r="D7" s="42">
        <f>VLOOKUP($A7,'[1]frites marques'!$E$4:$V$102,2,FALSE)</f>
        <v>0</v>
      </c>
      <c r="E7" s="30">
        <f>VLOOKUP($A7,'[1]frites marques'!$E$4:$V$102,3,FALSE)</f>
        <v>0</v>
      </c>
      <c r="F7" s="36">
        <f>VLOOKUP($A7,'[1]frites marques'!$E$4:$V$102,4,FALSE)</f>
        <v>0</v>
      </c>
      <c r="G7" s="30">
        <f>VLOOKUP($A7,'[1]frites marques'!$E$4:$V$102,5,FALSE)</f>
        <v>3.29</v>
      </c>
      <c r="H7" s="30">
        <f>VLOOKUP($A7,'[1]frites marques'!$E$4:$V$102,6,FALSE)</f>
        <v>3.56</v>
      </c>
      <c r="I7" s="36">
        <f>VLOOKUP($A7,'[1]frites marques'!$E$4:$V$102,7,FALSE)</f>
        <v>0</v>
      </c>
      <c r="J7" s="36">
        <f>VLOOKUP($A7,'[1]frites marques'!$E$4:$V$102,8,FALSE)</f>
        <v>0</v>
      </c>
      <c r="K7" s="36">
        <f>VLOOKUP($A7,'[1]frites marques'!$E$4:$V$102,9,FALSE)</f>
        <v>3.19</v>
      </c>
      <c r="L7" s="36">
        <f>VLOOKUP($A7,'[1]frites marques'!$E$4:$V$102,10,FALSE)</f>
        <v>2.99</v>
      </c>
      <c r="M7" s="36">
        <f>VLOOKUP($A7,'[1]frites marques'!$E$4:$V$102,11,FALSE)</f>
        <v>3.15</v>
      </c>
      <c r="N7" s="36">
        <f>VLOOKUP($A7,'[1]frites marques'!$E$4:$V$102,12,FALSE)</f>
        <v>0</v>
      </c>
      <c r="O7" s="36">
        <f>VLOOKUP($A7,'[1]frites marques'!$E$4:$V$102,13,FALSE)</f>
        <v>0</v>
      </c>
      <c r="P7" s="57" t="str">
        <f>IF(ISERROR(INDEX('[2]SYNOPTIQUE 6 MAGASINS'!$F$4:$J$76,MATCH(A7,'[2]SYNOPTIQUE 6 MAGASINS'!$J$4:$J$76,0),1)),"",INDEX('[2]SYNOPTIQUE 6 MAGASINS'!$F$4:$J$76,MATCH(A7,'[2]SYNOPTIQUE 6 MAGASINS'!$J$4:$J$76,0),1))</f>
        <v/>
      </c>
      <c r="Q7" s="47">
        <f>VLOOKUP($A7,'[1]frites marques'!$E$4:$V$102,15,FALSE)</f>
        <v>0</v>
      </c>
      <c r="R7" s="48">
        <f>VLOOKUP($A7,'[1]frites marques'!$E$4:$V$102,16,FALSE)</f>
        <v>0</v>
      </c>
      <c r="S7" s="12"/>
      <c r="T7" s="12"/>
      <c r="U7" s="25">
        <f t="shared" si="0"/>
        <v>2.99</v>
      </c>
    </row>
    <row r="8" spans="1:21" ht="24" customHeight="1" x14ac:dyDescent="0.35">
      <c r="A8" t="str">
        <f>VLOOKUP($B8,'[1]frites marques'!$A$4:$E$102,5,FALSE)</f>
        <v>MCCAIN    130</v>
      </c>
      <c r="B8" s="16" t="str">
        <f>'[1]frites marques'!A7</f>
        <v>Coupe Belge  1000 gr</v>
      </c>
      <c r="C8" s="21">
        <v>2.99</v>
      </c>
      <c r="D8" s="40">
        <f>VLOOKUP($A8,'[1]frites marques'!$E$4:$V$102,2,FALSE)</f>
        <v>0</v>
      </c>
      <c r="E8" s="29">
        <f>VLOOKUP($A8,'[1]frites marques'!$E$4:$V$102,3,FALSE)</f>
        <v>0</v>
      </c>
      <c r="F8" s="35">
        <f>VLOOKUP($A8,'[1]frites marques'!$E$4:$V$102,4,FALSE)</f>
        <v>0</v>
      </c>
      <c r="G8" s="29">
        <f>VLOOKUP($A8,'[1]frites marques'!$E$4:$V$102,5,FALSE)</f>
        <v>0</v>
      </c>
      <c r="H8" s="29">
        <f>VLOOKUP($A8,'[1]frites marques'!$E$4:$V$102,6,FALSE)</f>
        <v>0</v>
      </c>
      <c r="I8" s="35">
        <f>VLOOKUP($A8,'[1]frites marques'!$E$4:$V$102,7,FALSE)</f>
        <v>0</v>
      </c>
      <c r="J8" s="35">
        <f>VLOOKUP($A8,'[1]frites marques'!$E$4:$V$102,8,FALSE)</f>
        <v>0</v>
      </c>
      <c r="K8" s="35">
        <f>VLOOKUP($A8,'[1]frites marques'!$E$4:$V$102,9,FALSE)</f>
        <v>0</v>
      </c>
      <c r="L8" s="35">
        <f>VLOOKUP($A8,'[1]frites marques'!$E$4:$V$102,10,FALSE)</f>
        <v>0</v>
      </c>
      <c r="M8" s="35">
        <f>VLOOKUP($A8,'[1]frites marques'!$E$4:$V$102,11,FALSE)</f>
        <v>0</v>
      </c>
      <c r="N8" s="35">
        <f>VLOOKUP($A8,'[1]frites marques'!$E$4:$V$102,12,FALSE)</f>
        <v>0</v>
      </c>
      <c r="O8" s="35">
        <f>VLOOKUP($A8,'[1]frites marques'!$E$4:$V$102,13,FALSE)</f>
        <v>0</v>
      </c>
      <c r="P8" s="56" t="str">
        <f>IF(ISERROR(INDEX('[2]SYNOPTIQUE 6 MAGASINS'!$F$4:$J$76,MATCH(A8,'[2]SYNOPTIQUE 6 MAGASINS'!$J$4:$J$76,0),1)),"",INDEX('[2]SYNOPTIQUE 6 MAGASINS'!$F$4:$J$76,MATCH(A8,'[2]SYNOPTIQUE 6 MAGASINS'!$J$4:$J$76,0),1))</f>
        <v/>
      </c>
      <c r="Q8" s="51">
        <f>VLOOKUP($A8,'[1]frites marques'!$E$4:$V$102,15,FALSE)</f>
        <v>0</v>
      </c>
      <c r="R8" s="49">
        <f>VLOOKUP($A8,'[1]frites marques'!$E$4:$V$102,16,FALSE)</f>
        <v>0</v>
      </c>
      <c r="S8" s="11"/>
      <c r="T8" s="11"/>
      <c r="U8" s="25" t="e">
        <f t="shared" si="0"/>
        <v>#NUM!</v>
      </c>
    </row>
    <row r="9" spans="1:21" ht="24" customHeight="1" x14ac:dyDescent="0.35">
      <c r="A9" t="str">
        <f>VLOOKUP($B9,'[1]frites marques'!$A$4:$E$102,5,FALSE)</f>
        <v>MCCAIN    131</v>
      </c>
      <c r="B9" s="17" t="str">
        <f>'[1]frites marques'!A8</f>
        <v>Coupe Belge  2000 gr</v>
      </c>
      <c r="C9" s="22">
        <v>5.39</v>
      </c>
      <c r="D9" s="42">
        <f>VLOOKUP($A9,'[1]frites marques'!$E$4:$V$102,2,FALSE)</f>
        <v>0</v>
      </c>
      <c r="E9" s="30">
        <f>VLOOKUP($A9,'[1]frites marques'!$E$4:$V$102,3,FALSE)</f>
        <v>0</v>
      </c>
      <c r="F9" s="36">
        <f>VLOOKUP($A9,'[1]frites marques'!$E$4:$V$102,4,FALSE)</f>
        <v>0</v>
      </c>
      <c r="G9" s="30">
        <f>VLOOKUP($A9,'[1]frites marques'!$E$4:$V$102,5,FALSE)</f>
        <v>0</v>
      </c>
      <c r="H9" s="30">
        <f>VLOOKUP($A9,'[1]frites marques'!$E$4:$V$102,6,FALSE)</f>
        <v>0</v>
      </c>
      <c r="I9" s="36">
        <f>VLOOKUP($A9,'[1]frites marques'!$E$4:$V$102,7,FALSE)</f>
        <v>0</v>
      </c>
      <c r="J9" s="36">
        <f>VLOOKUP($A9,'[1]frites marques'!$E$4:$V$102,8,FALSE)</f>
        <v>0</v>
      </c>
      <c r="K9" s="36">
        <f>VLOOKUP($A9,'[1]frites marques'!$E$4:$V$102,9,FALSE)</f>
        <v>0</v>
      </c>
      <c r="L9" s="36">
        <f>VLOOKUP($A9,'[1]frites marques'!$E$4:$V$102,10,FALSE)</f>
        <v>0</v>
      </c>
      <c r="M9" s="36">
        <f>VLOOKUP($A9,'[1]frites marques'!$E$4:$V$102,11,FALSE)</f>
        <v>0</v>
      </c>
      <c r="N9" s="36">
        <f>VLOOKUP($A9,'[1]frites marques'!$E$4:$V$102,12,FALSE)</f>
        <v>0</v>
      </c>
      <c r="O9" s="36">
        <f>VLOOKUP($A9,'[1]frites marques'!$E$4:$V$102,13,FALSE)</f>
        <v>0</v>
      </c>
      <c r="P9" s="57" t="str">
        <f>IF(ISERROR(INDEX('[2]SYNOPTIQUE 6 MAGASINS'!$F$4:$J$76,MATCH(A9,'[2]SYNOPTIQUE 6 MAGASINS'!$J$4:$J$76,0),1)),"",INDEX('[2]SYNOPTIQUE 6 MAGASINS'!$F$4:$J$76,MATCH(A9,'[2]SYNOPTIQUE 6 MAGASINS'!$J$4:$J$76,0),1))</f>
        <v/>
      </c>
      <c r="Q9" s="47">
        <f>VLOOKUP($A9,'[1]frites marques'!$E$4:$V$102,15,FALSE)</f>
        <v>0</v>
      </c>
      <c r="R9" s="48">
        <f>VLOOKUP($A9,'[1]frites marques'!$E$4:$V$102,16,FALSE)</f>
        <v>0</v>
      </c>
      <c r="S9" s="12"/>
      <c r="T9" s="12"/>
      <c r="U9" s="25" t="e">
        <f t="shared" si="0"/>
        <v>#NUM!</v>
      </c>
    </row>
    <row r="10" spans="1:21" ht="24" customHeight="1" x14ac:dyDescent="0.35">
      <c r="A10" t="str">
        <f>VLOOKUP($B10,'[1]frites marques'!$A$4:$E$102,5,FALSE)</f>
        <v>MCCAIN    104</v>
      </c>
      <c r="B10" s="16" t="str">
        <f>'[1]frites marques'!A9</f>
        <v xml:space="preserve">Tradition            1 kg                                </v>
      </c>
      <c r="C10" s="21">
        <v>2.99</v>
      </c>
      <c r="D10" s="40">
        <f>VLOOKUP($A10,'[1]frites marques'!$E$4:$V$102,2,FALSE)</f>
        <v>0</v>
      </c>
      <c r="E10" s="29">
        <f>VLOOKUP($A10,'[1]frites marques'!$E$4:$V$102,3,FALSE)</f>
        <v>0</v>
      </c>
      <c r="F10" s="35">
        <f>VLOOKUP($A10,'[1]frites marques'!$E$4:$V$102,4,FALSE)</f>
        <v>0</v>
      </c>
      <c r="G10" s="29">
        <f>VLOOKUP($A10,'[1]frites marques'!$E$4:$V$102,5,FALSE)</f>
        <v>2.59</v>
      </c>
      <c r="H10" s="29">
        <f>VLOOKUP($A10,'[1]frites marques'!$E$4:$V$102,6,FALSE)</f>
        <v>2.75</v>
      </c>
      <c r="I10" s="35">
        <f>VLOOKUP($A10,'[1]frites marques'!$E$4:$V$102,7,FALSE)</f>
        <v>3.28</v>
      </c>
      <c r="J10" s="35">
        <f>VLOOKUP($A10,'[1]frites marques'!$E$4:$V$102,8,FALSE)</f>
        <v>2.59</v>
      </c>
      <c r="K10" s="35">
        <f>VLOOKUP($A10,'[1]frites marques'!$E$4:$V$102,9,FALSE)</f>
        <v>2.99</v>
      </c>
      <c r="L10" s="35">
        <f>VLOOKUP($A10,'[1]frites marques'!$E$4:$V$102,10,FALSE)</f>
        <v>0</v>
      </c>
      <c r="M10" s="35">
        <f>VLOOKUP($A10,'[1]frites marques'!$E$4:$V$102,11,FALSE)</f>
        <v>2.69</v>
      </c>
      <c r="N10" s="35">
        <f>VLOOKUP($A10,'[1]frites marques'!$E$4:$V$102,12,FALSE)</f>
        <v>0</v>
      </c>
      <c r="O10" s="35">
        <f>VLOOKUP($A10,'[1]frites marques'!$E$4:$V$102,13,FALSE)</f>
        <v>0</v>
      </c>
      <c r="P10" s="56" t="str">
        <f>IF(ISERROR(INDEX('[2]SYNOPTIQUE 6 MAGASINS'!$F$4:$J$76,MATCH(A10,'[2]SYNOPTIQUE 6 MAGASINS'!$J$4:$J$76,0),1)),"",INDEX('[2]SYNOPTIQUE 6 MAGASINS'!$F$4:$J$76,MATCH(A10,'[2]SYNOPTIQUE 6 MAGASINS'!$J$4:$J$76,0),1))</f>
        <v/>
      </c>
      <c r="Q10" s="51">
        <f>VLOOKUP($A10,'[1]frites marques'!$E$4:$V$102,15,FALSE)</f>
        <v>0</v>
      </c>
      <c r="R10" s="49">
        <f>VLOOKUP($A10,'[1]frites marques'!$E$4:$V$102,16,FALSE)</f>
        <v>0</v>
      </c>
      <c r="S10" s="11"/>
      <c r="T10" s="11"/>
      <c r="U10" s="25">
        <f t="shared" si="0"/>
        <v>2.59</v>
      </c>
    </row>
    <row r="11" spans="1:21" ht="24" customHeight="1" x14ac:dyDescent="0.35">
      <c r="A11" t="str">
        <f>VLOOKUP($B11,'[1]frites marques'!$A$4:$E$102,5,FALSE)</f>
        <v>MCCAIN    105</v>
      </c>
      <c r="B11" s="17" t="str">
        <f>'[1]frites marques'!A10</f>
        <v xml:space="preserve">Tradition           2 kg                          </v>
      </c>
      <c r="C11" s="22">
        <v>5.39</v>
      </c>
      <c r="D11" s="42">
        <f>VLOOKUP($A11,'[1]frites marques'!$E$4:$V$102,2,FALSE)</f>
        <v>0</v>
      </c>
      <c r="E11" s="30">
        <f>VLOOKUP($A11,'[1]frites marques'!$E$4:$V$102,3,FALSE)</f>
        <v>0</v>
      </c>
      <c r="F11" s="36">
        <f>VLOOKUP($A11,'[1]frites marques'!$E$4:$V$102,4,FALSE)</f>
        <v>0</v>
      </c>
      <c r="G11" s="30">
        <f>VLOOKUP($A11,'[1]frites marques'!$E$4:$V$102,5,FALSE)</f>
        <v>3.19</v>
      </c>
      <c r="H11" s="30">
        <f>VLOOKUP($A11,'[1]frites marques'!$E$4:$V$102,6,FALSE)</f>
        <v>3.05</v>
      </c>
      <c r="I11" s="36">
        <f>VLOOKUP($A11,'[1]frites marques'!$E$4:$V$102,7,FALSE)</f>
        <v>5.86</v>
      </c>
      <c r="J11" s="36">
        <f>VLOOKUP($A11,'[1]frites marques'!$E$4:$V$102,8,FALSE)</f>
        <v>2.99</v>
      </c>
      <c r="K11" s="36">
        <f>VLOOKUP($A11,'[1]frites marques'!$E$4:$V$102,9,FALSE)</f>
        <v>5.39</v>
      </c>
      <c r="L11" s="36">
        <f>VLOOKUP($A11,'[1]frites marques'!$E$4:$V$102,10,FALSE)</f>
        <v>2.93</v>
      </c>
      <c r="M11" s="36">
        <f>VLOOKUP($A11,'[1]frites marques'!$E$4:$V$102,11,FALSE)</f>
        <v>2.99</v>
      </c>
      <c r="N11" s="36">
        <f>VLOOKUP($A11,'[1]frites marques'!$E$4:$V$102,12,FALSE)</f>
        <v>0</v>
      </c>
      <c r="O11" s="36">
        <f>VLOOKUP($A11,'[1]frites marques'!$E$4:$V$102,13,FALSE)</f>
        <v>0</v>
      </c>
      <c r="P11" s="57">
        <f>IF(ISERROR(INDEX('[2]SYNOPTIQUE 6 MAGASINS'!$F$4:$J$76,MATCH(A11,'[2]SYNOPTIQUE 6 MAGASINS'!$J$4:$J$76,0),1)),"",INDEX('[2]SYNOPTIQUE 6 MAGASINS'!$F$4:$J$76,MATCH(A11,'[2]SYNOPTIQUE 6 MAGASINS'!$J$4:$J$76,0),1))</f>
        <v>2.94</v>
      </c>
      <c r="Q11" s="47">
        <f>VLOOKUP($A11,'[1]frites marques'!$E$4:$V$102,15,FALSE)</f>
        <v>0</v>
      </c>
      <c r="R11" s="48">
        <f>VLOOKUP($A11,'[1]frites marques'!$E$4:$V$102,16,FALSE)</f>
        <v>0</v>
      </c>
      <c r="S11" s="12"/>
      <c r="T11" s="12"/>
      <c r="U11" s="25">
        <f t="shared" si="0"/>
        <v>2.93</v>
      </c>
    </row>
    <row r="12" spans="1:21" ht="24" customHeight="1" x14ac:dyDescent="0.35">
      <c r="A12" t="str">
        <f>VLOOKUP($B12,'[1]frites marques'!$A$4:$E$102,5,FALSE)</f>
        <v>MCCAIN    106</v>
      </c>
      <c r="B12" s="16" t="str">
        <f>'[1]frites marques'!A11</f>
        <v>Frites  Suprème  750 gr</v>
      </c>
      <c r="C12" s="21">
        <v>3.19</v>
      </c>
      <c r="D12" s="43">
        <f>VLOOKUP($A12,'[1]frites marques'!$E$4:$V$102,2,FALSE)</f>
        <v>0</v>
      </c>
      <c r="E12" s="29">
        <f>VLOOKUP($A12,'[1]frites marques'!$E$4:$V$102,3,FALSE)</f>
        <v>0</v>
      </c>
      <c r="F12" s="35">
        <f>VLOOKUP($A12,'[1]frites marques'!$E$4:$V$102,4,FALSE)</f>
        <v>0</v>
      </c>
      <c r="G12" s="29">
        <f>VLOOKUP($A12,'[1]frites marques'!$E$4:$V$102,5,FALSE)</f>
        <v>3.19</v>
      </c>
      <c r="H12" s="29">
        <f>VLOOKUP($A12,'[1]frites marques'!$E$4:$V$102,6,FALSE)</f>
        <v>3.19</v>
      </c>
      <c r="I12" s="35">
        <f>VLOOKUP($A12,'[1]frites marques'!$E$4:$V$102,7,FALSE)</f>
        <v>0</v>
      </c>
      <c r="J12" s="35">
        <f>VLOOKUP($A12,'[1]frites marques'!$E$4:$V$102,8,FALSE)</f>
        <v>0</v>
      </c>
      <c r="K12" s="35">
        <f>VLOOKUP($A12,'[1]frites marques'!$E$4:$V$102,9,FALSE)</f>
        <v>2.85</v>
      </c>
      <c r="L12" s="35">
        <f>VLOOKUP($A12,'[1]frites marques'!$E$4:$V$102,10,FALSE)</f>
        <v>0</v>
      </c>
      <c r="M12" s="35">
        <f>VLOOKUP($A12,'[1]frites marques'!$E$4:$V$102,11,FALSE)</f>
        <v>0</v>
      </c>
      <c r="N12" s="35">
        <f>VLOOKUP($A12,'[1]frites marques'!$E$4:$V$102,12,FALSE)</f>
        <v>0</v>
      </c>
      <c r="O12" s="35">
        <f>VLOOKUP($A12,'[1]frites marques'!$E$4:$V$102,13,FALSE)</f>
        <v>0</v>
      </c>
      <c r="P12" s="56" t="str">
        <f>IF(ISERROR(INDEX('[2]SYNOPTIQUE 6 MAGASINS'!$F$4:$J$76,MATCH(A12,'[2]SYNOPTIQUE 6 MAGASINS'!$J$4:$J$76,0),1)),"",INDEX('[2]SYNOPTIQUE 6 MAGASINS'!$F$4:$J$76,MATCH(A12,'[2]SYNOPTIQUE 6 MAGASINS'!$J$4:$J$76,0),1))</f>
        <v/>
      </c>
      <c r="Q12" s="51">
        <f>VLOOKUP($A12,'[1]frites marques'!$E$4:$V$102,15,FALSE)</f>
        <v>0</v>
      </c>
      <c r="R12" s="49">
        <f>VLOOKUP($A12,'[1]frites marques'!$E$4:$V$102,16,FALSE)</f>
        <v>0</v>
      </c>
      <c r="S12" s="11"/>
      <c r="T12" s="11"/>
      <c r="U12" s="25">
        <f t="shared" si="0"/>
        <v>2.85</v>
      </c>
    </row>
    <row r="13" spans="1:21" ht="24" customHeight="1" x14ac:dyDescent="0.35">
      <c r="A13" t="str">
        <f>VLOOKUP($B13,'[1]frites marques'!$A$4:$E$102,5,FALSE)</f>
        <v>MCCAIN    107</v>
      </c>
      <c r="B13" s="17" t="str">
        <f>'[1]frites marques'!A12</f>
        <v xml:space="preserve">1.2.3.                    1 kg                            </v>
      </c>
      <c r="C13" s="22">
        <v>2.99</v>
      </c>
      <c r="D13" s="44">
        <f>VLOOKUP($A13,'[1]frites marques'!$E$4:$V$102,2,FALSE)</f>
        <v>0</v>
      </c>
      <c r="E13" s="30">
        <f>VLOOKUP($A13,'[1]frites marques'!$E$4:$V$102,3,FALSE)</f>
        <v>0</v>
      </c>
      <c r="F13" s="36">
        <f>VLOOKUP($A13,'[1]frites marques'!$E$4:$V$102,4,FALSE)</f>
        <v>0</v>
      </c>
      <c r="G13" s="30">
        <f>VLOOKUP($A13,'[1]frites marques'!$E$4:$V$102,5,FALSE)</f>
        <v>3.29</v>
      </c>
      <c r="H13" s="30">
        <f>VLOOKUP($A13,'[1]frites marques'!$E$4:$V$102,6,FALSE)</f>
        <v>3.19</v>
      </c>
      <c r="I13" s="36">
        <f>VLOOKUP($A13,'[1]frites marques'!$E$4:$V$102,7,FALSE)</f>
        <v>0</v>
      </c>
      <c r="J13" s="36">
        <f>VLOOKUP($A13,'[1]frites marques'!$E$4:$V$102,8,FALSE)</f>
        <v>3.19</v>
      </c>
      <c r="K13" s="36">
        <f>VLOOKUP($A13,'[1]frites marques'!$E$4:$V$102,9,FALSE)</f>
        <v>2.99</v>
      </c>
      <c r="L13" s="36">
        <f>VLOOKUP($A13,'[1]frites marques'!$E$4:$V$102,10,FALSE)</f>
        <v>0</v>
      </c>
      <c r="M13" s="36">
        <f>VLOOKUP($A13,'[1]frites marques'!$E$4:$V$102,11,FALSE)</f>
        <v>3.15</v>
      </c>
      <c r="N13" s="36">
        <f>VLOOKUP($A13,'[1]frites marques'!$E$4:$V$102,12,FALSE)</f>
        <v>0</v>
      </c>
      <c r="O13" s="36">
        <f>VLOOKUP($A13,'[1]frites marques'!$E$4:$V$102,13,FALSE)</f>
        <v>0</v>
      </c>
      <c r="P13" s="57" t="str">
        <f>IF(ISERROR(INDEX('[2]SYNOPTIQUE 6 MAGASINS'!$F$4:$J$76,MATCH(A13,'[2]SYNOPTIQUE 6 MAGASINS'!$J$4:$J$76,0),1)),"",INDEX('[2]SYNOPTIQUE 6 MAGASINS'!$F$4:$J$76,MATCH(A13,'[2]SYNOPTIQUE 6 MAGASINS'!$J$4:$J$76,0),1))</f>
        <v/>
      </c>
      <c r="Q13" s="47">
        <f>VLOOKUP($A13,'[1]frites marques'!$E$4:$V$102,15,FALSE)</f>
        <v>0</v>
      </c>
      <c r="R13" s="48">
        <f>VLOOKUP($A13,'[1]frites marques'!$E$4:$V$102,16,FALSE)</f>
        <v>0</v>
      </c>
      <c r="S13" s="12"/>
      <c r="T13" s="12"/>
      <c r="U13" s="25">
        <f t="shared" si="0"/>
        <v>2.99</v>
      </c>
    </row>
    <row r="14" spans="1:21" ht="24" customHeight="1" x14ac:dyDescent="0.35">
      <c r="A14" t="str">
        <f>VLOOKUP($B14,'[1]frites marques'!$A$4:$E$102,5,FALSE)</f>
        <v>MCCAIN    108</v>
      </c>
      <c r="B14" s="16" t="str">
        <f>'[1]frites marques'!A13</f>
        <v xml:space="preserve">1-2-3                   2 kg                                </v>
      </c>
      <c r="C14" s="21">
        <v>5.39</v>
      </c>
      <c r="D14" s="43">
        <f>VLOOKUP($A14,'[1]frites marques'!$E$4:$V$102,2,FALSE)</f>
        <v>0</v>
      </c>
      <c r="E14" s="29">
        <f>VLOOKUP($A14,'[1]frites marques'!$E$4:$V$102,3,FALSE)</f>
        <v>0</v>
      </c>
      <c r="F14" s="35">
        <f>VLOOKUP($A14,'[1]frites marques'!$E$4:$V$102,4,FALSE)</f>
        <v>0</v>
      </c>
      <c r="G14" s="29">
        <f>VLOOKUP($A14,'[1]frites marques'!$E$4:$V$102,5,FALSE)</f>
        <v>5.59</v>
      </c>
      <c r="H14" s="29">
        <f>VLOOKUP($A14,'[1]frites marques'!$E$4:$V$102,6,FALSE)</f>
        <v>0</v>
      </c>
      <c r="I14" s="35">
        <f>VLOOKUP($A14,'[1]frites marques'!$E$4:$V$102,7,FALSE)</f>
        <v>0</v>
      </c>
      <c r="J14" s="35">
        <f>VLOOKUP($A14,'[1]frites marques'!$E$4:$V$102,8,FALSE)</f>
        <v>0</v>
      </c>
      <c r="K14" s="35">
        <f>VLOOKUP($A14,'[1]frites marques'!$E$4:$V$102,9,FALSE)</f>
        <v>0</v>
      </c>
      <c r="L14" s="35">
        <f>VLOOKUP($A14,'[1]frites marques'!$E$4:$V$102,10,FALSE)</f>
        <v>5.25</v>
      </c>
      <c r="M14" s="35">
        <f>VLOOKUP($A14,'[1]frites marques'!$E$4:$V$102,11,FALSE)</f>
        <v>0</v>
      </c>
      <c r="N14" s="35">
        <f>VLOOKUP($A14,'[1]frites marques'!$E$4:$V$102,12,FALSE)</f>
        <v>0</v>
      </c>
      <c r="O14" s="35">
        <f>VLOOKUP($A14,'[1]frites marques'!$E$4:$V$102,13,FALSE)</f>
        <v>0</v>
      </c>
      <c r="P14" s="56">
        <f>IF(ISERROR(INDEX('[2]SYNOPTIQUE 6 MAGASINS'!$F$4:$J$76,MATCH(A14,'[2]SYNOPTIQUE 6 MAGASINS'!$J$4:$J$76,0),1)),"",INDEX('[2]SYNOPTIQUE 6 MAGASINS'!$F$4:$J$76,MATCH(A14,'[2]SYNOPTIQUE 6 MAGASINS'!$J$4:$J$76,0),1))</f>
        <v>6.27</v>
      </c>
      <c r="Q14" s="51">
        <f>VLOOKUP($A14,'[1]frites marques'!$E$4:$V$102,15,FALSE)</f>
        <v>0</v>
      </c>
      <c r="R14" s="49">
        <f>VLOOKUP($A14,'[1]frites marques'!$E$4:$V$102,16,FALSE)</f>
        <v>0</v>
      </c>
      <c r="S14" s="11"/>
      <c r="T14" s="11"/>
      <c r="U14" s="25">
        <f t="shared" si="0"/>
        <v>5.25</v>
      </c>
    </row>
    <row r="15" spans="1:21" ht="24" customHeight="1" x14ac:dyDescent="0.35">
      <c r="A15" t="str">
        <f>VLOOKUP($B15,'[1]frites marques'!$A$4:$E$102,5,FALSE)</f>
        <v>MCCAIN  109</v>
      </c>
      <c r="B15" s="17" t="str">
        <f>'[1]frites marques'!A14</f>
        <v xml:space="preserve">HomeFrit'         1 kg                             </v>
      </c>
      <c r="C15" s="22">
        <v>2.99</v>
      </c>
      <c r="D15" s="44">
        <f>VLOOKUP($A15,'[1]frites marques'!$E$4:$V$102,2,FALSE)</f>
        <v>0</v>
      </c>
      <c r="E15" s="30">
        <f>VLOOKUP($A15,'[1]frites marques'!$E$4:$V$102,3,FALSE)</f>
        <v>0</v>
      </c>
      <c r="F15" s="36">
        <f>VLOOKUP($A15,'[1]frites marques'!$E$4:$V$102,4,FALSE)</f>
        <v>0</v>
      </c>
      <c r="G15" s="30">
        <f>VLOOKUP($A15,'[1]frites marques'!$E$4:$V$102,5,FALSE)</f>
        <v>0</v>
      </c>
      <c r="H15" s="30">
        <f>VLOOKUP($A15,'[1]frites marques'!$E$4:$V$102,6,FALSE)</f>
        <v>3.51</v>
      </c>
      <c r="I15" s="36">
        <f>VLOOKUP($A15,'[1]frites marques'!$E$4:$V$102,7,FALSE)</f>
        <v>3.61</v>
      </c>
      <c r="J15" s="36">
        <f>VLOOKUP($A15,'[1]frites marques'!$E$4:$V$102,8,FALSE)</f>
        <v>0</v>
      </c>
      <c r="K15" s="36">
        <f>VLOOKUP($A15,'[1]frites marques'!$E$4:$V$102,9,FALSE)</f>
        <v>2.99</v>
      </c>
      <c r="L15" s="36">
        <f>VLOOKUP($A15,'[1]frites marques'!$E$4:$V$102,10,FALSE)</f>
        <v>0</v>
      </c>
      <c r="M15" s="36">
        <f>VLOOKUP($A15,'[1]frites marques'!$E$4:$V$102,11,FALSE)</f>
        <v>0</v>
      </c>
      <c r="N15" s="36">
        <f>VLOOKUP($A15,'[1]frites marques'!$E$4:$V$102,12,FALSE)</f>
        <v>0</v>
      </c>
      <c r="O15" s="36">
        <f>VLOOKUP($A15,'[1]frites marques'!$E$4:$V$102,13,FALSE)</f>
        <v>0</v>
      </c>
      <c r="P15" s="57" t="str">
        <f>IF(ISERROR(INDEX('[2]SYNOPTIQUE 6 MAGASINS'!$F$4:$J$76,MATCH(A15,'[2]SYNOPTIQUE 6 MAGASINS'!$J$4:$J$76,0),1)),"",INDEX('[2]SYNOPTIQUE 6 MAGASINS'!$F$4:$J$76,MATCH(A15,'[2]SYNOPTIQUE 6 MAGASINS'!$J$4:$J$76,0),1))</f>
        <v/>
      </c>
      <c r="Q15" s="47">
        <f>VLOOKUP($A15,'[1]frites marques'!$E$4:$V$102,15,FALSE)</f>
        <v>0</v>
      </c>
      <c r="R15" s="48">
        <f>VLOOKUP($A15,'[1]frites marques'!$E$4:$V$102,16,FALSE)</f>
        <v>0</v>
      </c>
      <c r="S15" s="12"/>
      <c r="T15" s="12"/>
      <c r="U15" s="25">
        <f t="shared" si="0"/>
        <v>2.99</v>
      </c>
    </row>
    <row r="16" spans="1:21" ht="24" customHeight="1" x14ac:dyDescent="0.35">
      <c r="A16" t="str">
        <f>VLOOKUP($B16,'[1]frites marques'!$A$4:$E$102,5,FALSE)</f>
        <v>MCCAIN    110</v>
      </c>
      <c r="B16" s="16" t="str">
        <f>'[1]frites marques'!A15</f>
        <v xml:space="preserve">HomeFrit'         2 kg                               </v>
      </c>
      <c r="C16" s="21">
        <v>5.39</v>
      </c>
      <c r="D16" s="43">
        <f>VLOOKUP($A16,'[1]frites marques'!$E$4:$V$102,2,FALSE)</f>
        <v>0</v>
      </c>
      <c r="E16" s="29">
        <f>VLOOKUP($A16,'[1]frites marques'!$E$4:$V$102,3,FALSE)</f>
        <v>0</v>
      </c>
      <c r="F16" s="35">
        <f>VLOOKUP($A16,'[1]frites marques'!$E$4:$V$102,4,FALSE)</f>
        <v>0</v>
      </c>
      <c r="G16" s="29">
        <f>VLOOKUP($A16,'[1]frites marques'!$E$4:$V$102,5,FALSE)</f>
        <v>5.19</v>
      </c>
      <c r="H16" s="29">
        <f>VLOOKUP($A16,'[1]frites marques'!$E$4:$V$102,6,FALSE)</f>
        <v>5.69</v>
      </c>
      <c r="I16" s="35">
        <f>VLOOKUP($A16,'[1]frites marques'!$E$4:$V$102,7,FALSE)</f>
        <v>0</v>
      </c>
      <c r="J16" s="35">
        <f>VLOOKUP($A16,'[1]frites marques'!$E$4:$V$102,8,FALSE)</f>
        <v>5.29</v>
      </c>
      <c r="K16" s="35">
        <f>VLOOKUP($A16,'[1]frites marques'!$E$4:$V$102,9,FALSE)</f>
        <v>5.39</v>
      </c>
      <c r="L16" s="35">
        <f>VLOOKUP($A16,'[1]frites marques'!$E$4:$V$102,10,FALSE)</f>
        <v>5.09</v>
      </c>
      <c r="M16" s="35">
        <f>VLOOKUP($A16,'[1]frites marques'!$E$4:$V$102,11,FALSE)</f>
        <v>5.19</v>
      </c>
      <c r="N16" s="35">
        <f>VLOOKUP($A16,'[1]frites marques'!$E$4:$V$102,12,FALSE)</f>
        <v>0</v>
      </c>
      <c r="O16" s="35">
        <f>VLOOKUP($A16,'[1]frites marques'!$E$4:$V$102,13,FALSE)</f>
        <v>0</v>
      </c>
      <c r="P16" s="56" t="str">
        <f>IF(ISERROR(INDEX('[2]SYNOPTIQUE 6 MAGASINS'!$F$4:$J$76,MATCH(A16,'[2]SYNOPTIQUE 6 MAGASINS'!$J$4:$J$76,0),1)),"",INDEX('[2]SYNOPTIQUE 6 MAGASINS'!$F$4:$J$76,MATCH(A16,'[2]SYNOPTIQUE 6 MAGASINS'!$J$4:$J$76,0),1))</f>
        <v/>
      </c>
      <c r="Q16" s="51">
        <f>VLOOKUP($A16,'[1]frites marques'!$E$4:$V$102,15,FALSE)</f>
        <v>0</v>
      </c>
      <c r="R16" s="49">
        <f>VLOOKUP($A16,'[1]frites marques'!$E$4:$V$102,16,FALSE)</f>
        <v>0</v>
      </c>
      <c r="S16" s="11"/>
      <c r="T16" s="11"/>
      <c r="U16" s="25">
        <f t="shared" si="0"/>
        <v>5.09</v>
      </c>
    </row>
    <row r="17" spans="1:21" ht="24" customHeight="1" x14ac:dyDescent="0.35">
      <c r="A17" t="str">
        <f>VLOOKUP($B17,'[1]frites marques'!$A$4:$E$102,5,FALSE)</f>
        <v>MCCAIN    111</v>
      </c>
      <c r="B17" s="17" t="str">
        <f>'[1]frites marques'!A16</f>
        <v>Steakhouse     1kg</v>
      </c>
      <c r="C17" s="22">
        <v>2.99</v>
      </c>
      <c r="D17" s="44">
        <f>VLOOKUP($A17,'[1]frites marques'!$E$4:$V$102,2,FALSE)</f>
        <v>0</v>
      </c>
      <c r="E17" s="31">
        <f>VLOOKUP($A17,'[1]frites marques'!$E$4:$V$102,3,FALSE)</f>
        <v>0</v>
      </c>
      <c r="F17" s="37">
        <f>VLOOKUP($A17,'[1]frites marques'!$E$4:$V$102,4,FALSE)</f>
        <v>0</v>
      </c>
      <c r="G17" s="31">
        <f>VLOOKUP($A17,'[1]frites marques'!$E$4:$V$102,5,FALSE)</f>
        <v>0</v>
      </c>
      <c r="H17" s="31">
        <f>VLOOKUP($A17,'[1]frites marques'!$E$4:$V$102,6,FALSE)</f>
        <v>0</v>
      </c>
      <c r="I17" s="37">
        <f>VLOOKUP($A17,'[1]frites marques'!$E$4:$V$102,7,FALSE)</f>
        <v>0</v>
      </c>
      <c r="J17" s="37">
        <f>VLOOKUP($A17,'[1]frites marques'!$E$4:$V$102,8,FALSE)</f>
        <v>3.39</v>
      </c>
      <c r="K17" s="37">
        <f>VLOOKUP($A17,'[1]frites marques'!$E$4:$V$102,9,FALSE)</f>
        <v>2.99</v>
      </c>
      <c r="L17" s="37">
        <f>VLOOKUP($A17,'[1]frites marques'!$E$4:$V$102,10,FALSE)</f>
        <v>0</v>
      </c>
      <c r="M17" s="37">
        <f>VLOOKUP($A17,'[1]frites marques'!$E$4:$V$102,11,FALSE)</f>
        <v>0</v>
      </c>
      <c r="N17" s="37">
        <f>VLOOKUP($A17,'[1]frites marques'!$E$4:$V$102,12,FALSE)</f>
        <v>0</v>
      </c>
      <c r="O17" s="37">
        <f>VLOOKUP($A17,'[1]frites marques'!$E$4:$V$102,13,FALSE)</f>
        <v>0</v>
      </c>
      <c r="P17" s="58" t="str">
        <f>IF(ISERROR(INDEX('[2]SYNOPTIQUE 6 MAGASINS'!$F$4:$J$76,MATCH(A17,'[2]SYNOPTIQUE 6 MAGASINS'!$J$4:$J$76,0),1)),"",INDEX('[2]SYNOPTIQUE 6 MAGASINS'!$F$4:$J$76,MATCH(A17,'[2]SYNOPTIQUE 6 MAGASINS'!$J$4:$J$76,0),1))</f>
        <v/>
      </c>
      <c r="Q17" s="48">
        <f>VLOOKUP($A17,'[1]frites marques'!$E$4:$V$102,15,FALSE)</f>
        <v>0</v>
      </c>
      <c r="R17" s="48">
        <f>VLOOKUP($A17,'[1]frites marques'!$E$4:$V$102,16,FALSE)</f>
        <v>0</v>
      </c>
      <c r="S17" s="12"/>
      <c r="T17" s="12"/>
      <c r="U17" s="25">
        <f t="shared" si="0"/>
        <v>2.99</v>
      </c>
    </row>
    <row r="18" spans="1:21" ht="24" customHeight="1" x14ac:dyDescent="0.35">
      <c r="A18" t="str">
        <f>VLOOKUP($B18,'[1]frites marques'!$A$4:$E$102,5,FALSE)</f>
        <v>MCCAIN    112</v>
      </c>
      <c r="B18" s="16" t="str">
        <f>'[1]frites marques'!A17</f>
        <v>Steakhouse   2 kg</v>
      </c>
      <c r="C18" s="21">
        <v>5.39</v>
      </c>
      <c r="D18" s="43">
        <f>VLOOKUP($A18,'[1]frites marques'!$E$4:$V$102,2,FALSE)</f>
        <v>0</v>
      </c>
      <c r="E18" s="32">
        <f>VLOOKUP($A18,'[1]frites marques'!$E$4:$V$102,3,FALSE)</f>
        <v>0</v>
      </c>
      <c r="F18" s="38">
        <f>VLOOKUP($A18,'[1]frites marques'!$E$4:$V$102,4,FALSE)</f>
        <v>0</v>
      </c>
      <c r="G18" s="32">
        <f>VLOOKUP($A18,'[1]frites marques'!$E$4:$V$102,5,FALSE)</f>
        <v>5.69</v>
      </c>
      <c r="H18" s="32">
        <f>VLOOKUP($A18,'[1]frites marques'!$E$4:$V$102,6,FALSE)</f>
        <v>0</v>
      </c>
      <c r="I18" s="38">
        <f>VLOOKUP($A18,'[1]frites marques'!$E$4:$V$102,7,FALSE)</f>
        <v>0</v>
      </c>
      <c r="J18" s="38">
        <f>VLOOKUP($A18,'[1]frites marques'!$E$4:$V$102,8,FALSE)</f>
        <v>0</v>
      </c>
      <c r="K18" s="38">
        <f>VLOOKUP($A18,'[1]frites marques'!$E$4:$V$102,9,FALSE)</f>
        <v>0</v>
      </c>
      <c r="L18" s="38">
        <f>VLOOKUP($A18,'[1]frites marques'!$E$4:$V$102,10,FALSE)</f>
        <v>4.9800000000000004</v>
      </c>
      <c r="M18" s="38">
        <f>VLOOKUP($A18,'[1]frites marques'!$E$4:$V$102,11,FALSE)</f>
        <v>0</v>
      </c>
      <c r="N18" s="38">
        <f>VLOOKUP($A18,'[1]frites marques'!$E$4:$V$102,12,FALSE)</f>
        <v>0</v>
      </c>
      <c r="O18" s="38">
        <f>VLOOKUP($A18,'[1]frites marques'!$E$4:$V$102,13,FALSE)</f>
        <v>0</v>
      </c>
      <c r="P18" s="59">
        <f>IF(ISERROR(INDEX('[2]SYNOPTIQUE 6 MAGASINS'!$F$4:$J$76,MATCH(A18,'[2]SYNOPTIQUE 6 MAGASINS'!$J$4:$J$76,0),1)),"",INDEX('[2]SYNOPTIQUE 6 MAGASINS'!$F$4:$J$76,MATCH(A18,'[2]SYNOPTIQUE 6 MAGASINS'!$J$4:$J$76,0),1))</f>
        <v>6.27</v>
      </c>
      <c r="Q18" s="49">
        <f>VLOOKUP($A18,'[1]frites marques'!$E$4:$V$102,15,FALSE)</f>
        <v>0</v>
      </c>
      <c r="R18" s="49">
        <f>VLOOKUP($A18,'[1]frites marques'!$E$4:$V$102,16,FALSE)</f>
        <v>0</v>
      </c>
      <c r="S18" s="11"/>
      <c r="T18" s="11"/>
      <c r="U18" s="25">
        <f t="shared" si="0"/>
        <v>4.9800000000000004</v>
      </c>
    </row>
    <row r="19" spans="1:21" ht="24" customHeight="1" x14ac:dyDescent="0.35">
      <c r="A19" t="str">
        <f>VLOOKUP($B19,'[1]frites marques'!$A$4:$E$102,5,FALSE)</f>
        <v>MCCAIN    113</v>
      </c>
      <c r="B19" s="17" t="str">
        <f>'[1]frites marques'!A18</f>
        <v>Just au four     Allumettes   600 gr</v>
      </c>
      <c r="C19" s="22">
        <v>2.75</v>
      </c>
      <c r="D19" s="44">
        <f>VLOOKUP($A19,'[1]frites marques'!$E$4:$V$102,2,FALSE)</f>
        <v>0</v>
      </c>
      <c r="E19" s="31">
        <f>VLOOKUP($A19,'[1]frites marques'!$E$4:$V$102,3,FALSE)</f>
        <v>0</v>
      </c>
      <c r="F19" s="37">
        <f>VLOOKUP($A19,'[1]frites marques'!$E$4:$V$102,4,FALSE)</f>
        <v>0</v>
      </c>
      <c r="G19" s="31">
        <f>VLOOKUP($A19,'[1]frites marques'!$E$4:$V$102,5,FALSE)</f>
        <v>2.89</v>
      </c>
      <c r="H19" s="31">
        <f>VLOOKUP($A19,'[1]frites marques'!$E$4:$V$102,6,FALSE)</f>
        <v>3.12</v>
      </c>
      <c r="I19" s="37">
        <f>VLOOKUP($A19,'[1]frites marques'!$E$4:$V$102,7,FALSE)</f>
        <v>0</v>
      </c>
      <c r="J19" s="37">
        <f>VLOOKUP($A19,'[1]frites marques'!$E$4:$V$102,8,FALSE)</f>
        <v>2.89</v>
      </c>
      <c r="K19" s="37">
        <f>VLOOKUP($A19,'[1]frites marques'!$E$4:$V$102,9,FALSE)</f>
        <v>2.59</v>
      </c>
      <c r="L19" s="37">
        <f>VLOOKUP($A19,'[1]frites marques'!$E$4:$V$102,10,FALSE)</f>
        <v>0</v>
      </c>
      <c r="M19" s="37">
        <f>VLOOKUP($A19,'[1]frites marques'!$E$4:$V$102,11,FALSE)</f>
        <v>2.89</v>
      </c>
      <c r="N19" s="37">
        <f>VLOOKUP($A19,'[1]frites marques'!$E$4:$V$102,12,FALSE)</f>
        <v>0</v>
      </c>
      <c r="O19" s="37">
        <f>VLOOKUP($A19,'[1]frites marques'!$E$4:$V$102,13,FALSE)</f>
        <v>0</v>
      </c>
      <c r="P19" s="58" t="str">
        <f>IF(ISERROR(INDEX('[2]SYNOPTIQUE 6 MAGASINS'!$F$4:$J$76,MATCH(A19,'[2]SYNOPTIQUE 6 MAGASINS'!$J$4:$J$76,0),1)),"",INDEX('[2]SYNOPTIQUE 6 MAGASINS'!$F$4:$J$76,MATCH(A19,'[2]SYNOPTIQUE 6 MAGASINS'!$J$4:$J$76,0),1))</f>
        <v/>
      </c>
      <c r="Q19" s="48">
        <f>VLOOKUP($A19,'[1]frites marques'!$E$4:$V$102,15,FALSE)</f>
        <v>0</v>
      </c>
      <c r="R19" s="48">
        <f>VLOOKUP($A19,'[1]frites marques'!$E$4:$V$102,16,FALSE)</f>
        <v>0</v>
      </c>
      <c r="S19" s="12"/>
      <c r="T19" s="12"/>
      <c r="U19" s="25">
        <f t="shared" si="0"/>
        <v>2.59</v>
      </c>
    </row>
    <row r="20" spans="1:21" ht="24" customHeight="1" x14ac:dyDescent="0.35">
      <c r="A20" t="str">
        <f>VLOOKUP($B20,'[1]frites marques'!$A$4:$E$102,5,FALSE)</f>
        <v>MCCAIN    114</v>
      </c>
      <c r="B20" s="16" t="str">
        <f>'[1]frites marques'!A19</f>
        <v xml:space="preserve">Just au four     Tradition  600gr                        </v>
      </c>
      <c r="C20" s="21">
        <v>2.75</v>
      </c>
      <c r="D20" s="43">
        <f>VLOOKUP($A20,'[1]frites marques'!$E$4:$V$102,2,FALSE)</f>
        <v>0</v>
      </c>
      <c r="E20" s="32">
        <f>VLOOKUP($A20,'[1]frites marques'!$E$4:$V$102,3,FALSE)</f>
        <v>0</v>
      </c>
      <c r="F20" s="38">
        <f>VLOOKUP($A20,'[1]frites marques'!$E$4:$V$102,4,FALSE)</f>
        <v>0</v>
      </c>
      <c r="G20" s="32">
        <f>VLOOKUP($A20,'[1]frites marques'!$E$4:$V$102,5,FALSE)</f>
        <v>2.89</v>
      </c>
      <c r="H20" s="32">
        <f>VLOOKUP($A20,'[1]frites marques'!$E$4:$V$102,6,FALSE)</f>
        <v>3.12</v>
      </c>
      <c r="I20" s="38">
        <f>VLOOKUP($A20,'[1]frites marques'!$E$4:$V$102,7,FALSE)</f>
        <v>0</v>
      </c>
      <c r="J20" s="38">
        <f>VLOOKUP($A20,'[1]frites marques'!$E$4:$V$102,8,FALSE)</f>
        <v>2.89</v>
      </c>
      <c r="K20" s="38">
        <f>VLOOKUP($A20,'[1]frites marques'!$E$4:$V$102,9,FALSE)</f>
        <v>2.59</v>
      </c>
      <c r="L20" s="38">
        <f>VLOOKUP($A20,'[1]frites marques'!$E$4:$V$102,10,FALSE)</f>
        <v>0</v>
      </c>
      <c r="M20" s="38">
        <f>VLOOKUP($A20,'[1]frites marques'!$E$4:$V$102,11,FALSE)</f>
        <v>2.89</v>
      </c>
      <c r="N20" s="38">
        <f>VLOOKUP($A20,'[1]frites marques'!$E$4:$V$102,12,FALSE)</f>
        <v>0</v>
      </c>
      <c r="O20" s="38">
        <f>VLOOKUP($A20,'[1]frites marques'!$E$4:$V$102,13,FALSE)</f>
        <v>0</v>
      </c>
      <c r="P20" s="59" t="str">
        <f>IF(ISERROR(INDEX('[2]SYNOPTIQUE 6 MAGASINS'!$F$4:$J$76,MATCH(A20,'[2]SYNOPTIQUE 6 MAGASINS'!$J$4:$J$76,0),1)),"",INDEX('[2]SYNOPTIQUE 6 MAGASINS'!$F$4:$J$76,MATCH(A20,'[2]SYNOPTIQUE 6 MAGASINS'!$J$4:$J$76,0),1))</f>
        <v/>
      </c>
      <c r="Q20" s="49">
        <f>VLOOKUP($A20,'[1]frites marques'!$E$4:$V$102,15,FALSE)</f>
        <v>0</v>
      </c>
      <c r="R20" s="49">
        <f>VLOOKUP($A20,'[1]frites marques'!$E$4:$V$102,16,FALSE)</f>
        <v>0</v>
      </c>
      <c r="S20" s="11"/>
      <c r="T20" s="11"/>
      <c r="U20" s="25">
        <f t="shared" si="0"/>
        <v>2.59</v>
      </c>
    </row>
    <row r="21" spans="1:21" ht="24" customHeight="1" x14ac:dyDescent="0.35">
      <c r="A21" t="str">
        <f>VLOOKUP($B21,'[1]frites marques'!$A$4:$E$102,5,FALSE)</f>
        <v>MCCAIN    115</v>
      </c>
      <c r="B21" s="17" t="str">
        <f>'[1]frites marques'!A20</f>
        <v xml:space="preserve">Just au four   Steakhouse   600 gr                              </v>
      </c>
      <c r="C21" s="22">
        <v>2.75</v>
      </c>
      <c r="D21" s="44">
        <f>VLOOKUP($A21,'[1]frites marques'!$E$4:$V$102,2,FALSE)</f>
        <v>0</v>
      </c>
      <c r="E21" s="31">
        <f>VLOOKUP($A21,'[1]frites marques'!$E$4:$V$102,3,FALSE)</f>
        <v>0</v>
      </c>
      <c r="F21" s="37">
        <f>VLOOKUP($A21,'[1]frites marques'!$E$4:$V$102,4,FALSE)</f>
        <v>0</v>
      </c>
      <c r="G21" s="31">
        <f>VLOOKUP($A21,'[1]frites marques'!$E$4:$V$102,5,FALSE)</f>
        <v>2.75</v>
      </c>
      <c r="H21" s="31">
        <f>VLOOKUP($A21,'[1]frites marques'!$E$4:$V$102,6,FALSE)</f>
        <v>0</v>
      </c>
      <c r="I21" s="37">
        <f>VLOOKUP($A21,'[1]frites marques'!$E$4:$V$102,7,FALSE)</f>
        <v>0</v>
      </c>
      <c r="J21" s="37">
        <f>VLOOKUP($A21,'[1]frites marques'!$E$4:$V$102,8,FALSE)</f>
        <v>0</v>
      </c>
      <c r="K21" s="37">
        <f>VLOOKUP($A21,'[1]frites marques'!$E$4:$V$102,9,FALSE)</f>
        <v>0</v>
      </c>
      <c r="L21" s="37">
        <f>VLOOKUP($A21,'[1]frites marques'!$E$4:$V$102,10,FALSE)</f>
        <v>0</v>
      </c>
      <c r="M21" s="37">
        <f>VLOOKUP($A21,'[1]frites marques'!$E$4:$V$102,11,FALSE)</f>
        <v>0</v>
      </c>
      <c r="N21" s="37">
        <f>VLOOKUP($A21,'[1]frites marques'!$E$4:$V$102,12,FALSE)</f>
        <v>0</v>
      </c>
      <c r="O21" s="37">
        <f>VLOOKUP($A21,'[1]frites marques'!$E$4:$V$102,13,FALSE)</f>
        <v>0</v>
      </c>
      <c r="P21" s="58" t="str">
        <f>IF(ISERROR(INDEX('[2]SYNOPTIQUE 6 MAGASINS'!$F$4:$J$76,MATCH(A21,'[2]SYNOPTIQUE 6 MAGASINS'!$J$4:$J$76,0),1)),"",INDEX('[2]SYNOPTIQUE 6 MAGASINS'!$F$4:$J$76,MATCH(A21,'[2]SYNOPTIQUE 6 MAGASINS'!$J$4:$J$76,0),1))</f>
        <v/>
      </c>
      <c r="Q21" s="48">
        <f>VLOOKUP($A21,'[1]frites marques'!$E$4:$V$102,15,FALSE)</f>
        <v>0</v>
      </c>
      <c r="R21" s="48">
        <f>VLOOKUP($A21,'[1]frites marques'!$E$4:$V$102,16,FALSE)</f>
        <v>0</v>
      </c>
      <c r="S21" s="12"/>
      <c r="T21" s="12"/>
      <c r="U21" s="25">
        <f t="shared" si="0"/>
        <v>2.75</v>
      </c>
    </row>
    <row r="22" spans="1:21" ht="24" customHeight="1" x14ac:dyDescent="0.35">
      <c r="A22" t="str">
        <f>VLOOKUP($B22,'[1]frites marques'!$A$4:$E$102,5,FALSE)</f>
        <v>MCCAIN    116</v>
      </c>
      <c r="B22" s="16" t="str">
        <f>'[1]frites marques'!A21</f>
        <v>Frites BIO  600gr</v>
      </c>
      <c r="C22" s="21">
        <v>2.95</v>
      </c>
      <c r="D22" s="43">
        <f>VLOOKUP($A22,'[1]frites marques'!$E$4:$V$102,2,FALSE)</f>
        <v>0</v>
      </c>
      <c r="E22" s="32">
        <f>VLOOKUP($A22,'[1]frites marques'!$E$4:$V$102,3,FALSE)</f>
        <v>0</v>
      </c>
      <c r="F22" s="38">
        <f>VLOOKUP($A22,'[1]frites marques'!$E$4:$V$102,4,FALSE)</f>
        <v>0</v>
      </c>
      <c r="G22" s="32">
        <f>VLOOKUP($A22,'[1]frites marques'!$E$4:$V$102,5,FALSE)</f>
        <v>2.95</v>
      </c>
      <c r="H22" s="32">
        <f>VLOOKUP($A22,'[1]frites marques'!$E$4:$V$102,6,FALSE)</f>
        <v>0</v>
      </c>
      <c r="I22" s="38">
        <f>VLOOKUP($A22,'[1]frites marques'!$E$4:$V$102,7,FALSE)</f>
        <v>0</v>
      </c>
      <c r="J22" s="38">
        <f>VLOOKUP($A22,'[1]frites marques'!$E$4:$V$102,8,FALSE)</f>
        <v>0</v>
      </c>
      <c r="K22" s="38">
        <f>VLOOKUP($A22,'[1]frites marques'!$E$4:$V$102,9,FALSE)</f>
        <v>2.79</v>
      </c>
      <c r="L22" s="38">
        <f>VLOOKUP($A22,'[1]frites marques'!$E$4:$V$102,10,FALSE)</f>
        <v>0</v>
      </c>
      <c r="M22" s="38">
        <f>VLOOKUP($A22,'[1]frites marques'!$E$4:$V$102,11,FALSE)</f>
        <v>0</v>
      </c>
      <c r="N22" s="38">
        <f>VLOOKUP($A22,'[1]frites marques'!$E$4:$V$102,12,FALSE)</f>
        <v>0</v>
      </c>
      <c r="O22" s="38">
        <f>VLOOKUP($A22,'[1]frites marques'!$E$4:$V$102,13,FALSE)</f>
        <v>0</v>
      </c>
      <c r="P22" s="59" t="str">
        <f>IF(ISERROR(INDEX('[2]SYNOPTIQUE 6 MAGASINS'!$F$4:$J$76,MATCH(A22,'[2]SYNOPTIQUE 6 MAGASINS'!$J$4:$J$76,0),1)),"",INDEX('[2]SYNOPTIQUE 6 MAGASINS'!$F$4:$J$76,MATCH(A22,'[2]SYNOPTIQUE 6 MAGASINS'!$J$4:$J$76,0),1))</f>
        <v/>
      </c>
      <c r="Q22" s="49">
        <f>VLOOKUP($A22,'[1]frites marques'!$E$4:$V$102,15,FALSE)</f>
        <v>0</v>
      </c>
      <c r="R22" s="49">
        <f>VLOOKUP($A22,'[1]frites marques'!$E$4:$V$102,16,FALSE)</f>
        <v>0</v>
      </c>
      <c r="S22" s="11"/>
      <c r="T22" s="11"/>
      <c r="U22" s="25">
        <f t="shared" si="0"/>
        <v>2.79</v>
      </c>
    </row>
    <row r="23" spans="1:21" ht="24" customHeight="1" x14ac:dyDescent="0.35">
      <c r="A23" t="str">
        <f>VLOOKUP($B23,'[1]frites marques'!$A$4:$E$102,5,FALSE)</f>
        <v>MCCAIN    117</v>
      </c>
      <c r="B23" s="17" t="str">
        <f>'[1]frites marques'!A22</f>
        <v>Frit' Up     Original  180 gr</v>
      </c>
      <c r="C23" s="22">
        <v>2.5499999999999998</v>
      </c>
      <c r="D23" s="44">
        <f>VLOOKUP($A23,'[1]frites marques'!$E$4:$V$102,2,FALSE)</f>
        <v>0</v>
      </c>
      <c r="E23" s="31">
        <f>VLOOKUP($A23,'[1]frites marques'!$E$4:$V$102,3,FALSE)</f>
        <v>0</v>
      </c>
      <c r="F23" s="37">
        <f>VLOOKUP($A23,'[1]frites marques'!$E$4:$V$102,4,FALSE)</f>
        <v>0</v>
      </c>
      <c r="G23" s="31">
        <f>VLOOKUP($A23,'[1]frites marques'!$E$4:$V$102,5,FALSE)</f>
        <v>2.62</v>
      </c>
      <c r="H23" s="31">
        <f>VLOOKUP($A23,'[1]frites marques'!$E$4:$V$102,6,FALSE)</f>
        <v>0</v>
      </c>
      <c r="I23" s="37">
        <f>VLOOKUP($A23,'[1]frites marques'!$E$4:$V$102,7,FALSE)</f>
        <v>0</v>
      </c>
      <c r="J23" s="37">
        <f>VLOOKUP($A23,'[1]frites marques'!$E$4:$V$102,8,FALSE)</f>
        <v>0</v>
      </c>
      <c r="K23" s="37">
        <f>VLOOKUP($A23,'[1]frites marques'!$E$4:$V$102,9,FALSE)</f>
        <v>2.29</v>
      </c>
      <c r="L23" s="37">
        <f>VLOOKUP($A23,'[1]frites marques'!$E$4:$V$102,10,FALSE)</f>
        <v>0</v>
      </c>
      <c r="M23" s="37">
        <f>VLOOKUP($A23,'[1]frites marques'!$E$4:$V$102,11,FALSE)</f>
        <v>0</v>
      </c>
      <c r="N23" s="37">
        <f>VLOOKUP($A23,'[1]frites marques'!$E$4:$V$102,12,FALSE)</f>
        <v>0</v>
      </c>
      <c r="O23" s="37">
        <f>VLOOKUP($A23,'[1]frites marques'!$E$4:$V$102,13,FALSE)</f>
        <v>0</v>
      </c>
      <c r="P23" s="58" t="str">
        <f>IF(ISERROR(INDEX('[2]SYNOPTIQUE 6 MAGASINS'!$F$4:$J$76,MATCH(A23,'[2]SYNOPTIQUE 6 MAGASINS'!$J$4:$J$76,0),1)),"",INDEX('[2]SYNOPTIQUE 6 MAGASINS'!$F$4:$J$76,MATCH(A23,'[2]SYNOPTIQUE 6 MAGASINS'!$J$4:$J$76,0),1))</f>
        <v/>
      </c>
      <c r="Q23" s="48">
        <f>VLOOKUP($A23,'[1]frites marques'!$E$4:$V$102,15,FALSE)</f>
        <v>0</v>
      </c>
      <c r="R23" s="48">
        <f>VLOOKUP($A23,'[1]frites marques'!$E$4:$V$102,16,FALSE)</f>
        <v>0</v>
      </c>
      <c r="S23" s="12"/>
      <c r="T23" s="12"/>
      <c r="U23" s="25">
        <f t="shared" si="0"/>
        <v>2.29</v>
      </c>
    </row>
    <row r="24" spans="1:21" ht="24" customHeight="1" x14ac:dyDescent="0.35">
      <c r="A24" t="str">
        <f>VLOOKUP($B24,'[1]frites marques'!$A$4:$E$102,5,FALSE)</f>
        <v>MCCAIN    118</v>
      </c>
      <c r="B24" s="16" t="str">
        <f>'[1]frites marques'!A23</f>
        <v>Frit' Up     Hot &amp; Spicy  180 gr</v>
      </c>
      <c r="C24" s="21">
        <v>2.5499999999999998</v>
      </c>
      <c r="D24" s="43">
        <f>VLOOKUP($A24,'[1]frites marques'!$E$4:$V$102,2,FALSE)</f>
        <v>0</v>
      </c>
      <c r="E24" s="32">
        <f>VLOOKUP($A24,'[1]frites marques'!$E$4:$V$102,3,FALSE)</f>
        <v>0</v>
      </c>
      <c r="F24" s="38">
        <f>VLOOKUP($A24,'[1]frites marques'!$E$4:$V$102,4,FALSE)</f>
        <v>0</v>
      </c>
      <c r="G24" s="32">
        <f>VLOOKUP($A24,'[1]frites marques'!$E$4:$V$102,5,FALSE)</f>
        <v>2.5499999999999998</v>
      </c>
      <c r="H24" s="32">
        <f>VLOOKUP($A24,'[1]frites marques'!$E$4:$V$102,6,FALSE)</f>
        <v>2.5499999999999998</v>
      </c>
      <c r="I24" s="38">
        <f>VLOOKUP($A24,'[1]frites marques'!$E$4:$V$102,7,FALSE)</f>
        <v>0</v>
      </c>
      <c r="J24" s="38">
        <f>VLOOKUP($A24,'[1]frites marques'!$E$4:$V$102,8,FALSE)</f>
        <v>0</v>
      </c>
      <c r="K24" s="38">
        <f>VLOOKUP($A24,'[1]frites marques'!$E$4:$V$102,9,FALSE)</f>
        <v>0</v>
      </c>
      <c r="L24" s="38">
        <f>VLOOKUP($A24,'[1]frites marques'!$E$4:$V$102,10,FALSE)</f>
        <v>0</v>
      </c>
      <c r="M24" s="38">
        <f>VLOOKUP($A24,'[1]frites marques'!$E$4:$V$102,11,FALSE)</f>
        <v>0</v>
      </c>
      <c r="N24" s="38">
        <f>VLOOKUP($A24,'[1]frites marques'!$E$4:$V$102,12,FALSE)</f>
        <v>0</v>
      </c>
      <c r="O24" s="38">
        <f>VLOOKUP($A24,'[1]frites marques'!$E$4:$V$102,13,FALSE)</f>
        <v>0</v>
      </c>
      <c r="P24" s="59" t="str">
        <f>IF(ISERROR(INDEX('[2]SYNOPTIQUE 6 MAGASINS'!$F$4:$J$76,MATCH(A24,'[2]SYNOPTIQUE 6 MAGASINS'!$J$4:$J$76,0),1)),"",INDEX('[2]SYNOPTIQUE 6 MAGASINS'!$F$4:$J$76,MATCH(A24,'[2]SYNOPTIQUE 6 MAGASINS'!$J$4:$J$76,0),1))</f>
        <v/>
      </c>
      <c r="Q24" s="49"/>
      <c r="R24" s="49"/>
      <c r="S24" s="11"/>
      <c r="T24" s="11"/>
      <c r="U24" s="25">
        <f t="shared" si="0"/>
        <v>2.5499999999999998</v>
      </c>
    </row>
    <row r="25" spans="1:21" ht="24" customHeight="1" thickBot="1" x14ac:dyDescent="0.4">
      <c r="A25" t="str">
        <f>VLOOKUP($B25,'[1]frites marques'!$A$4:$E$102,5,FALSE)</f>
        <v>MCCAIN    119</v>
      </c>
      <c r="B25" s="17" t="str">
        <f>'[1]frites marques'!A24</f>
        <v>Frit' Up     Sour Cream &amp; Onion  180 gr</v>
      </c>
      <c r="C25" s="22">
        <v>2.5499999999999998</v>
      </c>
      <c r="D25" s="45">
        <f>VLOOKUP($A25,'[1]frites marques'!$E$4:$V$102,2,FALSE)</f>
        <v>0</v>
      </c>
      <c r="E25" s="33">
        <f>VLOOKUP($A25,'[1]frites marques'!$E$4:$V$102,3,FALSE)</f>
        <v>0</v>
      </c>
      <c r="F25" s="39">
        <f>VLOOKUP($A25,'[1]frites marques'!$E$4:$V$102,4,FALSE)</f>
        <v>0</v>
      </c>
      <c r="G25" s="33">
        <f>VLOOKUP($A25,'[1]frites marques'!$E$4:$V$102,5,FALSE)</f>
        <v>2.5499999999999998</v>
      </c>
      <c r="H25" s="33">
        <f>VLOOKUP($A25,'[1]frites marques'!$E$4:$V$102,6,FALSE)</f>
        <v>0</v>
      </c>
      <c r="I25" s="39">
        <f>VLOOKUP($A25,'[1]frites marques'!$E$4:$V$102,7,FALSE)</f>
        <v>0</v>
      </c>
      <c r="J25" s="39">
        <f>VLOOKUP($A25,'[1]frites marques'!$E$4:$V$102,8,FALSE)</f>
        <v>0</v>
      </c>
      <c r="K25" s="39">
        <f>VLOOKUP($A25,'[1]frites marques'!$E$4:$V$102,9,FALSE)</f>
        <v>0</v>
      </c>
      <c r="L25" s="39">
        <f>VLOOKUP($A25,'[1]frites marques'!$E$4:$V$102,10,FALSE)</f>
        <v>0</v>
      </c>
      <c r="M25" s="39">
        <f>VLOOKUP($A25,'[1]frites marques'!$E$4:$V$102,11,FALSE)</f>
        <v>0</v>
      </c>
      <c r="N25" s="39">
        <f>VLOOKUP($A25,'[1]frites marques'!$E$4:$V$102,12,FALSE)</f>
        <v>0</v>
      </c>
      <c r="O25" s="39">
        <f>VLOOKUP($A25,'[1]frites marques'!$E$4:$V$102,13,FALSE)</f>
        <v>0</v>
      </c>
      <c r="P25" s="60" t="str">
        <f>IF(ISERROR(INDEX('[2]SYNOPTIQUE 6 MAGASINS'!$F$4:$J$76,MATCH(A25,'[2]SYNOPTIQUE 6 MAGASINS'!$J$4:$J$76,0),1)),"",INDEX('[2]SYNOPTIQUE 6 MAGASINS'!$F$4:$J$76,MATCH(A25,'[2]SYNOPTIQUE 6 MAGASINS'!$J$4:$J$76,0),1))</f>
        <v/>
      </c>
      <c r="Q25" s="50">
        <f>VLOOKUP($A25,'[1]frites marques'!$E$4:$V$102,15,FALSE)</f>
        <v>0</v>
      </c>
      <c r="R25" s="50">
        <f>VLOOKUP($A25,'[1]frites marques'!$E$4:$V$102,16,FALSE)</f>
        <v>0</v>
      </c>
      <c r="S25" s="12"/>
      <c r="T25" s="12"/>
      <c r="U25" s="26">
        <f t="shared" si="0"/>
        <v>2.5499999999999998</v>
      </c>
    </row>
  </sheetData>
  <autoFilter ref="B4:P25"/>
  <phoneticPr fontId="0" type="noConversion"/>
  <conditionalFormatting sqref="U5:U25">
    <cfRule type="cellIs" dxfId="3" priority="38" operator="greaterThan">
      <formula>0</formula>
    </cfRule>
  </conditionalFormatting>
  <conditionalFormatting sqref="D5:T25">
    <cfRule type="cellIs" dxfId="2" priority="1" operator="equal">
      <formula>$U5</formula>
    </cfRule>
  </conditionalFormatting>
  <conditionalFormatting sqref="E5:P25">
    <cfRule type="cellIs" dxfId="1" priority="2" operator="greaterThanOrEqual">
      <formula>$C5</formula>
    </cfRule>
    <cfRule type="cellIs" dxfId="0" priority="3" operator="between">
      <formula>0.001</formula>
      <formula>$C5</formula>
    </cfRule>
  </conditionalFormatting>
  <printOptions horizontalCentered="1" verticalCentered="1"/>
  <pageMargins left="0" right="0" top="0.19685039370078741" bottom="0" header="0" footer="0"/>
  <pageSetup paperSize="9" scale="40" orientation="landscape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synoptique FRITES marques</vt:lpstr>
      <vt:lpstr>'synoptique FRITES marques'!Zone_d_impression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luc</cp:lastModifiedBy>
  <cp:lastPrinted>2011-11-21T13:09:13Z</cp:lastPrinted>
  <dcterms:created xsi:type="dcterms:W3CDTF">1996-10-14T23:33:28Z</dcterms:created>
  <dcterms:modified xsi:type="dcterms:W3CDTF">2012-02-01T09:25:55Z</dcterms:modified>
</cp:coreProperties>
</file>