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.salihovic\Downloads\"/>
    </mc:Choice>
  </mc:AlternateContent>
  <xr:revisionPtr revIDLastSave="0" documentId="13_ncr:1_{65A4D21E-0C1E-4A44-ADCD-646121DEF0C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SUME" sheetId="4" r:id="rId1"/>
    <sheet name="Compare" sheetId="3" r:id="rId2"/>
    <sheet name="General rat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3" l="1"/>
  <c r="ACS3" i="3" l="1"/>
  <c r="ADE2" i="3" l="1"/>
  <c r="ADB47" i="3" l="1"/>
  <c r="ADB46" i="3"/>
  <c r="ADB45" i="3"/>
  <c r="ADB44" i="3"/>
  <c r="ACZ43" i="3"/>
  <c r="ADB41" i="3"/>
  <c r="ADB40" i="3"/>
  <c r="ADB39" i="3"/>
  <c r="ADB38" i="3"/>
  <c r="ACZ37" i="3"/>
  <c r="ADB35" i="3"/>
  <c r="ADB34" i="3"/>
  <c r="ADB33" i="3"/>
  <c r="ADB32" i="3"/>
  <c r="ACZ31" i="3"/>
  <c r="ADB29" i="3"/>
  <c r="ADB28" i="3"/>
  <c r="ADB27" i="3"/>
  <c r="ADB26" i="3"/>
  <c r="ACZ25" i="3"/>
  <c r="ADB23" i="3"/>
  <c r="ADB22" i="3"/>
  <c r="ADB21" i="3"/>
  <c r="ADB20" i="3"/>
  <c r="ACZ19" i="3"/>
  <c r="ADB17" i="3"/>
  <c r="ADB16" i="3"/>
  <c r="ADB15" i="3"/>
  <c r="ADB14" i="3"/>
  <c r="ACZ13" i="3"/>
  <c r="ADB11" i="3"/>
  <c r="ADB10" i="3"/>
  <c r="ADB9" i="3"/>
  <c r="ADB8" i="3"/>
  <c r="ACZ7" i="3"/>
  <c r="ADB5" i="3"/>
  <c r="ADB4" i="3"/>
  <c r="ADB3" i="3"/>
  <c r="ADB2" i="3"/>
  <c r="ACZ1" i="3"/>
  <c r="ACT47" i="3"/>
  <c r="ACT46" i="3"/>
  <c r="ACT45" i="3"/>
  <c r="ACT44" i="3"/>
  <c r="ACR43" i="3"/>
  <c r="ACT41" i="3"/>
  <c r="ACT40" i="3"/>
  <c r="ACT39" i="3"/>
  <c r="ACT38" i="3"/>
  <c r="ACR37" i="3"/>
  <c r="ACT35" i="3"/>
  <c r="ACT34" i="3"/>
  <c r="ACT33" i="3"/>
  <c r="ACT32" i="3"/>
  <c r="ACR31" i="3"/>
  <c r="ACT29" i="3"/>
  <c r="ACT28" i="3"/>
  <c r="ACT27" i="3"/>
  <c r="ACT26" i="3"/>
  <c r="ACR25" i="3"/>
  <c r="ACT23" i="3"/>
  <c r="ACT22" i="3"/>
  <c r="ACT21" i="3"/>
  <c r="ACT20" i="3"/>
  <c r="ACR19" i="3"/>
  <c r="ACT17" i="3"/>
  <c r="ACT16" i="3"/>
  <c r="ACT15" i="3"/>
  <c r="ACT14" i="3"/>
  <c r="ACR13" i="3"/>
  <c r="ACT11" i="3"/>
  <c r="ACT10" i="3"/>
  <c r="ACT9" i="3"/>
  <c r="ACT8" i="3"/>
  <c r="ACR7" i="3"/>
  <c r="ACT5" i="3"/>
  <c r="ACT4" i="3"/>
  <c r="ACT3" i="3"/>
  <c r="ACT2" i="3"/>
  <c r="ACR1" i="3"/>
  <c r="ACL47" i="3"/>
  <c r="ACL46" i="3"/>
  <c r="ACL45" i="3"/>
  <c r="ACL44" i="3"/>
  <c r="ACJ43" i="3"/>
  <c r="ACL41" i="3"/>
  <c r="ACL40" i="3"/>
  <c r="ACL39" i="3"/>
  <c r="ACL38" i="3"/>
  <c r="ACJ37" i="3"/>
  <c r="ACL35" i="3"/>
  <c r="ACL34" i="3"/>
  <c r="ACL33" i="3"/>
  <c r="ACL32" i="3"/>
  <c r="ACJ31" i="3"/>
  <c r="ACL29" i="3"/>
  <c r="ACL28" i="3"/>
  <c r="ACL27" i="3"/>
  <c r="ACL26" i="3"/>
  <c r="ACJ25" i="3"/>
  <c r="ACL23" i="3"/>
  <c r="ACL22" i="3"/>
  <c r="ACL21" i="3"/>
  <c r="ACL20" i="3"/>
  <c r="ACJ19" i="3"/>
  <c r="ACL17" i="3"/>
  <c r="ACL16" i="3"/>
  <c r="ACL15" i="3"/>
  <c r="ACL14" i="3"/>
  <c r="ACJ13" i="3"/>
  <c r="ACL11" i="3"/>
  <c r="ACL10" i="3"/>
  <c r="ACL9" i="3"/>
  <c r="ACL8" i="3"/>
  <c r="ACJ7" i="3"/>
  <c r="ACL5" i="3"/>
  <c r="ACL4" i="3"/>
  <c r="ACL3" i="3"/>
  <c r="ACL2" i="3"/>
  <c r="ACJ1" i="3"/>
  <c r="ACD47" i="3"/>
  <c r="ACD46" i="3"/>
  <c r="ACD45" i="3"/>
  <c r="ACD44" i="3"/>
  <c r="ACB43" i="3"/>
  <c r="ACD41" i="3"/>
  <c r="ACD40" i="3"/>
  <c r="ACD39" i="3"/>
  <c r="ACD38" i="3"/>
  <c r="ACB37" i="3"/>
  <c r="ACD35" i="3"/>
  <c r="ACD34" i="3"/>
  <c r="ACD33" i="3"/>
  <c r="ACD32" i="3"/>
  <c r="ACB31" i="3"/>
  <c r="ACD29" i="3"/>
  <c r="ACD28" i="3"/>
  <c r="ACD27" i="3"/>
  <c r="ACD26" i="3"/>
  <c r="ACB25" i="3"/>
  <c r="ACD23" i="3"/>
  <c r="ACD22" i="3"/>
  <c r="ACD21" i="3"/>
  <c r="ACD20" i="3"/>
  <c r="ACB19" i="3"/>
  <c r="ACD17" i="3"/>
  <c r="ACD16" i="3"/>
  <c r="ACD15" i="3"/>
  <c r="ACD14" i="3"/>
  <c r="ACB13" i="3"/>
  <c r="ACD11" i="3"/>
  <c r="ACD10" i="3"/>
  <c r="ACD9" i="3"/>
  <c r="ACD8" i="3"/>
  <c r="ACB7" i="3"/>
  <c r="ACD5" i="3"/>
  <c r="ACD4" i="3"/>
  <c r="ACD3" i="3"/>
  <c r="ACD2" i="3"/>
  <c r="ACB1" i="3"/>
  <c r="ABV47" i="3"/>
  <c r="ABV46" i="3"/>
  <c r="ABV45" i="3"/>
  <c r="ABV44" i="3"/>
  <c r="ABT43" i="3"/>
  <c r="ABV41" i="3"/>
  <c r="ABV40" i="3"/>
  <c r="ABV39" i="3"/>
  <c r="ABV38" i="3"/>
  <c r="ABT37" i="3"/>
  <c r="ABV35" i="3"/>
  <c r="ABV34" i="3"/>
  <c r="ABV33" i="3"/>
  <c r="ABV32" i="3"/>
  <c r="ABT31" i="3"/>
  <c r="ABV29" i="3"/>
  <c r="ABV28" i="3"/>
  <c r="ABV27" i="3"/>
  <c r="ABV26" i="3"/>
  <c r="ABT25" i="3"/>
  <c r="ABV23" i="3"/>
  <c r="ABV22" i="3"/>
  <c r="ABV21" i="3"/>
  <c r="ABV20" i="3"/>
  <c r="ABT19" i="3"/>
  <c r="ABV17" i="3"/>
  <c r="ABV16" i="3"/>
  <c r="ABV15" i="3"/>
  <c r="ABV14" i="3"/>
  <c r="ABT13" i="3"/>
  <c r="ABV11" i="3"/>
  <c r="ABV10" i="3"/>
  <c r="ABV9" i="3"/>
  <c r="ABV8" i="3"/>
  <c r="ABT7" i="3"/>
  <c r="ABV5" i="3"/>
  <c r="ABV4" i="3"/>
  <c r="ABV3" i="3"/>
  <c r="ABV2" i="3"/>
  <c r="ABT1" i="3"/>
  <c r="ABN47" i="3"/>
  <c r="ABN46" i="3"/>
  <c r="ABN45" i="3"/>
  <c r="ABN44" i="3"/>
  <c r="ABL43" i="3"/>
  <c r="ABN41" i="3"/>
  <c r="ABN40" i="3"/>
  <c r="ABN39" i="3"/>
  <c r="ABN38" i="3"/>
  <c r="ABL37" i="3"/>
  <c r="ABN35" i="3"/>
  <c r="ABN34" i="3"/>
  <c r="ABN33" i="3"/>
  <c r="ABN32" i="3"/>
  <c r="ABL31" i="3"/>
  <c r="ABN29" i="3"/>
  <c r="ABN28" i="3"/>
  <c r="ABN27" i="3"/>
  <c r="ABN26" i="3"/>
  <c r="ABL25" i="3"/>
  <c r="ABN23" i="3"/>
  <c r="ABN22" i="3"/>
  <c r="ABN21" i="3"/>
  <c r="ABN20" i="3"/>
  <c r="ABL19" i="3"/>
  <c r="ABN17" i="3"/>
  <c r="ABN16" i="3"/>
  <c r="ABN15" i="3"/>
  <c r="ABN14" i="3"/>
  <c r="ABL13" i="3"/>
  <c r="ABN11" i="3"/>
  <c r="ABN10" i="3"/>
  <c r="ABN9" i="3"/>
  <c r="ABN8" i="3"/>
  <c r="ABL7" i="3"/>
  <c r="ABN5" i="3"/>
  <c r="ABN4" i="3"/>
  <c r="ABN3" i="3"/>
  <c r="ABN2" i="3"/>
  <c r="ABL1" i="3"/>
  <c r="ABF47" i="3"/>
  <c r="ABF46" i="3"/>
  <c r="ABF45" i="3"/>
  <c r="ABF44" i="3"/>
  <c r="ABD43" i="3"/>
  <c r="ABF41" i="3"/>
  <c r="ABF40" i="3"/>
  <c r="ABF39" i="3"/>
  <c r="ABF38" i="3"/>
  <c r="ABD37" i="3"/>
  <c r="ABF35" i="3"/>
  <c r="ABF34" i="3"/>
  <c r="ABF33" i="3"/>
  <c r="ABF32" i="3"/>
  <c r="ABD31" i="3"/>
  <c r="ABF29" i="3"/>
  <c r="ABF28" i="3"/>
  <c r="ABF27" i="3"/>
  <c r="ABF26" i="3"/>
  <c r="ABD25" i="3"/>
  <c r="ABF23" i="3"/>
  <c r="ABF22" i="3"/>
  <c r="ABF21" i="3"/>
  <c r="ABF20" i="3"/>
  <c r="ABD19" i="3"/>
  <c r="ABF17" i="3"/>
  <c r="ABF16" i="3"/>
  <c r="ABF15" i="3"/>
  <c r="ABF14" i="3"/>
  <c r="ABD13" i="3"/>
  <c r="ABF11" i="3"/>
  <c r="ABF10" i="3"/>
  <c r="ABF9" i="3"/>
  <c r="ABF8" i="3"/>
  <c r="ABD7" i="3"/>
  <c r="ABF5" i="3"/>
  <c r="ABF4" i="3"/>
  <c r="ABF3" i="3"/>
  <c r="ABF2" i="3"/>
  <c r="ABD1" i="3"/>
  <c r="AAX47" i="3"/>
  <c r="AAX46" i="3"/>
  <c r="AAX45" i="3"/>
  <c r="AAX44" i="3"/>
  <c r="AAV43" i="3"/>
  <c r="AAX41" i="3"/>
  <c r="AAX40" i="3"/>
  <c r="AAX39" i="3"/>
  <c r="AAX38" i="3"/>
  <c r="AAV37" i="3"/>
  <c r="AAX35" i="3"/>
  <c r="AAX34" i="3"/>
  <c r="AAX33" i="3"/>
  <c r="AAX32" i="3"/>
  <c r="AAV31" i="3"/>
  <c r="AAX29" i="3"/>
  <c r="AAX28" i="3"/>
  <c r="AAX27" i="3"/>
  <c r="AAX26" i="3"/>
  <c r="AAV25" i="3"/>
  <c r="AAX23" i="3"/>
  <c r="AAX22" i="3"/>
  <c r="AAX21" i="3"/>
  <c r="AAX20" i="3"/>
  <c r="AAV19" i="3"/>
  <c r="AAX17" i="3"/>
  <c r="AAX16" i="3"/>
  <c r="AAX15" i="3"/>
  <c r="AAX14" i="3"/>
  <c r="AAV13" i="3"/>
  <c r="AAX11" i="3"/>
  <c r="AAX10" i="3"/>
  <c r="AAX9" i="3"/>
  <c r="AAX8" i="3"/>
  <c r="AAV7" i="3"/>
  <c r="AAX5" i="3"/>
  <c r="AAX4" i="3"/>
  <c r="AAX3" i="3"/>
  <c r="AAX2" i="3"/>
  <c r="AAV1" i="3"/>
  <c r="AAP47" i="3"/>
  <c r="AAP46" i="3"/>
  <c r="AAP45" i="3"/>
  <c r="AAP44" i="3"/>
  <c r="AAN43" i="3"/>
  <c r="AAP41" i="3"/>
  <c r="AAP40" i="3"/>
  <c r="AAP39" i="3"/>
  <c r="AAP38" i="3"/>
  <c r="AAN37" i="3"/>
  <c r="AAP35" i="3"/>
  <c r="AAP34" i="3"/>
  <c r="AAP33" i="3"/>
  <c r="AAP32" i="3"/>
  <c r="AAN31" i="3"/>
  <c r="AAP29" i="3"/>
  <c r="AAP28" i="3"/>
  <c r="AAP27" i="3"/>
  <c r="AAP26" i="3"/>
  <c r="AAN25" i="3"/>
  <c r="AAP23" i="3"/>
  <c r="AAP22" i="3"/>
  <c r="AAP21" i="3"/>
  <c r="AAP20" i="3"/>
  <c r="AAN19" i="3"/>
  <c r="AAP17" i="3"/>
  <c r="AAP16" i="3"/>
  <c r="AAP15" i="3"/>
  <c r="AAP14" i="3"/>
  <c r="AAN13" i="3"/>
  <c r="AAP11" i="3"/>
  <c r="AAP10" i="3"/>
  <c r="AAP9" i="3"/>
  <c r="AAP8" i="3"/>
  <c r="AAN7" i="3"/>
  <c r="AAP5" i="3"/>
  <c r="AAP4" i="3"/>
  <c r="AAP3" i="3"/>
  <c r="AAP2" i="3"/>
  <c r="AAN1" i="3"/>
  <c r="AAH47" i="3"/>
  <c r="AAH46" i="3"/>
  <c r="AAH45" i="3"/>
  <c r="AAH44" i="3"/>
  <c r="AAF43" i="3"/>
  <c r="AAH41" i="3"/>
  <c r="AAH40" i="3"/>
  <c r="AAH39" i="3"/>
  <c r="AAH38" i="3"/>
  <c r="AAF37" i="3"/>
  <c r="AAH35" i="3"/>
  <c r="AAH34" i="3"/>
  <c r="AAH33" i="3"/>
  <c r="AAH32" i="3"/>
  <c r="AAF31" i="3"/>
  <c r="AAH29" i="3"/>
  <c r="AAH28" i="3"/>
  <c r="AAH27" i="3"/>
  <c r="AAH26" i="3"/>
  <c r="AAF25" i="3"/>
  <c r="AAH23" i="3"/>
  <c r="AAH22" i="3"/>
  <c r="AAH21" i="3"/>
  <c r="AAH20" i="3"/>
  <c r="AAF19" i="3"/>
  <c r="AAH17" i="3"/>
  <c r="AAH16" i="3"/>
  <c r="AAH15" i="3"/>
  <c r="AAH14" i="3"/>
  <c r="AAF13" i="3"/>
  <c r="AAH11" i="3"/>
  <c r="AAH10" i="3"/>
  <c r="AAH9" i="3"/>
  <c r="AAH8" i="3"/>
  <c r="AAF7" i="3"/>
  <c r="AAH5" i="3"/>
  <c r="AAH4" i="3"/>
  <c r="AAH3" i="3"/>
  <c r="AAH2" i="3"/>
  <c r="AAF1" i="3"/>
  <c r="ZZ47" i="3"/>
  <c r="ZZ46" i="3"/>
  <c r="ZZ45" i="3"/>
  <c r="ZZ44" i="3"/>
  <c r="ZX43" i="3"/>
  <c r="ZZ41" i="3"/>
  <c r="ZZ40" i="3"/>
  <c r="ZZ39" i="3"/>
  <c r="ZZ38" i="3"/>
  <c r="ZX37" i="3"/>
  <c r="ZZ35" i="3"/>
  <c r="ZZ34" i="3"/>
  <c r="ZZ33" i="3"/>
  <c r="ZZ32" i="3"/>
  <c r="ZX31" i="3"/>
  <c r="ZZ29" i="3"/>
  <c r="ZZ28" i="3"/>
  <c r="ZZ27" i="3"/>
  <c r="ZZ26" i="3"/>
  <c r="ZX25" i="3"/>
  <c r="ZZ23" i="3"/>
  <c r="ZZ22" i="3"/>
  <c r="ZZ21" i="3"/>
  <c r="ZZ20" i="3"/>
  <c r="ZX19" i="3"/>
  <c r="ZZ17" i="3"/>
  <c r="ZZ16" i="3"/>
  <c r="ZZ15" i="3"/>
  <c r="ZZ14" i="3"/>
  <c r="ZX13" i="3"/>
  <c r="ZZ11" i="3"/>
  <c r="ZZ10" i="3"/>
  <c r="ZZ9" i="3"/>
  <c r="ZZ8" i="3"/>
  <c r="ZX7" i="3"/>
  <c r="ZZ5" i="3"/>
  <c r="ZZ4" i="3"/>
  <c r="ZZ3" i="3"/>
  <c r="ZZ2" i="3"/>
  <c r="ZX1" i="3"/>
  <c r="ZR47" i="3"/>
  <c r="ZR46" i="3"/>
  <c r="ZR45" i="3"/>
  <c r="ZR44" i="3"/>
  <c r="ZP43" i="3"/>
  <c r="ZR41" i="3"/>
  <c r="ZR40" i="3"/>
  <c r="ZR39" i="3"/>
  <c r="ZR38" i="3"/>
  <c r="ZP37" i="3"/>
  <c r="ZR35" i="3"/>
  <c r="ZR34" i="3"/>
  <c r="ZR33" i="3"/>
  <c r="ZR32" i="3"/>
  <c r="ZP31" i="3"/>
  <c r="ZR29" i="3"/>
  <c r="ZR28" i="3"/>
  <c r="ZR27" i="3"/>
  <c r="ZR26" i="3"/>
  <c r="ZP25" i="3"/>
  <c r="ZR23" i="3"/>
  <c r="ZR22" i="3"/>
  <c r="ZR21" i="3"/>
  <c r="ZR20" i="3"/>
  <c r="ZP19" i="3"/>
  <c r="ZR17" i="3"/>
  <c r="ZR16" i="3"/>
  <c r="ZR15" i="3"/>
  <c r="ZR14" i="3"/>
  <c r="ZP13" i="3"/>
  <c r="ZR11" i="3"/>
  <c r="ZR10" i="3"/>
  <c r="ZR9" i="3"/>
  <c r="ZR8" i="3"/>
  <c r="ZP7" i="3"/>
  <c r="ZR5" i="3"/>
  <c r="ZR4" i="3"/>
  <c r="ZR3" i="3"/>
  <c r="ZR2" i="3"/>
  <c r="ZP1" i="3"/>
  <c r="ZJ47" i="3"/>
  <c r="ZJ46" i="3"/>
  <c r="ZJ45" i="3"/>
  <c r="ZJ44" i="3"/>
  <c r="ZH43" i="3"/>
  <c r="ZJ41" i="3"/>
  <c r="ZJ40" i="3"/>
  <c r="ZJ39" i="3"/>
  <c r="ZJ38" i="3"/>
  <c r="ZH37" i="3"/>
  <c r="ZJ35" i="3"/>
  <c r="ZJ34" i="3"/>
  <c r="ZJ33" i="3"/>
  <c r="ZJ32" i="3"/>
  <c r="ZH31" i="3"/>
  <c r="ZJ29" i="3"/>
  <c r="ZJ28" i="3"/>
  <c r="ZJ27" i="3"/>
  <c r="ZJ26" i="3"/>
  <c r="ZH25" i="3"/>
  <c r="ZJ23" i="3"/>
  <c r="ZJ22" i="3"/>
  <c r="ZJ21" i="3"/>
  <c r="ZJ20" i="3"/>
  <c r="ZH19" i="3"/>
  <c r="ZJ17" i="3"/>
  <c r="ZJ16" i="3"/>
  <c r="ZJ15" i="3"/>
  <c r="ZJ14" i="3"/>
  <c r="ZH13" i="3"/>
  <c r="ZJ11" i="3"/>
  <c r="ZJ10" i="3"/>
  <c r="ZJ9" i="3"/>
  <c r="ZJ8" i="3"/>
  <c r="ZH7" i="3"/>
  <c r="ZJ5" i="3"/>
  <c r="ZJ4" i="3"/>
  <c r="ZJ3" i="3"/>
  <c r="ZJ2" i="3"/>
  <c r="ZH1" i="3"/>
  <c r="ZB47" i="3"/>
  <c r="ZB46" i="3"/>
  <c r="ZB45" i="3"/>
  <c r="ZB44" i="3"/>
  <c r="YZ43" i="3"/>
  <c r="ZB41" i="3"/>
  <c r="ZB40" i="3"/>
  <c r="ZB39" i="3"/>
  <c r="ZB38" i="3"/>
  <c r="YZ37" i="3"/>
  <c r="ZB35" i="3"/>
  <c r="ZB34" i="3"/>
  <c r="ZB33" i="3"/>
  <c r="ZB32" i="3"/>
  <c r="YZ31" i="3"/>
  <c r="ZB29" i="3"/>
  <c r="ZB28" i="3"/>
  <c r="ZB27" i="3"/>
  <c r="ZB26" i="3"/>
  <c r="YZ25" i="3"/>
  <c r="ZB23" i="3"/>
  <c r="ZB22" i="3"/>
  <c r="ZB21" i="3"/>
  <c r="ZB20" i="3"/>
  <c r="YZ19" i="3"/>
  <c r="ZB17" i="3"/>
  <c r="ZB16" i="3"/>
  <c r="ZB15" i="3"/>
  <c r="ZB14" i="3"/>
  <c r="YZ13" i="3"/>
  <c r="ZB11" i="3"/>
  <c r="ZB10" i="3"/>
  <c r="ZB9" i="3"/>
  <c r="ZB8" i="3"/>
  <c r="YZ7" i="3"/>
  <c r="ZB5" i="3"/>
  <c r="ZB4" i="3"/>
  <c r="ZB3" i="3"/>
  <c r="ZB2" i="3"/>
  <c r="YZ1" i="3"/>
  <c r="YT47" i="3"/>
  <c r="YT46" i="3"/>
  <c r="YT45" i="3"/>
  <c r="YT44" i="3"/>
  <c r="YR43" i="3"/>
  <c r="YT41" i="3"/>
  <c r="YT40" i="3"/>
  <c r="YT39" i="3"/>
  <c r="YT38" i="3"/>
  <c r="YR37" i="3"/>
  <c r="YT35" i="3"/>
  <c r="YT34" i="3"/>
  <c r="YT33" i="3"/>
  <c r="YT32" i="3"/>
  <c r="YR31" i="3"/>
  <c r="YT29" i="3"/>
  <c r="YT28" i="3"/>
  <c r="YT27" i="3"/>
  <c r="YT26" i="3"/>
  <c r="YR25" i="3"/>
  <c r="YT23" i="3"/>
  <c r="YT22" i="3"/>
  <c r="YT21" i="3"/>
  <c r="YT20" i="3"/>
  <c r="YR19" i="3"/>
  <c r="YT17" i="3"/>
  <c r="YT16" i="3"/>
  <c r="YT15" i="3"/>
  <c r="YT14" i="3"/>
  <c r="YR13" i="3"/>
  <c r="YT11" i="3"/>
  <c r="YT10" i="3"/>
  <c r="YT9" i="3"/>
  <c r="YT8" i="3"/>
  <c r="YR7" i="3"/>
  <c r="YT5" i="3"/>
  <c r="YT4" i="3"/>
  <c r="YT3" i="3"/>
  <c r="YT2" i="3"/>
  <c r="YR1" i="3"/>
  <c r="YL47" i="3"/>
  <c r="YL46" i="3"/>
  <c r="YL45" i="3"/>
  <c r="YL44" i="3"/>
  <c r="YJ43" i="3"/>
  <c r="YL41" i="3"/>
  <c r="YL40" i="3"/>
  <c r="YL39" i="3"/>
  <c r="YL38" i="3"/>
  <c r="YJ37" i="3"/>
  <c r="YL35" i="3"/>
  <c r="YL34" i="3"/>
  <c r="YL33" i="3"/>
  <c r="YL32" i="3"/>
  <c r="YJ31" i="3"/>
  <c r="YL29" i="3"/>
  <c r="YL28" i="3"/>
  <c r="YL27" i="3"/>
  <c r="YL26" i="3"/>
  <c r="YJ25" i="3"/>
  <c r="YL23" i="3"/>
  <c r="YL22" i="3"/>
  <c r="YL21" i="3"/>
  <c r="YL20" i="3"/>
  <c r="YJ19" i="3"/>
  <c r="YL17" i="3"/>
  <c r="YL16" i="3"/>
  <c r="YL15" i="3"/>
  <c r="YL14" i="3"/>
  <c r="YJ13" i="3"/>
  <c r="YL11" i="3"/>
  <c r="YL10" i="3"/>
  <c r="YL9" i="3"/>
  <c r="YL8" i="3"/>
  <c r="YJ7" i="3"/>
  <c r="YL5" i="3"/>
  <c r="YL4" i="3"/>
  <c r="YL3" i="3"/>
  <c r="YL2" i="3"/>
  <c r="YJ1" i="3"/>
  <c r="YD47" i="3"/>
  <c r="YD46" i="3"/>
  <c r="YD45" i="3"/>
  <c r="YD44" i="3"/>
  <c r="YB43" i="3"/>
  <c r="YD41" i="3"/>
  <c r="YD40" i="3"/>
  <c r="YD39" i="3"/>
  <c r="YD38" i="3"/>
  <c r="YB37" i="3"/>
  <c r="YD35" i="3"/>
  <c r="YD34" i="3"/>
  <c r="YD33" i="3"/>
  <c r="YD32" i="3"/>
  <c r="YB31" i="3"/>
  <c r="YD29" i="3"/>
  <c r="YD28" i="3"/>
  <c r="YD27" i="3"/>
  <c r="YD26" i="3"/>
  <c r="YB25" i="3"/>
  <c r="YD23" i="3"/>
  <c r="YD22" i="3"/>
  <c r="YD21" i="3"/>
  <c r="YD20" i="3"/>
  <c r="YB19" i="3"/>
  <c r="YD17" i="3"/>
  <c r="YD16" i="3"/>
  <c r="YD15" i="3"/>
  <c r="YD14" i="3"/>
  <c r="YB13" i="3"/>
  <c r="YD11" i="3"/>
  <c r="YD10" i="3"/>
  <c r="YD9" i="3"/>
  <c r="YD8" i="3"/>
  <c r="YB7" i="3"/>
  <c r="YD5" i="3"/>
  <c r="YD4" i="3"/>
  <c r="YD3" i="3"/>
  <c r="YD2" i="3"/>
  <c r="YB1" i="3"/>
  <c r="XV47" i="3"/>
  <c r="XV46" i="3"/>
  <c r="XV45" i="3"/>
  <c r="XV44" i="3"/>
  <c r="XT43" i="3"/>
  <c r="XV41" i="3"/>
  <c r="XV40" i="3"/>
  <c r="XV39" i="3"/>
  <c r="XV38" i="3"/>
  <c r="XT37" i="3"/>
  <c r="XV35" i="3"/>
  <c r="XV34" i="3"/>
  <c r="XV33" i="3"/>
  <c r="XV32" i="3"/>
  <c r="XT31" i="3"/>
  <c r="XV29" i="3"/>
  <c r="XV28" i="3"/>
  <c r="XV27" i="3"/>
  <c r="XV26" i="3"/>
  <c r="XT25" i="3"/>
  <c r="XV23" i="3"/>
  <c r="XV22" i="3"/>
  <c r="XV21" i="3"/>
  <c r="XV20" i="3"/>
  <c r="XT19" i="3"/>
  <c r="XV17" i="3"/>
  <c r="XV16" i="3"/>
  <c r="XV15" i="3"/>
  <c r="XV14" i="3"/>
  <c r="XT13" i="3"/>
  <c r="XV11" i="3"/>
  <c r="XV10" i="3"/>
  <c r="XV9" i="3"/>
  <c r="XV8" i="3"/>
  <c r="XT7" i="3"/>
  <c r="XV5" i="3"/>
  <c r="XV4" i="3"/>
  <c r="XV3" i="3"/>
  <c r="XV2" i="3"/>
  <c r="XT1" i="3"/>
  <c r="XN47" i="3"/>
  <c r="XN46" i="3"/>
  <c r="XN45" i="3"/>
  <c r="XN44" i="3"/>
  <c r="XL43" i="3"/>
  <c r="XN41" i="3"/>
  <c r="XN40" i="3"/>
  <c r="XN39" i="3"/>
  <c r="XN38" i="3"/>
  <c r="XL37" i="3"/>
  <c r="XN35" i="3"/>
  <c r="XN34" i="3"/>
  <c r="XN33" i="3"/>
  <c r="XN32" i="3"/>
  <c r="XL31" i="3"/>
  <c r="XN29" i="3"/>
  <c r="XN28" i="3"/>
  <c r="XN27" i="3"/>
  <c r="XN26" i="3"/>
  <c r="XL25" i="3"/>
  <c r="XN23" i="3"/>
  <c r="XN22" i="3"/>
  <c r="XN21" i="3"/>
  <c r="XN20" i="3"/>
  <c r="XL19" i="3"/>
  <c r="XN17" i="3"/>
  <c r="XN16" i="3"/>
  <c r="XN15" i="3"/>
  <c r="XN14" i="3"/>
  <c r="XL13" i="3"/>
  <c r="XN11" i="3"/>
  <c r="XN10" i="3"/>
  <c r="XN9" i="3"/>
  <c r="XN8" i="3"/>
  <c r="XL7" i="3"/>
  <c r="XN5" i="3"/>
  <c r="XN4" i="3"/>
  <c r="XN3" i="3"/>
  <c r="XN2" i="3"/>
  <c r="XL1" i="3"/>
  <c r="XF47" i="3"/>
  <c r="XF46" i="3"/>
  <c r="XF45" i="3"/>
  <c r="XF44" i="3"/>
  <c r="XD43" i="3"/>
  <c r="XF41" i="3"/>
  <c r="XF40" i="3"/>
  <c r="XF39" i="3"/>
  <c r="XF38" i="3"/>
  <c r="XD37" i="3"/>
  <c r="XF35" i="3"/>
  <c r="XF34" i="3"/>
  <c r="XF33" i="3"/>
  <c r="XF32" i="3"/>
  <c r="XD31" i="3"/>
  <c r="XF29" i="3"/>
  <c r="XF28" i="3"/>
  <c r="XF27" i="3"/>
  <c r="XF26" i="3"/>
  <c r="XD25" i="3"/>
  <c r="XF23" i="3"/>
  <c r="XF22" i="3"/>
  <c r="XF21" i="3"/>
  <c r="XF20" i="3"/>
  <c r="XD19" i="3"/>
  <c r="XF17" i="3"/>
  <c r="XF16" i="3"/>
  <c r="XF15" i="3"/>
  <c r="XF14" i="3"/>
  <c r="XD13" i="3"/>
  <c r="XF11" i="3"/>
  <c r="XF10" i="3"/>
  <c r="XF9" i="3"/>
  <c r="XF8" i="3"/>
  <c r="XD7" i="3"/>
  <c r="XF5" i="3"/>
  <c r="XF4" i="3"/>
  <c r="XF3" i="3"/>
  <c r="XF2" i="3"/>
  <c r="XD1" i="3"/>
  <c r="WX47" i="3"/>
  <c r="WX46" i="3"/>
  <c r="WX45" i="3"/>
  <c r="WX44" i="3"/>
  <c r="WV43" i="3"/>
  <c r="WX41" i="3"/>
  <c r="WX40" i="3"/>
  <c r="WX39" i="3"/>
  <c r="WX38" i="3"/>
  <c r="WV37" i="3"/>
  <c r="WX35" i="3"/>
  <c r="WX34" i="3"/>
  <c r="WX33" i="3"/>
  <c r="WX32" i="3"/>
  <c r="WV31" i="3"/>
  <c r="WX29" i="3"/>
  <c r="WX28" i="3"/>
  <c r="WX27" i="3"/>
  <c r="WX26" i="3"/>
  <c r="WV25" i="3"/>
  <c r="WX23" i="3"/>
  <c r="WX22" i="3"/>
  <c r="WX21" i="3"/>
  <c r="WX20" i="3"/>
  <c r="WV19" i="3"/>
  <c r="WX17" i="3"/>
  <c r="WX16" i="3"/>
  <c r="WX15" i="3"/>
  <c r="WX14" i="3"/>
  <c r="WV13" i="3"/>
  <c r="WX11" i="3"/>
  <c r="WX10" i="3"/>
  <c r="WX9" i="3"/>
  <c r="WX8" i="3"/>
  <c r="WV7" i="3"/>
  <c r="WX5" i="3"/>
  <c r="WX4" i="3"/>
  <c r="WX3" i="3"/>
  <c r="WX2" i="3"/>
  <c r="WV1" i="3"/>
  <c r="WP47" i="3"/>
  <c r="WP46" i="3"/>
  <c r="WP45" i="3"/>
  <c r="WP44" i="3"/>
  <c r="WN43" i="3"/>
  <c r="WP41" i="3"/>
  <c r="WP40" i="3"/>
  <c r="WP39" i="3"/>
  <c r="WP38" i="3"/>
  <c r="WN37" i="3"/>
  <c r="WP35" i="3"/>
  <c r="WP34" i="3"/>
  <c r="WP33" i="3"/>
  <c r="WP32" i="3"/>
  <c r="WN31" i="3"/>
  <c r="WP29" i="3"/>
  <c r="WP28" i="3"/>
  <c r="WP27" i="3"/>
  <c r="WP26" i="3"/>
  <c r="WN25" i="3"/>
  <c r="WP23" i="3"/>
  <c r="WP22" i="3"/>
  <c r="WP21" i="3"/>
  <c r="WP20" i="3"/>
  <c r="WN19" i="3"/>
  <c r="WP17" i="3"/>
  <c r="WP16" i="3"/>
  <c r="WP15" i="3"/>
  <c r="WP14" i="3"/>
  <c r="WN13" i="3"/>
  <c r="WP11" i="3"/>
  <c r="WP10" i="3"/>
  <c r="WP9" i="3"/>
  <c r="WP8" i="3"/>
  <c r="WN7" i="3"/>
  <c r="WP5" i="3"/>
  <c r="WP4" i="3"/>
  <c r="WP3" i="3"/>
  <c r="WP2" i="3"/>
  <c r="WN1" i="3"/>
  <c r="WH47" i="3"/>
  <c r="WH46" i="3"/>
  <c r="WH45" i="3"/>
  <c r="WH44" i="3"/>
  <c r="WF43" i="3"/>
  <c r="WH41" i="3"/>
  <c r="WH40" i="3"/>
  <c r="WH39" i="3"/>
  <c r="WH38" i="3"/>
  <c r="WF37" i="3"/>
  <c r="WH35" i="3"/>
  <c r="WH34" i="3"/>
  <c r="WH33" i="3"/>
  <c r="WH32" i="3"/>
  <c r="WF31" i="3"/>
  <c r="WH29" i="3"/>
  <c r="WH28" i="3"/>
  <c r="WH27" i="3"/>
  <c r="WH26" i="3"/>
  <c r="WF25" i="3"/>
  <c r="WH23" i="3"/>
  <c r="WH22" i="3"/>
  <c r="WH21" i="3"/>
  <c r="WH20" i="3"/>
  <c r="WF19" i="3"/>
  <c r="WH17" i="3"/>
  <c r="WH16" i="3"/>
  <c r="WH15" i="3"/>
  <c r="WH14" i="3"/>
  <c r="WF13" i="3"/>
  <c r="WH11" i="3"/>
  <c r="WH10" i="3"/>
  <c r="WH9" i="3"/>
  <c r="WH8" i="3"/>
  <c r="WF7" i="3"/>
  <c r="WH5" i="3"/>
  <c r="WH4" i="3"/>
  <c r="WH3" i="3"/>
  <c r="WH2" i="3"/>
  <c r="WF1" i="3"/>
  <c r="VZ47" i="3"/>
  <c r="VZ46" i="3"/>
  <c r="VZ45" i="3"/>
  <c r="VZ44" i="3"/>
  <c r="VX43" i="3"/>
  <c r="VZ41" i="3"/>
  <c r="VZ40" i="3"/>
  <c r="VZ39" i="3"/>
  <c r="VZ38" i="3"/>
  <c r="VX37" i="3"/>
  <c r="VZ35" i="3"/>
  <c r="VZ34" i="3"/>
  <c r="VZ33" i="3"/>
  <c r="VZ32" i="3"/>
  <c r="VX31" i="3"/>
  <c r="VZ29" i="3"/>
  <c r="VZ28" i="3"/>
  <c r="VZ27" i="3"/>
  <c r="VZ26" i="3"/>
  <c r="VX25" i="3"/>
  <c r="VZ23" i="3"/>
  <c r="VZ22" i="3"/>
  <c r="VZ21" i="3"/>
  <c r="VZ20" i="3"/>
  <c r="VX19" i="3"/>
  <c r="VZ17" i="3"/>
  <c r="VZ16" i="3"/>
  <c r="VZ15" i="3"/>
  <c r="VZ14" i="3"/>
  <c r="VX13" i="3"/>
  <c r="VZ11" i="3"/>
  <c r="VZ10" i="3"/>
  <c r="VZ9" i="3"/>
  <c r="VZ8" i="3"/>
  <c r="VX7" i="3"/>
  <c r="VZ5" i="3"/>
  <c r="VZ4" i="3"/>
  <c r="VZ3" i="3"/>
  <c r="VZ2" i="3"/>
  <c r="VX1" i="3"/>
  <c r="VR47" i="3"/>
  <c r="VR46" i="3"/>
  <c r="VR45" i="3"/>
  <c r="VR44" i="3"/>
  <c r="VP43" i="3"/>
  <c r="VR41" i="3"/>
  <c r="VR40" i="3"/>
  <c r="VR39" i="3"/>
  <c r="VR38" i="3"/>
  <c r="VP37" i="3"/>
  <c r="VR35" i="3"/>
  <c r="VR34" i="3"/>
  <c r="VR33" i="3"/>
  <c r="VR32" i="3"/>
  <c r="VP31" i="3"/>
  <c r="VR29" i="3"/>
  <c r="VR28" i="3"/>
  <c r="VR27" i="3"/>
  <c r="VR26" i="3"/>
  <c r="VP25" i="3"/>
  <c r="VR23" i="3"/>
  <c r="VR22" i="3"/>
  <c r="VR21" i="3"/>
  <c r="VR20" i="3"/>
  <c r="VP19" i="3"/>
  <c r="VR17" i="3"/>
  <c r="VR16" i="3"/>
  <c r="VR15" i="3"/>
  <c r="VR14" i="3"/>
  <c r="VP13" i="3"/>
  <c r="VR11" i="3"/>
  <c r="VR10" i="3"/>
  <c r="VR9" i="3"/>
  <c r="VR8" i="3"/>
  <c r="VP7" i="3"/>
  <c r="VR5" i="3"/>
  <c r="VR4" i="3"/>
  <c r="VR3" i="3"/>
  <c r="VR2" i="3"/>
  <c r="VP1" i="3"/>
  <c r="VJ47" i="3"/>
  <c r="VJ46" i="3"/>
  <c r="VJ45" i="3"/>
  <c r="VJ44" i="3"/>
  <c r="VH43" i="3"/>
  <c r="VJ41" i="3"/>
  <c r="VJ40" i="3"/>
  <c r="VJ39" i="3"/>
  <c r="VJ38" i="3"/>
  <c r="VH37" i="3"/>
  <c r="VJ35" i="3"/>
  <c r="VJ34" i="3"/>
  <c r="VJ33" i="3"/>
  <c r="VJ32" i="3"/>
  <c r="VH31" i="3"/>
  <c r="VJ29" i="3"/>
  <c r="VJ28" i="3"/>
  <c r="VJ27" i="3"/>
  <c r="VJ26" i="3"/>
  <c r="VH25" i="3"/>
  <c r="VJ23" i="3"/>
  <c r="VJ22" i="3"/>
  <c r="VJ21" i="3"/>
  <c r="VJ20" i="3"/>
  <c r="VH19" i="3"/>
  <c r="VJ17" i="3"/>
  <c r="VJ16" i="3"/>
  <c r="VJ15" i="3"/>
  <c r="VJ14" i="3"/>
  <c r="VH13" i="3"/>
  <c r="VJ11" i="3"/>
  <c r="VJ10" i="3"/>
  <c r="VJ9" i="3"/>
  <c r="VJ8" i="3"/>
  <c r="VH7" i="3"/>
  <c r="VJ5" i="3"/>
  <c r="VJ4" i="3"/>
  <c r="VJ3" i="3"/>
  <c r="VJ2" i="3"/>
  <c r="VH1" i="3"/>
  <c r="VB47" i="3"/>
  <c r="VB46" i="3"/>
  <c r="VB45" i="3"/>
  <c r="VB44" i="3"/>
  <c r="UZ43" i="3"/>
  <c r="VB41" i="3"/>
  <c r="VB40" i="3"/>
  <c r="VB39" i="3"/>
  <c r="VB38" i="3"/>
  <c r="UZ37" i="3"/>
  <c r="VB35" i="3"/>
  <c r="VB34" i="3"/>
  <c r="VB33" i="3"/>
  <c r="VB32" i="3"/>
  <c r="UZ31" i="3"/>
  <c r="VB29" i="3"/>
  <c r="VB28" i="3"/>
  <c r="VB27" i="3"/>
  <c r="VB26" i="3"/>
  <c r="UZ25" i="3"/>
  <c r="VB23" i="3"/>
  <c r="VB22" i="3"/>
  <c r="VB21" i="3"/>
  <c r="VB20" i="3"/>
  <c r="UZ19" i="3"/>
  <c r="VB17" i="3"/>
  <c r="VB16" i="3"/>
  <c r="VB15" i="3"/>
  <c r="VB14" i="3"/>
  <c r="UZ13" i="3"/>
  <c r="VB11" i="3"/>
  <c r="VB10" i="3"/>
  <c r="VB9" i="3"/>
  <c r="VB8" i="3"/>
  <c r="UZ7" i="3"/>
  <c r="VB5" i="3"/>
  <c r="VB4" i="3"/>
  <c r="VB3" i="3"/>
  <c r="VB2" i="3"/>
  <c r="UZ1" i="3"/>
  <c r="UT47" i="3"/>
  <c r="UT46" i="3"/>
  <c r="UT45" i="3"/>
  <c r="UT44" i="3"/>
  <c r="UR43" i="3"/>
  <c r="UT41" i="3"/>
  <c r="UT40" i="3"/>
  <c r="UT39" i="3"/>
  <c r="UT38" i="3"/>
  <c r="UR37" i="3"/>
  <c r="UT35" i="3"/>
  <c r="UT34" i="3"/>
  <c r="UT33" i="3"/>
  <c r="UT32" i="3"/>
  <c r="UR31" i="3"/>
  <c r="UT29" i="3"/>
  <c r="UT28" i="3"/>
  <c r="UT27" i="3"/>
  <c r="UT26" i="3"/>
  <c r="UR25" i="3"/>
  <c r="UT23" i="3"/>
  <c r="UT22" i="3"/>
  <c r="UT21" i="3"/>
  <c r="UT20" i="3"/>
  <c r="UR19" i="3"/>
  <c r="UT17" i="3"/>
  <c r="UT16" i="3"/>
  <c r="UT15" i="3"/>
  <c r="UT14" i="3"/>
  <c r="UR13" i="3"/>
  <c r="UT11" i="3"/>
  <c r="UT10" i="3"/>
  <c r="UT9" i="3"/>
  <c r="UT8" i="3"/>
  <c r="UR7" i="3"/>
  <c r="UT5" i="3"/>
  <c r="UT4" i="3"/>
  <c r="UT3" i="3"/>
  <c r="UT2" i="3"/>
  <c r="UR1" i="3"/>
  <c r="UL47" i="3"/>
  <c r="UL46" i="3"/>
  <c r="UL45" i="3"/>
  <c r="UL44" i="3"/>
  <c r="UJ43" i="3"/>
  <c r="UL41" i="3"/>
  <c r="UL40" i="3"/>
  <c r="UL39" i="3"/>
  <c r="UL38" i="3"/>
  <c r="UJ37" i="3"/>
  <c r="UL35" i="3"/>
  <c r="UL34" i="3"/>
  <c r="UL33" i="3"/>
  <c r="UL32" i="3"/>
  <c r="UJ31" i="3"/>
  <c r="UL29" i="3"/>
  <c r="UL28" i="3"/>
  <c r="UL27" i="3"/>
  <c r="UL26" i="3"/>
  <c r="UJ25" i="3"/>
  <c r="UL23" i="3"/>
  <c r="UL22" i="3"/>
  <c r="UL21" i="3"/>
  <c r="UL20" i="3"/>
  <c r="UJ19" i="3"/>
  <c r="UL17" i="3"/>
  <c r="UL16" i="3"/>
  <c r="UL15" i="3"/>
  <c r="UL14" i="3"/>
  <c r="UJ13" i="3"/>
  <c r="UL11" i="3"/>
  <c r="UL10" i="3"/>
  <c r="UL9" i="3"/>
  <c r="UL8" i="3"/>
  <c r="UJ7" i="3"/>
  <c r="UL5" i="3"/>
  <c r="UL4" i="3"/>
  <c r="UL3" i="3"/>
  <c r="UL2" i="3"/>
  <c r="UJ1" i="3"/>
  <c r="UD47" i="3"/>
  <c r="UD46" i="3"/>
  <c r="UD45" i="3"/>
  <c r="UD44" i="3"/>
  <c r="UB43" i="3"/>
  <c r="UD41" i="3"/>
  <c r="UD40" i="3"/>
  <c r="UD39" i="3"/>
  <c r="UD38" i="3"/>
  <c r="UB37" i="3"/>
  <c r="UD35" i="3"/>
  <c r="UD34" i="3"/>
  <c r="UD33" i="3"/>
  <c r="UD32" i="3"/>
  <c r="UB31" i="3"/>
  <c r="UD29" i="3"/>
  <c r="UD28" i="3"/>
  <c r="UD27" i="3"/>
  <c r="UD26" i="3"/>
  <c r="UB25" i="3"/>
  <c r="UD23" i="3"/>
  <c r="UD22" i="3"/>
  <c r="UD21" i="3"/>
  <c r="UD20" i="3"/>
  <c r="UB19" i="3"/>
  <c r="UD17" i="3"/>
  <c r="UD16" i="3"/>
  <c r="UD15" i="3"/>
  <c r="UD14" i="3"/>
  <c r="UB13" i="3"/>
  <c r="UD11" i="3"/>
  <c r="UD10" i="3"/>
  <c r="UD9" i="3"/>
  <c r="UD8" i="3"/>
  <c r="UB7" i="3"/>
  <c r="UD5" i="3"/>
  <c r="UD4" i="3"/>
  <c r="UD3" i="3"/>
  <c r="UD2" i="3"/>
  <c r="UB1" i="3"/>
  <c r="TV47" i="3"/>
  <c r="TV46" i="3"/>
  <c r="TV45" i="3"/>
  <c r="TV44" i="3"/>
  <c r="TT43" i="3"/>
  <c r="TV41" i="3"/>
  <c r="TV40" i="3"/>
  <c r="TV39" i="3"/>
  <c r="TV38" i="3"/>
  <c r="TT37" i="3"/>
  <c r="TV35" i="3"/>
  <c r="TV34" i="3"/>
  <c r="TV33" i="3"/>
  <c r="TV32" i="3"/>
  <c r="TT31" i="3"/>
  <c r="TV29" i="3"/>
  <c r="TV28" i="3"/>
  <c r="TV27" i="3"/>
  <c r="TV26" i="3"/>
  <c r="TT25" i="3"/>
  <c r="TV23" i="3"/>
  <c r="TV22" i="3"/>
  <c r="TV21" i="3"/>
  <c r="TV20" i="3"/>
  <c r="TT19" i="3"/>
  <c r="TV17" i="3"/>
  <c r="TV16" i="3"/>
  <c r="TV15" i="3"/>
  <c r="TV14" i="3"/>
  <c r="TT13" i="3"/>
  <c r="TV11" i="3"/>
  <c r="TV10" i="3"/>
  <c r="TV9" i="3"/>
  <c r="TV8" i="3"/>
  <c r="TT7" i="3"/>
  <c r="TV5" i="3"/>
  <c r="TV4" i="3"/>
  <c r="TV3" i="3"/>
  <c r="TV2" i="3"/>
  <c r="TT1" i="3"/>
  <c r="TN47" i="3"/>
  <c r="TN46" i="3"/>
  <c r="TN45" i="3"/>
  <c r="TN44" i="3"/>
  <c r="TL43" i="3"/>
  <c r="TN41" i="3"/>
  <c r="TN40" i="3"/>
  <c r="TN39" i="3"/>
  <c r="TN38" i="3"/>
  <c r="TL37" i="3"/>
  <c r="TN35" i="3"/>
  <c r="TN34" i="3"/>
  <c r="TN33" i="3"/>
  <c r="TN32" i="3"/>
  <c r="TL31" i="3"/>
  <c r="TN29" i="3"/>
  <c r="TN28" i="3"/>
  <c r="TN27" i="3"/>
  <c r="TN26" i="3"/>
  <c r="TL25" i="3"/>
  <c r="TN23" i="3"/>
  <c r="TN22" i="3"/>
  <c r="TN21" i="3"/>
  <c r="TN20" i="3"/>
  <c r="TL19" i="3"/>
  <c r="TN17" i="3"/>
  <c r="TN16" i="3"/>
  <c r="TN15" i="3"/>
  <c r="TN14" i="3"/>
  <c r="TL13" i="3"/>
  <c r="TN11" i="3"/>
  <c r="TN10" i="3"/>
  <c r="TN9" i="3"/>
  <c r="TN8" i="3"/>
  <c r="TL7" i="3"/>
  <c r="TN5" i="3"/>
  <c r="TN4" i="3"/>
  <c r="TN3" i="3"/>
  <c r="TN2" i="3"/>
  <c r="TL1" i="3"/>
  <c r="TF47" i="3"/>
  <c r="TF46" i="3"/>
  <c r="TF45" i="3"/>
  <c r="TF44" i="3"/>
  <c r="TD43" i="3"/>
  <c r="TF41" i="3"/>
  <c r="TF40" i="3"/>
  <c r="TF39" i="3"/>
  <c r="TF38" i="3"/>
  <c r="TD37" i="3"/>
  <c r="TF35" i="3"/>
  <c r="TF34" i="3"/>
  <c r="TF33" i="3"/>
  <c r="TF32" i="3"/>
  <c r="TD31" i="3"/>
  <c r="TF29" i="3"/>
  <c r="TF28" i="3"/>
  <c r="TF27" i="3"/>
  <c r="TF26" i="3"/>
  <c r="TD25" i="3"/>
  <c r="TF23" i="3"/>
  <c r="TF22" i="3"/>
  <c r="TF21" i="3"/>
  <c r="TF20" i="3"/>
  <c r="TD19" i="3"/>
  <c r="TF17" i="3"/>
  <c r="TF16" i="3"/>
  <c r="TF15" i="3"/>
  <c r="TF14" i="3"/>
  <c r="TD13" i="3"/>
  <c r="TF11" i="3"/>
  <c r="TF10" i="3"/>
  <c r="TF9" i="3"/>
  <c r="TF8" i="3"/>
  <c r="TD7" i="3"/>
  <c r="TF5" i="3"/>
  <c r="TF4" i="3"/>
  <c r="TF3" i="3"/>
  <c r="TF2" i="3"/>
  <c r="TD1" i="3"/>
  <c r="SX47" i="3"/>
  <c r="SX46" i="3"/>
  <c r="SX45" i="3"/>
  <c r="SX44" i="3"/>
  <c r="SV43" i="3"/>
  <c r="SX41" i="3"/>
  <c r="SX40" i="3"/>
  <c r="SX39" i="3"/>
  <c r="SX38" i="3"/>
  <c r="SV37" i="3"/>
  <c r="SX35" i="3"/>
  <c r="SX34" i="3"/>
  <c r="SX33" i="3"/>
  <c r="SX32" i="3"/>
  <c r="SV31" i="3"/>
  <c r="SX29" i="3"/>
  <c r="SX28" i="3"/>
  <c r="SX27" i="3"/>
  <c r="SX26" i="3"/>
  <c r="SV25" i="3"/>
  <c r="SX23" i="3"/>
  <c r="SX22" i="3"/>
  <c r="SX21" i="3"/>
  <c r="SX20" i="3"/>
  <c r="SV19" i="3"/>
  <c r="SX17" i="3"/>
  <c r="SX16" i="3"/>
  <c r="SX15" i="3"/>
  <c r="SX14" i="3"/>
  <c r="SV13" i="3"/>
  <c r="SX11" i="3"/>
  <c r="SX10" i="3"/>
  <c r="SX9" i="3"/>
  <c r="SX8" i="3"/>
  <c r="SV7" i="3"/>
  <c r="SX5" i="3"/>
  <c r="SX4" i="3"/>
  <c r="SX3" i="3"/>
  <c r="SX2" i="3"/>
  <c r="SV1" i="3"/>
  <c r="SP47" i="3"/>
  <c r="SP46" i="3"/>
  <c r="SP45" i="3"/>
  <c r="SP44" i="3"/>
  <c r="SN43" i="3"/>
  <c r="SP41" i="3"/>
  <c r="SP40" i="3"/>
  <c r="SP39" i="3"/>
  <c r="SP38" i="3"/>
  <c r="SN37" i="3"/>
  <c r="SP35" i="3"/>
  <c r="SP34" i="3"/>
  <c r="SP33" i="3"/>
  <c r="SP32" i="3"/>
  <c r="SN31" i="3"/>
  <c r="SP29" i="3"/>
  <c r="SP28" i="3"/>
  <c r="SP27" i="3"/>
  <c r="SP26" i="3"/>
  <c r="SN25" i="3"/>
  <c r="SP23" i="3"/>
  <c r="SP22" i="3"/>
  <c r="SP21" i="3"/>
  <c r="SP20" i="3"/>
  <c r="SN19" i="3"/>
  <c r="SP17" i="3"/>
  <c r="SP16" i="3"/>
  <c r="SP15" i="3"/>
  <c r="SP14" i="3"/>
  <c r="SN13" i="3"/>
  <c r="SP11" i="3"/>
  <c r="SP10" i="3"/>
  <c r="SP9" i="3"/>
  <c r="SP8" i="3"/>
  <c r="SN7" i="3"/>
  <c r="SP5" i="3"/>
  <c r="SP4" i="3"/>
  <c r="SP3" i="3"/>
  <c r="SP2" i="3"/>
  <c r="SN1" i="3"/>
  <c r="SH47" i="3"/>
  <c r="SH46" i="3"/>
  <c r="SH45" i="3"/>
  <c r="SH44" i="3"/>
  <c r="SF43" i="3"/>
  <c r="SH41" i="3"/>
  <c r="SH40" i="3"/>
  <c r="SH39" i="3"/>
  <c r="SH38" i="3"/>
  <c r="SF37" i="3"/>
  <c r="SH35" i="3"/>
  <c r="SH34" i="3"/>
  <c r="SH33" i="3"/>
  <c r="SH32" i="3"/>
  <c r="SF31" i="3"/>
  <c r="SH29" i="3"/>
  <c r="SH28" i="3"/>
  <c r="SH27" i="3"/>
  <c r="SH26" i="3"/>
  <c r="SF25" i="3"/>
  <c r="SH23" i="3"/>
  <c r="SH22" i="3"/>
  <c r="SH21" i="3"/>
  <c r="SH20" i="3"/>
  <c r="SF19" i="3"/>
  <c r="SH17" i="3"/>
  <c r="SH16" i="3"/>
  <c r="SH15" i="3"/>
  <c r="SH14" i="3"/>
  <c r="SF13" i="3"/>
  <c r="SH11" i="3"/>
  <c r="SH10" i="3"/>
  <c r="SH9" i="3"/>
  <c r="SH8" i="3"/>
  <c r="SF7" i="3"/>
  <c r="SH5" i="3"/>
  <c r="SH4" i="3"/>
  <c r="SH3" i="3"/>
  <c r="SH2" i="3"/>
  <c r="SF1" i="3"/>
  <c r="RZ47" i="3"/>
  <c r="RZ46" i="3"/>
  <c r="RZ45" i="3"/>
  <c r="RZ44" i="3"/>
  <c r="RX43" i="3"/>
  <c r="RZ41" i="3"/>
  <c r="RZ40" i="3"/>
  <c r="RZ39" i="3"/>
  <c r="RZ38" i="3"/>
  <c r="RX37" i="3"/>
  <c r="RZ35" i="3"/>
  <c r="RZ34" i="3"/>
  <c r="RZ33" i="3"/>
  <c r="RZ32" i="3"/>
  <c r="RX31" i="3"/>
  <c r="RZ29" i="3"/>
  <c r="RZ28" i="3"/>
  <c r="RZ27" i="3"/>
  <c r="RZ26" i="3"/>
  <c r="RX25" i="3"/>
  <c r="RZ23" i="3"/>
  <c r="RZ22" i="3"/>
  <c r="RZ21" i="3"/>
  <c r="RZ20" i="3"/>
  <c r="RX19" i="3"/>
  <c r="RZ17" i="3"/>
  <c r="RZ16" i="3"/>
  <c r="RZ15" i="3"/>
  <c r="RZ14" i="3"/>
  <c r="RX13" i="3"/>
  <c r="RZ11" i="3"/>
  <c r="RZ10" i="3"/>
  <c r="RZ9" i="3"/>
  <c r="RZ8" i="3"/>
  <c r="RX7" i="3"/>
  <c r="RZ5" i="3"/>
  <c r="RZ4" i="3"/>
  <c r="RZ3" i="3"/>
  <c r="RZ2" i="3"/>
  <c r="RX1" i="3"/>
  <c r="RR47" i="3"/>
  <c r="RR46" i="3"/>
  <c r="RR45" i="3"/>
  <c r="RR44" i="3"/>
  <c r="RS44" i="3" s="1"/>
  <c r="RP43" i="3"/>
  <c r="RR41" i="3"/>
  <c r="RR40" i="3"/>
  <c r="RR39" i="3"/>
  <c r="RR38" i="3"/>
  <c r="RP37" i="3"/>
  <c r="RR35" i="3"/>
  <c r="RR34" i="3"/>
  <c r="RR33" i="3"/>
  <c r="RR32" i="3"/>
  <c r="RP31" i="3"/>
  <c r="RR29" i="3"/>
  <c r="RR28" i="3"/>
  <c r="RR27" i="3"/>
  <c r="RR26" i="3"/>
  <c r="RP25" i="3"/>
  <c r="RR23" i="3"/>
  <c r="RR22" i="3"/>
  <c r="RR21" i="3"/>
  <c r="RR20" i="3"/>
  <c r="RP19" i="3"/>
  <c r="RR17" i="3"/>
  <c r="RR16" i="3"/>
  <c r="RR15" i="3"/>
  <c r="RR14" i="3"/>
  <c r="RP13" i="3"/>
  <c r="RR11" i="3"/>
  <c r="RR10" i="3"/>
  <c r="RR9" i="3"/>
  <c r="RR8" i="3"/>
  <c r="RP7" i="3"/>
  <c r="RR5" i="3"/>
  <c r="RR4" i="3"/>
  <c r="RR3" i="3"/>
  <c r="RR2" i="3"/>
  <c r="RP1" i="3"/>
  <c r="RJ47" i="3"/>
  <c r="RJ46" i="3"/>
  <c r="RJ45" i="3"/>
  <c r="RJ44" i="3"/>
  <c r="RH43" i="3"/>
  <c r="RJ41" i="3"/>
  <c r="RJ40" i="3"/>
  <c r="RJ39" i="3"/>
  <c r="RJ38" i="3"/>
  <c r="RH37" i="3"/>
  <c r="RJ35" i="3"/>
  <c r="RJ34" i="3"/>
  <c r="RJ33" i="3"/>
  <c r="RJ32" i="3"/>
  <c r="RH31" i="3"/>
  <c r="RJ29" i="3"/>
  <c r="RJ28" i="3"/>
  <c r="RJ27" i="3"/>
  <c r="RJ26" i="3"/>
  <c r="RH25" i="3"/>
  <c r="RJ23" i="3"/>
  <c r="RJ22" i="3"/>
  <c r="RJ21" i="3"/>
  <c r="RJ20" i="3"/>
  <c r="RH19" i="3"/>
  <c r="RJ17" i="3"/>
  <c r="RJ16" i="3"/>
  <c r="RJ15" i="3"/>
  <c r="RJ14" i="3"/>
  <c r="RH13" i="3"/>
  <c r="RJ11" i="3"/>
  <c r="RJ10" i="3"/>
  <c r="RJ9" i="3"/>
  <c r="RJ8" i="3"/>
  <c r="RH7" i="3"/>
  <c r="RJ5" i="3"/>
  <c r="RJ4" i="3"/>
  <c r="RJ3" i="3"/>
  <c r="RJ2" i="3"/>
  <c r="RH1" i="3"/>
  <c r="RB47" i="3"/>
  <c r="RB46" i="3"/>
  <c r="RB45" i="3"/>
  <c r="RB44" i="3"/>
  <c r="QZ43" i="3"/>
  <c r="RB41" i="3"/>
  <c r="RB40" i="3"/>
  <c r="RB39" i="3"/>
  <c r="RB38" i="3"/>
  <c r="QZ37" i="3"/>
  <c r="RB35" i="3"/>
  <c r="RB34" i="3"/>
  <c r="RB33" i="3"/>
  <c r="RB32" i="3"/>
  <c r="QZ31" i="3"/>
  <c r="RB29" i="3"/>
  <c r="RB28" i="3"/>
  <c r="RB27" i="3"/>
  <c r="RB26" i="3"/>
  <c r="QZ25" i="3"/>
  <c r="RB23" i="3"/>
  <c r="RB22" i="3"/>
  <c r="RB21" i="3"/>
  <c r="RB20" i="3"/>
  <c r="QZ19" i="3"/>
  <c r="RB17" i="3"/>
  <c r="RB16" i="3"/>
  <c r="RB15" i="3"/>
  <c r="RB14" i="3"/>
  <c r="QZ13" i="3"/>
  <c r="RB11" i="3"/>
  <c r="RB10" i="3"/>
  <c r="RB9" i="3"/>
  <c r="RB8" i="3"/>
  <c r="QZ7" i="3"/>
  <c r="RB5" i="3"/>
  <c r="RB4" i="3"/>
  <c r="RB3" i="3"/>
  <c r="RB2" i="3"/>
  <c r="QZ1" i="3"/>
  <c r="QT47" i="3"/>
  <c r="QT46" i="3"/>
  <c r="QT45" i="3"/>
  <c r="QT44" i="3"/>
  <c r="QR43" i="3"/>
  <c r="QT41" i="3"/>
  <c r="QT40" i="3"/>
  <c r="QT39" i="3"/>
  <c r="QT38" i="3"/>
  <c r="QR37" i="3"/>
  <c r="QT35" i="3"/>
  <c r="QT34" i="3"/>
  <c r="QT33" i="3"/>
  <c r="QT32" i="3"/>
  <c r="QR31" i="3"/>
  <c r="QT29" i="3"/>
  <c r="QT28" i="3"/>
  <c r="QT27" i="3"/>
  <c r="QT26" i="3"/>
  <c r="QR25" i="3"/>
  <c r="QT23" i="3"/>
  <c r="QT22" i="3"/>
  <c r="QT21" i="3"/>
  <c r="QT20" i="3"/>
  <c r="QR19" i="3"/>
  <c r="QT17" i="3"/>
  <c r="QT16" i="3"/>
  <c r="QT15" i="3"/>
  <c r="QT14" i="3"/>
  <c r="QR13" i="3"/>
  <c r="QT11" i="3"/>
  <c r="QT10" i="3"/>
  <c r="QT9" i="3"/>
  <c r="QT8" i="3"/>
  <c r="QR7" i="3"/>
  <c r="QT5" i="3"/>
  <c r="QT4" i="3"/>
  <c r="QT3" i="3"/>
  <c r="QT2" i="3"/>
  <c r="QR1" i="3"/>
  <c r="QL47" i="3"/>
  <c r="QL46" i="3"/>
  <c r="QL45" i="3"/>
  <c r="QL44" i="3"/>
  <c r="QJ43" i="3"/>
  <c r="QL41" i="3"/>
  <c r="QL40" i="3"/>
  <c r="QL39" i="3"/>
  <c r="QL38" i="3"/>
  <c r="QJ37" i="3"/>
  <c r="QL35" i="3"/>
  <c r="QL34" i="3"/>
  <c r="QL33" i="3"/>
  <c r="QL32" i="3"/>
  <c r="QJ31" i="3"/>
  <c r="QL29" i="3"/>
  <c r="QL28" i="3"/>
  <c r="QL27" i="3"/>
  <c r="QL26" i="3"/>
  <c r="QJ25" i="3"/>
  <c r="QL23" i="3"/>
  <c r="QL22" i="3"/>
  <c r="QL21" i="3"/>
  <c r="QL20" i="3"/>
  <c r="QJ19" i="3"/>
  <c r="QL17" i="3"/>
  <c r="QL16" i="3"/>
  <c r="QL15" i="3"/>
  <c r="QL14" i="3"/>
  <c r="QJ13" i="3"/>
  <c r="QL11" i="3"/>
  <c r="QL10" i="3"/>
  <c r="QL9" i="3"/>
  <c r="QL8" i="3"/>
  <c r="QJ7" i="3"/>
  <c r="QL5" i="3"/>
  <c r="QL4" i="3"/>
  <c r="QL3" i="3"/>
  <c r="QL2" i="3"/>
  <c r="QJ1" i="3"/>
  <c r="QD47" i="3"/>
  <c r="QD46" i="3"/>
  <c r="QD45" i="3"/>
  <c r="QD44" i="3"/>
  <c r="QB43" i="3"/>
  <c r="QD41" i="3"/>
  <c r="QD40" i="3"/>
  <c r="QD39" i="3"/>
  <c r="QD38" i="3"/>
  <c r="QB37" i="3"/>
  <c r="QD35" i="3"/>
  <c r="QD34" i="3"/>
  <c r="QD33" i="3"/>
  <c r="QD32" i="3"/>
  <c r="QB31" i="3"/>
  <c r="QD29" i="3"/>
  <c r="QD28" i="3"/>
  <c r="QD27" i="3"/>
  <c r="QD26" i="3"/>
  <c r="QB25" i="3"/>
  <c r="QD23" i="3"/>
  <c r="QD22" i="3"/>
  <c r="QD21" i="3"/>
  <c r="QD20" i="3"/>
  <c r="QB19" i="3"/>
  <c r="QD17" i="3"/>
  <c r="QD16" i="3"/>
  <c r="QD15" i="3"/>
  <c r="QD14" i="3"/>
  <c r="QB13" i="3"/>
  <c r="QD11" i="3"/>
  <c r="QD10" i="3"/>
  <c r="QD9" i="3"/>
  <c r="QD8" i="3"/>
  <c r="QB7" i="3"/>
  <c r="QD5" i="3"/>
  <c r="QD4" i="3"/>
  <c r="QD3" i="3"/>
  <c r="QD2" i="3"/>
  <c r="QB1" i="3"/>
  <c r="PV47" i="3"/>
  <c r="PV46" i="3"/>
  <c r="PV45" i="3"/>
  <c r="PV44" i="3"/>
  <c r="PT43" i="3"/>
  <c r="PV41" i="3"/>
  <c r="PV40" i="3"/>
  <c r="PV39" i="3"/>
  <c r="PV38" i="3"/>
  <c r="PT37" i="3"/>
  <c r="PV35" i="3"/>
  <c r="PV34" i="3"/>
  <c r="PV33" i="3"/>
  <c r="PV32" i="3"/>
  <c r="PT31" i="3"/>
  <c r="PV29" i="3"/>
  <c r="PV28" i="3"/>
  <c r="PV27" i="3"/>
  <c r="PV26" i="3"/>
  <c r="PT25" i="3"/>
  <c r="PV23" i="3"/>
  <c r="PV22" i="3"/>
  <c r="PV21" i="3"/>
  <c r="PV20" i="3"/>
  <c r="PT19" i="3"/>
  <c r="PV17" i="3"/>
  <c r="PV16" i="3"/>
  <c r="PV15" i="3"/>
  <c r="PV14" i="3"/>
  <c r="PT13" i="3"/>
  <c r="PV11" i="3"/>
  <c r="PV10" i="3"/>
  <c r="PV9" i="3"/>
  <c r="PV8" i="3"/>
  <c r="PT7" i="3"/>
  <c r="PV5" i="3"/>
  <c r="PV4" i="3"/>
  <c r="PV3" i="3"/>
  <c r="PV2" i="3"/>
  <c r="PT1" i="3"/>
  <c r="PN47" i="3"/>
  <c r="PN46" i="3"/>
  <c r="PN45" i="3"/>
  <c r="PN44" i="3"/>
  <c r="PL43" i="3"/>
  <c r="PN41" i="3"/>
  <c r="PN40" i="3"/>
  <c r="PN39" i="3"/>
  <c r="PN38" i="3"/>
  <c r="PL37" i="3"/>
  <c r="PN35" i="3"/>
  <c r="PN34" i="3"/>
  <c r="PN33" i="3"/>
  <c r="PN32" i="3"/>
  <c r="PL31" i="3"/>
  <c r="PN29" i="3"/>
  <c r="PN28" i="3"/>
  <c r="PN27" i="3"/>
  <c r="PN26" i="3"/>
  <c r="PL25" i="3"/>
  <c r="PN23" i="3"/>
  <c r="PN22" i="3"/>
  <c r="PN21" i="3"/>
  <c r="PN20" i="3"/>
  <c r="PL19" i="3"/>
  <c r="PN17" i="3"/>
  <c r="PN16" i="3"/>
  <c r="PN15" i="3"/>
  <c r="PN14" i="3"/>
  <c r="PL13" i="3"/>
  <c r="PN11" i="3"/>
  <c r="PN10" i="3"/>
  <c r="PN9" i="3"/>
  <c r="PN8" i="3"/>
  <c r="PL7" i="3"/>
  <c r="PN5" i="3"/>
  <c r="PN4" i="3"/>
  <c r="PN3" i="3"/>
  <c r="PN2" i="3"/>
  <c r="PL1" i="3"/>
  <c r="PF47" i="3"/>
  <c r="PF46" i="3"/>
  <c r="PF45" i="3"/>
  <c r="PF44" i="3"/>
  <c r="PD43" i="3"/>
  <c r="PF41" i="3"/>
  <c r="PF40" i="3"/>
  <c r="PF39" i="3"/>
  <c r="PF38" i="3"/>
  <c r="PD37" i="3"/>
  <c r="PF35" i="3"/>
  <c r="PF34" i="3"/>
  <c r="PF33" i="3"/>
  <c r="PF32" i="3"/>
  <c r="PD31" i="3"/>
  <c r="PF29" i="3"/>
  <c r="PF28" i="3"/>
  <c r="PF27" i="3"/>
  <c r="PF26" i="3"/>
  <c r="PD25" i="3"/>
  <c r="PF23" i="3"/>
  <c r="PF22" i="3"/>
  <c r="PF21" i="3"/>
  <c r="PF20" i="3"/>
  <c r="PD19" i="3"/>
  <c r="PF17" i="3"/>
  <c r="PF16" i="3"/>
  <c r="PF15" i="3"/>
  <c r="PF14" i="3"/>
  <c r="PD13" i="3"/>
  <c r="PF11" i="3"/>
  <c r="PF10" i="3"/>
  <c r="PF9" i="3"/>
  <c r="PF8" i="3"/>
  <c r="PD7" i="3"/>
  <c r="PF5" i="3"/>
  <c r="PF4" i="3"/>
  <c r="PF3" i="3"/>
  <c r="PF2" i="3"/>
  <c r="PD1" i="3"/>
  <c r="OX47" i="3"/>
  <c r="OX46" i="3"/>
  <c r="OX45" i="3"/>
  <c r="OX44" i="3"/>
  <c r="OV43" i="3"/>
  <c r="OX41" i="3"/>
  <c r="OX40" i="3"/>
  <c r="OX39" i="3"/>
  <c r="OX38" i="3"/>
  <c r="OV37" i="3"/>
  <c r="OX35" i="3"/>
  <c r="OX34" i="3"/>
  <c r="OX33" i="3"/>
  <c r="OX32" i="3"/>
  <c r="OV31" i="3"/>
  <c r="OX29" i="3"/>
  <c r="OX28" i="3"/>
  <c r="OX27" i="3"/>
  <c r="OX26" i="3"/>
  <c r="OV25" i="3"/>
  <c r="OX23" i="3"/>
  <c r="OX22" i="3"/>
  <c r="OX21" i="3"/>
  <c r="OX20" i="3"/>
  <c r="OV19" i="3"/>
  <c r="OX17" i="3"/>
  <c r="OX16" i="3"/>
  <c r="OX15" i="3"/>
  <c r="OX14" i="3"/>
  <c r="OV13" i="3"/>
  <c r="OX11" i="3"/>
  <c r="OX10" i="3"/>
  <c r="OX9" i="3"/>
  <c r="OX8" i="3"/>
  <c r="OV7" i="3"/>
  <c r="OX5" i="3"/>
  <c r="OX4" i="3"/>
  <c r="OX3" i="3"/>
  <c r="OX2" i="3"/>
  <c r="OV1" i="3"/>
  <c r="OP47" i="3"/>
  <c r="OP46" i="3"/>
  <c r="OP45" i="3"/>
  <c r="OP44" i="3"/>
  <c r="ON43" i="3"/>
  <c r="OP41" i="3"/>
  <c r="OP40" i="3"/>
  <c r="OP39" i="3"/>
  <c r="OP38" i="3"/>
  <c r="ON37" i="3"/>
  <c r="OP35" i="3"/>
  <c r="OP34" i="3"/>
  <c r="OP33" i="3"/>
  <c r="OP32" i="3"/>
  <c r="ON31" i="3"/>
  <c r="OP29" i="3"/>
  <c r="OP28" i="3"/>
  <c r="OP27" i="3"/>
  <c r="OP26" i="3"/>
  <c r="ON25" i="3"/>
  <c r="OP23" i="3"/>
  <c r="OP22" i="3"/>
  <c r="OP21" i="3"/>
  <c r="OP20" i="3"/>
  <c r="ON19" i="3"/>
  <c r="OP17" i="3"/>
  <c r="OP16" i="3"/>
  <c r="OP15" i="3"/>
  <c r="OP14" i="3"/>
  <c r="ON13" i="3"/>
  <c r="OP11" i="3"/>
  <c r="OP10" i="3"/>
  <c r="OP9" i="3"/>
  <c r="OP8" i="3"/>
  <c r="ON7" i="3"/>
  <c r="OP5" i="3"/>
  <c r="OP4" i="3"/>
  <c r="OP3" i="3"/>
  <c r="OP2" i="3"/>
  <c r="ON1" i="3"/>
  <c r="OH47" i="3"/>
  <c r="OH46" i="3"/>
  <c r="OH45" i="3"/>
  <c r="OH44" i="3"/>
  <c r="OF43" i="3"/>
  <c r="OH41" i="3"/>
  <c r="OH40" i="3"/>
  <c r="OH39" i="3"/>
  <c r="OH38" i="3"/>
  <c r="OF37" i="3"/>
  <c r="OH35" i="3"/>
  <c r="OH34" i="3"/>
  <c r="OH33" i="3"/>
  <c r="OH32" i="3"/>
  <c r="OF31" i="3"/>
  <c r="OH29" i="3"/>
  <c r="OH28" i="3"/>
  <c r="OH27" i="3"/>
  <c r="OH26" i="3"/>
  <c r="OF25" i="3"/>
  <c r="OH23" i="3"/>
  <c r="OH22" i="3"/>
  <c r="OH21" i="3"/>
  <c r="OH20" i="3"/>
  <c r="OF19" i="3"/>
  <c r="OH17" i="3"/>
  <c r="OH16" i="3"/>
  <c r="OH15" i="3"/>
  <c r="OH14" i="3"/>
  <c r="OF13" i="3"/>
  <c r="OH11" i="3"/>
  <c r="OH10" i="3"/>
  <c r="OH9" i="3"/>
  <c r="OH8" i="3"/>
  <c r="OF7" i="3"/>
  <c r="OH5" i="3"/>
  <c r="OH4" i="3"/>
  <c r="OH3" i="3"/>
  <c r="OH2" i="3"/>
  <c r="OF1" i="3"/>
  <c r="NZ47" i="3"/>
  <c r="NZ46" i="3"/>
  <c r="NZ45" i="3"/>
  <c r="NZ44" i="3"/>
  <c r="NX43" i="3"/>
  <c r="NZ41" i="3"/>
  <c r="NZ40" i="3"/>
  <c r="NZ39" i="3"/>
  <c r="NZ38" i="3"/>
  <c r="NX37" i="3"/>
  <c r="NZ35" i="3"/>
  <c r="NZ34" i="3"/>
  <c r="NZ33" i="3"/>
  <c r="NZ32" i="3"/>
  <c r="NX31" i="3"/>
  <c r="NZ29" i="3"/>
  <c r="NZ28" i="3"/>
  <c r="NZ27" i="3"/>
  <c r="NZ26" i="3"/>
  <c r="NX25" i="3"/>
  <c r="NZ23" i="3"/>
  <c r="NZ22" i="3"/>
  <c r="NZ21" i="3"/>
  <c r="NZ20" i="3"/>
  <c r="NX19" i="3"/>
  <c r="NZ17" i="3"/>
  <c r="NZ16" i="3"/>
  <c r="NZ15" i="3"/>
  <c r="NZ14" i="3"/>
  <c r="NX13" i="3"/>
  <c r="NZ11" i="3"/>
  <c r="NZ10" i="3"/>
  <c r="NZ9" i="3"/>
  <c r="NZ8" i="3"/>
  <c r="NX7" i="3"/>
  <c r="NZ5" i="3"/>
  <c r="NZ4" i="3"/>
  <c r="NZ3" i="3"/>
  <c r="NZ2" i="3"/>
  <c r="NX1" i="3"/>
  <c r="NR47" i="3"/>
  <c r="NR46" i="3"/>
  <c r="NR45" i="3"/>
  <c r="NR44" i="3"/>
  <c r="NP43" i="3"/>
  <c r="NR41" i="3"/>
  <c r="NR40" i="3"/>
  <c r="NR39" i="3"/>
  <c r="NR38" i="3"/>
  <c r="NP37" i="3"/>
  <c r="NR35" i="3"/>
  <c r="NR34" i="3"/>
  <c r="NR33" i="3"/>
  <c r="NR32" i="3"/>
  <c r="NP31" i="3"/>
  <c r="NR29" i="3"/>
  <c r="NR28" i="3"/>
  <c r="NR27" i="3"/>
  <c r="NR26" i="3"/>
  <c r="NP25" i="3"/>
  <c r="NR23" i="3"/>
  <c r="NR22" i="3"/>
  <c r="NR21" i="3"/>
  <c r="NR20" i="3"/>
  <c r="NP19" i="3"/>
  <c r="NR17" i="3"/>
  <c r="NR16" i="3"/>
  <c r="NR15" i="3"/>
  <c r="NR14" i="3"/>
  <c r="NP13" i="3"/>
  <c r="NR11" i="3"/>
  <c r="NR10" i="3"/>
  <c r="NR9" i="3"/>
  <c r="NR8" i="3"/>
  <c r="NP7" i="3"/>
  <c r="NR5" i="3"/>
  <c r="NR4" i="3"/>
  <c r="NR3" i="3"/>
  <c r="NR2" i="3"/>
  <c r="NP1" i="3"/>
  <c r="NJ47" i="3"/>
  <c r="NJ46" i="3"/>
  <c r="NJ45" i="3"/>
  <c r="NJ44" i="3"/>
  <c r="NH43" i="3"/>
  <c r="NJ41" i="3"/>
  <c r="NJ40" i="3"/>
  <c r="NJ39" i="3"/>
  <c r="NJ38" i="3"/>
  <c r="NH37" i="3"/>
  <c r="NJ35" i="3"/>
  <c r="NJ34" i="3"/>
  <c r="NJ33" i="3"/>
  <c r="NJ32" i="3"/>
  <c r="NH31" i="3"/>
  <c r="NJ29" i="3"/>
  <c r="NJ28" i="3"/>
  <c r="NJ27" i="3"/>
  <c r="NJ26" i="3"/>
  <c r="NH25" i="3"/>
  <c r="NJ23" i="3"/>
  <c r="NJ22" i="3"/>
  <c r="NJ21" i="3"/>
  <c r="NJ20" i="3"/>
  <c r="NH19" i="3"/>
  <c r="NJ17" i="3"/>
  <c r="NJ16" i="3"/>
  <c r="NJ15" i="3"/>
  <c r="NJ14" i="3"/>
  <c r="NH13" i="3"/>
  <c r="NJ11" i="3"/>
  <c r="NJ10" i="3"/>
  <c r="NJ9" i="3"/>
  <c r="NJ8" i="3"/>
  <c r="NH7" i="3"/>
  <c r="NJ5" i="3"/>
  <c r="NJ4" i="3"/>
  <c r="NJ3" i="3"/>
  <c r="NJ2" i="3"/>
  <c r="NH1" i="3"/>
  <c r="NB47" i="3"/>
  <c r="NB46" i="3"/>
  <c r="NB45" i="3"/>
  <c r="NB44" i="3"/>
  <c r="MZ43" i="3"/>
  <c r="NB41" i="3"/>
  <c r="NB40" i="3"/>
  <c r="NB39" i="3"/>
  <c r="NB38" i="3"/>
  <c r="MZ37" i="3"/>
  <c r="NB35" i="3"/>
  <c r="NB34" i="3"/>
  <c r="NB33" i="3"/>
  <c r="NB32" i="3"/>
  <c r="MZ31" i="3"/>
  <c r="NB29" i="3"/>
  <c r="NB28" i="3"/>
  <c r="NB27" i="3"/>
  <c r="NB26" i="3"/>
  <c r="MZ25" i="3"/>
  <c r="NB23" i="3"/>
  <c r="NB22" i="3"/>
  <c r="NB21" i="3"/>
  <c r="NB20" i="3"/>
  <c r="MZ19" i="3"/>
  <c r="NB17" i="3"/>
  <c r="NB16" i="3"/>
  <c r="NB15" i="3"/>
  <c r="NB14" i="3"/>
  <c r="MZ13" i="3"/>
  <c r="NB11" i="3"/>
  <c r="NB10" i="3"/>
  <c r="NB9" i="3"/>
  <c r="NB8" i="3"/>
  <c r="MZ7" i="3"/>
  <c r="NB5" i="3"/>
  <c r="NB4" i="3"/>
  <c r="NB3" i="3"/>
  <c r="NB2" i="3"/>
  <c r="MZ1" i="3"/>
  <c r="MT47" i="3"/>
  <c r="MT46" i="3"/>
  <c r="MT45" i="3"/>
  <c r="MT44" i="3"/>
  <c r="MR43" i="3"/>
  <c r="MT41" i="3"/>
  <c r="MT40" i="3"/>
  <c r="MT39" i="3"/>
  <c r="MT38" i="3"/>
  <c r="MR37" i="3"/>
  <c r="MT35" i="3"/>
  <c r="MT34" i="3"/>
  <c r="MT33" i="3"/>
  <c r="MT32" i="3"/>
  <c r="MR31" i="3"/>
  <c r="MT29" i="3"/>
  <c r="MT28" i="3"/>
  <c r="MT27" i="3"/>
  <c r="MT26" i="3"/>
  <c r="MR25" i="3"/>
  <c r="MT23" i="3"/>
  <c r="MT22" i="3"/>
  <c r="MT21" i="3"/>
  <c r="MT20" i="3"/>
  <c r="MR19" i="3"/>
  <c r="MT17" i="3"/>
  <c r="MT16" i="3"/>
  <c r="MT15" i="3"/>
  <c r="MT14" i="3"/>
  <c r="MR13" i="3"/>
  <c r="MT11" i="3"/>
  <c r="MT10" i="3"/>
  <c r="MT9" i="3"/>
  <c r="MT8" i="3"/>
  <c r="MR7" i="3"/>
  <c r="MT5" i="3"/>
  <c r="MT4" i="3"/>
  <c r="MT3" i="3"/>
  <c r="MT2" i="3"/>
  <c r="MR1" i="3"/>
  <c r="ML47" i="3"/>
  <c r="ML46" i="3"/>
  <c r="ML45" i="3"/>
  <c r="ML44" i="3"/>
  <c r="MJ43" i="3"/>
  <c r="ML41" i="3"/>
  <c r="ML40" i="3"/>
  <c r="ML39" i="3"/>
  <c r="ML38" i="3"/>
  <c r="MJ37" i="3"/>
  <c r="ML35" i="3"/>
  <c r="ML34" i="3"/>
  <c r="ML33" i="3"/>
  <c r="ML32" i="3"/>
  <c r="MJ31" i="3"/>
  <c r="ML29" i="3"/>
  <c r="ML28" i="3"/>
  <c r="ML27" i="3"/>
  <c r="ML26" i="3"/>
  <c r="MJ25" i="3"/>
  <c r="ML23" i="3"/>
  <c r="ML22" i="3"/>
  <c r="ML21" i="3"/>
  <c r="ML20" i="3"/>
  <c r="MJ19" i="3"/>
  <c r="ML17" i="3"/>
  <c r="ML16" i="3"/>
  <c r="ML15" i="3"/>
  <c r="ML14" i="3"/>
  <c r="MJ13" i="3"/>
  <c r="ML11" i="3"/>
  <c r="ML10" i="3"/>
  <c r="ML9" i="3"/>
  <c r="ML8" i="3"/>
  <c r="MJ7" i="3"/>
  <c r="ML5" i="3"/>
  <c r="ML4" i="3"/>
  <c r="ML3" i="3"/>
  <c r="ML2" i="3"/>
  <c r="MJ1" i="3"/>
  <c r="MD47" i="3"/>
  <c r="MD46" i="3"/>
  <c r="MD45" i="3"/>
  <c r="MD44" i="3"/>
  <c r="MB43" i="3"/>
  <c r="MD41" i="3"/>
  <c r="MD40" i="3"/>
  <c r="MD39" i="3"/>
  <c r="MD38" i="3"/>
  <c r="MB37" i="3"/>
  <c r="MD35" i="3"/>
  <c r="MD34" i="3"/>
  <c r="MD33" i="3"/>
  <c r="MD32" i="3"/>
  <c r="MB31" i="3"/>
  <c r="MD29" i="3"/>
  <c r="MD28" i="3"/>
  <c r="MD27" i="3"/>
  <c r="MD26" i="3"/>
  <c r="MB25" i="3"/>
  <c r="MD23" i="3"/>
  <c r="MD22" i="3"/>
  <c r="MD21" i="3"/>
  <c r="MD20" i="3"/>
  <c r="MB19" i="3"/>
  <c r="MD17" i="3"/>
  <c r="MD16" i="3"/>
  <c r="MD15" i="3"/>
  <c r="MD14" i="3"/>
  <c r="MB13" i="3"/>
  <c r="MD11" i="3"/>
  <c r="MD10" i="3"/>
  <c r="MD9" i="3"/>
  <c r="MD8" i="3"/>
  <c r="MB7" i="3"/>
  <c r="MD5" i="3"/>
  <c r="MD4" i="3"/>
  <c r="MD3" i="3"/>
  <c r="MD2" i="3"/>
  <c r="MB1" i="3"/>
  <c r="LV47" i="3"/>
  <c r="LV46" i="3"/>
  <c r="LV45" i="3"/>
  <c r="LV44" i="3"/>
  <c r="LT43" i="3"/>
  <c r="LV41" i="3"/>
  <c r="LV40" i="3"/>
  <c r="LV39" i="3"/>
  <c r="LV38" i="3"/>
  <c r="LT37" i="3"/>
  <c r="LV35" i="3"/>
  <c r="LV34" i="3"/>
  <c r="LV33" i="3"/>
  <c r="LV32" i="3"/>
  <c r="LT31" i="3"/>
  <c r="LV29" i="3"/>
  <c r="LV28" i="3"/>
  <c r="LV27" i="3"/>
  <c r="LV26" i="3"/>
  <c r="LT25" i="3"/>
  <c r="LV23" i="3"/>
  <c r="LV22" i="3"/>
  <c r="LV21" i="3"/>
  <c r="LV20" i="3"/>
  <c r="LT19" i="3"/>
  <c r="LV17" i="3"/>
  <c r="LV16" i="3"/>
  <c r="LV15" i="3"/>
  <c r="LV14" i="3"/>
  <c r="LT13" i="3"/>
  <c r="LV11" i="3"/>
  <c r="LV10" i="3"/>
  <c r="LV9" i="3"/>
  <c r="LV8" i="3"/>
  <c r="LT7" i="3"/>
  <c r="LV5" i="3"/>
  <c r="LV4" i="3"/>
  <c r="LV3" i="3"/>
  <c r="LV2" i="3"/>
  <c r="LT1" i="3"/>
  <c r="LN47" i="3"/>
  <c r="LN46" i="3"/>
  <c r="LN45" i="3"/>
  <c r="LN44" i="3"/>
  <c r="LL43" i="3"/>
  <c r="LN41" i="3"/>
  <c r="LN40" i="3"/>
  <c r="LN39" i="3"/>
  <c r="LN38" i="3"/>
  <c r="LL37" i="3"/>
  <c r="LN35" i="3"/>
  <c r="LN34" i="3"/>
  <c r="LN33" i="3"/>
  <c r="LN32" i="3"/>
  <c r="LL31" i="3"/>
  <c r="LN29" i="3"/>
  <c r="LN28" i="3"/>
  <c r="LN27" i="3"/>
  <c r="LN26" i="3"/>
  <c r="LL25" i="3"/>
  <c r="LN23" i="3"/>
  <c r="LN22" i="3"/>
  <c r="LN21" i="3"/>
  <c r="LN20" i="3"/>
  <c r="LL19" i="3"/>
  <c r="LN17" i="3"/>
  <c r="LN16" i="3"/>
  <c r="LN15" i="3"/>
  <c r="LN14" i="3"/>
  <c r="LL13" i="3"/>
  <c r="LN11" i="3"/>
  <c r="LN10" i="3"/>
  <c r="LN9" i="3"/>
  <c r="LN8" i="3"/>
  <c r="LL7" i="3"/>
  <c r="LN5" i="3"/>
  <c r="LN4" i="3"/>
  <c r="LN3" i="3"/>
  <c r="LN2" i="3"/>
  <c r="LL1" i="3"/>
  <c r="LF47" i="3"/>
  <c r="LF46" i="3"/>
  <c r="LF45" i="3"/>
  <c r="LF44" i="3"/>
  <c r="LD43" i="3"/>
  <c r="LF41" i="3"/>
  <c r="LF40" i="3"/>
  <c r="LF39" i="3"/>
  <c r="LF38" i="3"/>
  <c r="LD37" i="3"/>
  <c r="LF35" i="3"/>
  <c r="LF34" i="3"/>
  <c r="LF33" i="3"/>
  <c r="LF32" i="3"/>
  <c r="LD31" i="3"/>
  <c r="LF29" i="3"/>
  <c r="LF28" i="3"/>
  <c r="LF27" i="3"/>
  <c r="LF26" i="3"/>
  <c r="LD25" i="3"/>
  <c r="LF23" i="3"/>
  <c r="LF22" i="3"/>
  <c r="LF21" i="3"/>
  <c r="LF20" i="3"/>
  <c r="LD19" i="3"/>
  <c r="LF17" i="3"/>
  <c r="LF16" i="3"/>
  <c r="LF15" i="3"/>
  <c r="LF14" i="3"/>
  <c r="LD13" i="3"/>
  <c r="LF11" i="3"/>
  <c r="LF10" i="3"/>
  <c r="LF9" i="3"/>
  <c r="LF8" i="3"/>
  <c r="LD7" i="3"/>
  <c r="LF5" i="3"/>
  <c r="LF4" i="3"/>
  <c r="LF3" i="3"/>
  <c r="LF2" i="3"/>
  <c r="LD1" i="3"/>
  <c r="LW32" i="3" l="1"/>
  <c r="LW14" i="3"/>
  <c r="LW26" i="3"/>
  <c r="LW2" i="3"/>
  <c r="YE38" i="3"/>
  <c r="WY20" i="3"/>
  <c r="AAY2" i="3"/>
  <c r="AAA2" i="3"/>
  <c r="XO2" i="3"/>
  <c r="SQ2" i="3"/>
  <c r="OY2" i="3"/>
  <c r="ADC2" i="3"/>
  <c r="TW2" i="3"/>
  <c r="ABO2" i="3"/>
  <c r="WI2" i="3"/>
  <c r="LW38" i="3"/>
  <c r="PO20" i="3"/>
  <c r="WI26" i="3"/>
  <c r="PW26" i="3"/>
  <c r="MU14" i="3"/>
  <c r="PW2" i="3"/>
  <c r="ACU8" i="3"/>
  <c r="ACM8" i="3"/>
  <c r="ZK8" i="3"/>
  <c r="QE44" i="3"/>
  <c r="NS44" i="3"/>
  <c r="AAI44" i="3"/>
  <c r="ZS44" i="3"/>
  <c r="YU44" i="3"/>
  <c r="WQ44" i="3"/>
  <c r="WA44" i="3"/>
  <c r="VS44" i="3"/>
  <c r="VK44" i="3"/>
  <c r="VC44" i="3"/>
  <c r="UM44" i="3"/>
  <c r="UE44" i="3"/>
  <c r="TO44" i="3"/>
  <c r="TG44" i="3"/>
  <c r="SI44" i="3"/>
  <c r="SA44" i="3"/>
  <c r="RK44" i="3"/>
  <c r="RC44" i="3"/>
  <c r="LG44" i="3"/>
  <c r="ACU44" i="3"/>
  <c r="ABO44" i="3"/>
  <c r="YM44" i="3"/>
  <c r="WY44" i="3"/>
  <c r="PO44" i="3"/>
  <c r="PG44" i="3"/>
  <c r="OQ44" i="3"/>
  <c r="OA44" i="3"/>
  <c r="NK44" i="3"/>
  <c r="MM44" i="3"/>
  <c r="ME44" i="3"/>
  <c r="ABO38" i="3"/>
  <c r="XO38" i="3"/>
  <c r="ADC38" i="3"/>
  <c r="AAI38" i="3"/>
  <c r="ACE38" i="3"/>
  <c r="WY38" i="3"/>
  <c r="WI38" i="3"/>
  <c r="VC38" i="3"/>
  <c r="TW38" i="3"/>
  <c r="SQ38" i="3"/>
  <c r="ACU32" i="3"/>
  <c r="AAI32" i="3"/>
  <c r="YU32" i="3"/>
  <c r="WY32" i="3"/>
  <c r="VS32" i="3"/>
  <c r="SI32" i="3"/>
  <c r="LO32" i="3"/>
  <c r="WQ38" i="3"/>
  <c r="UU38" i="3"/>
  <c r="TG38" i="3"/>
  <c r="SY38" i="3"/>
  <c r="SI38" i="3"/>
  <c r="RC38" i="3"/>
  <c r="QM38" i="3"/>
  <c r="MU38" i="3"/>
  <c r="LG38" i="3"/>
  <c r="XW32" i="3"/>
  <c r="PO32" i="3"/>
  <c r="NS32" i="3"/>
  <c r="ADC26" i="3"/>
  <c r="ZS32" i="3"/>
  <c r="WQ32" i="3"/>
  <c r="QE32" i="3"/>
  <c r="NK32" i="3"/>
  <c r="OY26" i="3"/>
  <c r="ABO32" i="3"/>
  <c r="AAQ32" i="3"/>
  <c r="ZK32" i="3"/>
  <c r="ZC32" i="3"/>
  <c r="XG32" i="3"/>
  <c r="UE32" i="3"/>
  <c r="RC32" i="3"/>
  <c r="PG32" i="3"/>
  <c r="OQ32" i="3"/>
  <c r="OA32" i="3"/>
  <c r="MM32" i="3"/>
  <c r="ME32" i="3"/>
  <c r="ACM32" i="3"/>
  <c r="ABW32" i="3"/>
  <c r="UU32" i="3"/>
  <c r="TW32" i="3"/>
  <c r="TW26" i="3"/>
  <c r="ZK26" i="3"/>
  <c r="VC26" i="3"/>
  <c r="YU20" i="3"/>
  <c r="QE20" i="3"/>
  <c r="ABW26" i="3"/>
  <c r="ABG26" i="3"/>
  <c r="TG26" i="3"/>
  <c r="QU26" i="3"/>
  <c r="QM26" i="3"/>
  <c r="AAI20" i="3"/>
  <c r="YE20" i="3"/>
  <c r="XG20" i="3"/>
  <c r="QM20" i="3"/>
  <c r="ACU20" i="3"/>
  <c r="AAQ20" i="3"/>
  <c r="ZS20" i="3"/>
  <c r="XW20" i="3"/>
  <c r="VK20" i="3"/>
  <c r="PW20" i="3"/>
  <c r="OY20" i="3"/>
  <c r="OQ20" i="3"/>
  <c r="NS20" i="3"/>
  <c r="MM20" i="3"/>
  <c r="ADC20" i="3"/>
  <c r="ZC20" i="3"/>
  <c r="VC20" i="3"/>
  <c r="UM20" i="3"/>
  <c r="TO20" i="3"/>
  <c r="SA20" i="3"/>
  <c r="RK20" i="3"/>
  <c r="PG20" i="3"/>
  <c r="OA20" i="3"/>
  <c r="NK20" i="3"/>
  <c r="ME20" i="3"/>
  <c r="LO20" i="3"/>
  <c r="LG20" i="3"/>
  <c r="ACE26" i="3"/>
  <c r="XG26" i="3"/>
  <c r="SQ26" i="3"/>
  <c r="RC26" i="3"/>
  <c r="PO26" i="3"/>
  <c r="OQ26" i="3"/>
  <c r="OI26" i="3"/>
  <c r="OA26" i="3"/>
  <c r="NK26" i="3"/>
  <c r="MU26" i="3"/>
  <c r="MM26" i="3"/>
  <c r="ME26" i="3"/>
  <c r="ABG14" i="3"/>
  <c r="SY14" i="3"/>
  <c r="TG14" i="3"/>
  <c r="ACE14" i="3"/>
  <c r="YM14" i="3"/>
  <c r="YE14" i="3"/>
  <c r="QM14" i="3"/>
  <c r="XW14" i="3"/>
  <c r="XO14" i="3"/>
  <c r="VC14" i="3"/>
  <c r="AAY14" i="3"/>
  <c r="AAA14" i="3"/>
  <c r="UU14" i="3"/>
  <c r="UM14" i="3"/>
  <c r="RC14" i="3"/>
  <c r="QU14" i="3"/>
  <c r="LO14" i="3"/>
  <c r="ADC14" i="3"/>
  <c r="ACU14" i="3"/>
  <c r="YU14" i="3"/>
  <c r="QE14" i="3"/>
  <c r="ZS8" i="3"/>
  <c r="YU8" i="3"/>
  <c r="ABW8" i="3"/>
  <c r="VK8" i="3"/>
  <c r="SA8" i="3"/>
  <c r="PG8" i="3"/>
  <c r="OA8" i="3"/>
  <c r="NK8" i="3"/>
  <c r="MM8" i="3"/>
  <c r="LG8" i="3"/>
  <c r="WQ8" i="3"/>
  <c r="VS8" i="3"/>
  <c r="UE8" i="3"/>
  <c r="SI8" i="3"/>
  <c r="LO8" i="3"/>
  <c r="ABG8" i="3"/>
  <c r="AAY8" i="3"/>
  <c r="AAI8" i="3"/>
  <c r="WI8" i="3"/>
  <c r="UU8" i="3"/>
  <c r="UM8" i="3"/>
  <c r="SQ8" i="3"/>
  <c r="RC8" i="3"/>
  <c r="PO8" i="3"/>
  <c r="OQ8" i="3"/>
  <c r="NS8" i="3"/>
  <c r="MU8" i="3"/>
  <c r="ME8" i="3"/>
  <c r="ABW2" i="3"/>
  <c r="ACE2" i="3"/>
  <c r="YM2" i="3"/>
  <c r="YE2" i="3"/>
  <c r="QU2" i="3"/>
  <c r="QM2" i="3"/>
  <c r="PG2" i="3"/>
  <c r="MU2" i="3"/>
  <c r="ME2" i="3"/>
  <c r="AAQ2" i="3"/>
  <c r="ZK2" i="3"/>
  <c r="WQ2" i="3"/>
  <c r="SI2" i="3"/>
  <c r="OI2" i="3"/>
  <c r="NS2" i="3"/>
  <c r="LG2" i="3"/>
  <c r="LG14" i="3"/>
  <c r="LO26" i="3"/>
  <c r="LW44" i="3"/>
  <c r="ME38" i="3"/>
  <c r="MM38" i="3"/>
  <c r="MU20" i="3"/>
  <c r="NC14" i="3"/>
  <c r="NC20" i="3"/>
  <c r="NC38" i="3"/>
  <c r="NC44" i="3"/>
  <c r="NK38" i="3"/>
  <c r="NS14" i="3"/>
  <c r="OA38" i="3"/>
  <c r="OI20" i="3"/>
  <c r="OI44" i="3"/>
  <c r="OQ38" i="3"/>
  <c r="OY44" i="3"/>
  <c r="PG14" i="3"/>
  <c r="PO38" i="3"/>
  <c r="PW44" i="3"/>
  <c r="QE26" i="3"/>
  <c r="QM32" i="3"/>
  <c r="QU38" i="3"/>
  <c r="RC20" i="3"/>
  <c r="TG8" i="3"/>
  <c r="UE26" i="3"/>
  <c r="VS26" i="3"/>
  <c r="XO8" i="3"/>
  <c r="YM26" i="3"/>
  <c r="ZS2" i="3"/>
  <c r="ZS38" i="3"/>
  <c r="AAA26" i="3"/>
  <c r="AAI2" i="3"/>
  <c r="AAY26" i="3"/>
  <c r="ABG2" i="3"/>
  <c r="ABO20" i="3"/>
  <c r="LG26" i="3"/>
  <c r="LO2" i="3"/>
  <c r="LO44" i="3"/>
  <c r="LW20" i="3"/>
  <c r="ME14" i="3"/>
  <c r="MM14" i="3"/>
  <c r="MU44" i="3"/>
  <c r="NC2" i="3"/>
  <c r="NC8" i="3"/>
  <c r="NC26" i="3"/>
  <c r="NC32" i="3"/>
  <c r="NK14" i="3"/>
  <c r="NS38" i="3"/>
  <c r="OA14" i="3"/>
  <c r="OI8" i="3"/>
  <c r="OI32" i="3"/>
  <c r="OQ14" i="3"/>
  <c r="PG38" i="3"/>
  <c r="PO14" i="3"/>
  <c r="QE8" i="3"/>
  <c r="QM44" i="3"/>
  <c r="QU20" i="3"/>
  <c r="RC2" i="3"/>
  <c r="SA38" i="3"/>
  <c r="SQ44" i="3"/>
  <c r="SY20" i="3"/>
  <c r="SY44" i="3"/>
  <c r="TW20" i="3"/>
  <c r="UE14" i="3"/>
  <c r="UM26" i="3"/>
  <c r="UU44" i="3"/>
  <c r="VK38" i="3"/>
  <c r="VS14" i="3"/>
  <c r="WI44" i="3"/>
  <c r="XG14" i="3"/>
  <c r="XO26" i="3"/>
  <c r="YE26" i="3"/>
  <c r="YM8" i="3"/>
  <c r="YM38" i="3"/>
  <c r="ZC2" i="3"/>
  <c r="ZC38" i="3"/>
  <c r="AAA32" i="3"/>
  <c r="AAA38" i="3"/>
  <c r="AAQ44" i="3"/>
  <c r="AAY38" i="3"/>
  <c r="ABO8" i="3"/>
  <c r="LG32" i="3"/>
  <c r="LO38" i="3"/>
  <c r="LW8" i="3"/>
  <c r="MM2" i="3"/>
  <c r="MU32" i="3"/>
  <c r="NK2" i="3"/>
  <c r="NS26" i="3"/>
  <c r="OA2" i="3"/>
  <c r="OI14" i="3"/>
  <c r="OI38" i="3"/>
  <c r="OQ2" i="3"/>
  <c r="OY8" i="3"/>
  <c r="OY14" i="3"/>
  <c r="OY32" i="3"/>
  <c r="OY38" i="3"/>
  <c r="PG26" i="3"/>
  <c r="PO2" i="3"/>
  <c r="PW8" i="3"/>
  <c r="PW14" i="3"/>
  <c r="PW32" i="3"/>
  <c r="QE38" i="3"/>
  <c r="QU8" i="3"/>
  <c r="RK14" i="3"/>
  <c r="RK32" i="3"/>
  <c r="RK38" i="3"/>
  <c r="RS8" i="3"/>
  <c r="RS14" i="3"/>
  <c r="RS32" i="3"/>
  <c r="RS38" i="3"/>
  <c r="SA2" i="3"/>
  <c r="SA32" i="3"/>
  <c r="SI20" i="3"/>
  <c r="SQ14" i="3"/>
  <c r="TG2" i="3"/>
  <c r="TO14" i="3"/>
  <c r="TO38" i="3"/>
  <c r="TW14" i="3"/>
  <c r="UE20" i="3"/>
  <c r="UM32" i="3"/>
  <c r="VC2" i="3"/>
  <c r="VC32" i="3"/>
  <c r="VK2" i="3"/>
  <c r="VK32" i="3"/>
  <c r="VS20" i="3"/>
  <c r="WA8" i="3"/>
  <c r="WA14" i="3"/>
  <c r="WA32" i="3"/>
  <c r="WA38" i="3"/>
  <c r="WI14" i="3"/>
  <c r="WQ20" i="3"/>
  <c r="WY14" i="3"/>
  <c r="XG8" i="3"/>
  <c r="XG44" i="3"/>
  <c r="XW8" i="3"/>
  <c r="XW44" i="3"/>
  <c r="YE32" i="3"/>
  <c r="YU26" i="3"/>
  <c r="ZC8" i="3"/>
  <c r="ZC44" i="3"/>
  <c r="AAQ8" i="3"/>
  <c r="ABG38" i="3"/>
  <c r="PW38" i="3"/>
  <c r="QE2" i="3"/>
  <c r="QM8" i="3"/>
  <c r="QU32" i="3"/>
  <c r="RK8" i="3"/>
  <c r="SA14" i="3"/>
  <c r="SI14" i="3"/>
  <c r="SQ20" i="3"/>
  <c r="SY8" i="3"/>
  <c r="SY32" i="3"/>
  <c r="TG20" i="3"/>
  <c r="TO8" i="3"/>
  <c r="TO32" i="3"/>
  <c r="TW44" i="3"/>
  <c r="UE38" i="3"/>
  <c r="UM38" i="3"/>
  <c r="VK14" i="3"/>
  <c r="VS38" i="3"/>
  <c r="WI20" i="3"/>
  <c r="WQ14" i="3"/>
  <c r="WY8" i="3"/>
  <c r="XG38" i="3"/>
  <c r="XO20" i="3"/>
  <c r="XO44" i="3"/>
  <c r="XW26" i="3"/>
  <c r="YE44" i="3"/>
  <c r="YM20" i="3"/>
  <c r="YU38" i="3"/>
  <c r="ZC14" i="3"/>
  <c r="ZK14" i="3"/>
  <c r="ZK20" i="3"/>
  <c r="ZK38" i="3"/>
  <c r="ZK44" i="3"/>
  <c r="ZS14" i="3"/>
  <c r="AAA8" i="3"/>
  <c r="AAA44" i="3"/>
  <c r="AAI14" i="3"/>
  <c r="AAQ14" i="3"/>
  <c r="AAY20" i="3"/>
  <c r="ABG20" i="3"/>
  <c r="ABG44" i="3"/>
  <c r="ABO14" i="3"/>
  <c r="ABW14" i="3"/>
  <c r="ABW20" i="3"/>
  <c r="ABW38" i="3"/>
  <c r="ABW44" i="3"/>
  <c r="ACE20" i="3"/>
  <c r="ACE44" i="3"/>
  <c r="ACM20" i="3"/>
  <c r="ACM44" i="3"/>
  <c r="ACU38" i="3"/>
  <c r="ADC44" i="3"/>
  <c r="ACE8" i="3"/>
  <c r="ACM2" i="3"/>
  <c r="ACM26" i="3"/>
  <c r="ACU26" i="3"/>
  <c r="ADC32" i="3"/>
  <c r="AAQ38" i="3"/>
  <c r="AAY44" i="3"/>
  <c r="QU44" i="3"/>
  <c r="RK2" i="3"/>
  <c r="RK26" i="3"/>
  <c r="RS2" i="3"/>
  <c r="RS20" i="3"/>
  <c r="RS26" i="3"/>
  <c r="SA26" i="3"/>
  <c r="SI26" i="3"/>
  <c r="SQ32" i="3"/>
  <c r="SY2" i="3"/>
  <c r="SY26" i="3"/>
  <c r="TG32" i="3"/>
  <c r="TO2" i="3"/>
  <c r="TO26" i="3"/>
  <c r="TW8" i="3"/>
  <c r="UE2" i="3"/>
  <c r="UM2" i="3"/>
  <c r="UU2" i="3"/>
  <c r="UU20" i="3"/>
  <c r="UU26" i="3"/>
  <c r="VC8" i="3"/>
  <c r="VK26" i="3"/>
  <c r="VS2" i="3"/>
  <c r="WA2" i="3"/>
  <c r="WA20" i="3"/>
  <c r="WA26" i="3"/>
  <c r="WI32" i="3"/>
  <c r="WQ26" i="3"/>
  <c r="WY2" i="3"/>
  <c r="WY26" i="3"/>
  <c r="XG2" i="3"/>
  <c r="XO32" i="3"/>
  <c r="XW2" i="3"/>
  <c r="XW38" i="3"/>
  <c r="YE8" i="3"/>
  <c r="YM32" i="3"/>
  <c r="YU2" i="3"/>
  <c r="ZC26" i="3"/>
  <c r="ZS26" i="3"/>
  <c r="AAA20" i="3"/>
  <c r="AAI26" i="3"/>
  <c r="AAQ26" i="3"/>
  <c r="AAY32" i="3"/>
  <c r="ABG32" i="3"/>
  <c r="ABO26" i="3"/>
  <c r="ACE32" i="3"/>
  <c r="ACM14" i="3"/>
  <c r="ACM38" i="3"/>
  <c r="ACU2" i="3"/>
  <c r="ADC8" i="3"/>
  <c r="KX47" i="3"/>
  <c r="KX46" i="3"/>
  <c r="KX45" i="3"/>
  <c r="KX44" i="3"/>
  <c r="KV43" i="3"/>
  <c r="KX41" i="3"/>
  <c r="KX40" i="3"/>
  <c r="KX39" i="3"/>
  <c r="KX38" i="3"/>
  <c r="KV37" i="3"/>
  <c r="KX35" i="3"/>
  <c r="KX34" i="3"/>
  <c r="KX33" i="3"/>
  <c r="KX32" i="3"/>
  <c r="KV31" i="3"/>
  <c r="KX29" i="3"/>
  <c r="KX28" i="3"/>
  <c r="KX27" i="3"/>
  <c r="KX26" i="3"/>
  <c r="KV25" i="3"/>
  <c r="KX23" i="3"/>
  <c r="KX22" i="3"/>
  <c r="KX21" i="3"/>
  <c r="KX20" i="3"/>
  <c r="KV19" i="3"/>
  <c r="KX17" i="3"/>
  <c r="KX16" i="3"/>
  <c r="KX15" i="3"/>
  <c r="KX14" i="3"/>
  <c r="KV13" i="3"/>
  <c r="KX11" i="3"/>
  <c r="KX10" i="3"/>
  <c r="KX9" i="3"/>
  <c r="KX8" i="3"/>
  <c r="KV7" i="3"/>
  <c r="KX5" i="3"/>
  <c r="KX4" i="3"/>
  <c r="KX3" i="3"/>
  <c r="KX2" i="3"/>
  <c r="KV1" i="3"/>
  <c r="KP47" i="3"/>
  <c r="KP46" i="3"/>
  <c r="KP45" i="3"/>
  <c r="KP44" i="3"/>
  <c r="KN43" i="3"/>
  <c r="KP41" i="3"/>
  <c r="KP40" i="3"/>
  <c r="KP39" i="3"/>
  <c r="KP38" i="3"/>
  <c r="KN37" i="3"/>
  <c r="KP35" i="3"/>
  <c r="KP34" i="3"/>
  <c r="KP33" i="3"/>
  <c r="KP32" i="3"/>
  <c r="KN31" i="3"/>
  <c r="KP29" i="3"/>
  <c r="KP28" i="3"/>
  <c r="KP27" i="3"/>
  <c r="KP26" i="3"/>
  <c r="KN25" i="3"/>
  <c r="KP23" i="3"/>
  <c r="KP22" i="3"/>
  <c r="KP21" i="3"/>
  <c r="KP20" i="3"/>
  <c r="KN19" i="3"/>
  <c r="KP17" i="3"/>
  <c r="KP16" i="3"/>
  <c r="KP15" i="3"/>
  <c r="KP14" i="3"/>
  <c r="KN13" i="3"/>
  <c r="KP11" i="3"/>
  <c r="KP10" i="3"/>
  <c r="KP9" i="3"/>
  <c r="KP8" i="3"/>
  <c r="KN7" i="3"/>
  <c r="KP5" i="3"/>
  <c r="KP4" i="3"/>
  <c r="KP3" i="3"/>
  <c r="KP2" i="3"/>
  <c r="KN1" i="3"/>
  <c r="KH47" i="3"/>
  <c r="KH46" i="3"/>
  <c r="KH45" i="3"/>
  <c r="KH44" i="3"/>
  <c r="KF43" i="3"/>
  <c r="KH41" i="3"/>
  <c r="KH40" i="3"/>
  <c r="KH39" i="3"/>
  <c r="KH38" i="3"/>
  <c r="KF37" i="3"/>
  <c r="KH35" i="3"/>
  <c r="KH34" i="3"/>
  <c r="KH33" i="3"/>
  <c r="KH32" i="3"/>
  <c r="KF31" i="3"/>
  <c r="KH29" i="3"/>
  <c r="KH28" i="3"/>
  <c r="KH27" i="3"/>
  <c r="KH26" i="3"/>
  <c r="KF25" i="3"/>
  <c r="KH23" i="3"/>
  <c r="KH22" i="3"/>
  <c r="KH21" i="3"/>
  <c r="KH20" i="3"/>
  <c r="KF19" i="3"/>
  <c r="KH17" i="3"/>
  <c r="KH16" i="3"/>
  <c r="KH15" i="3"/>
  <c r="KH14" i="3"/>
  <c r="KF13" i="3"/>
  <c r="KH11" i="3"/>
  <c r="KH10" i="3"/>
  <c r="KH9" i="3"/>
  <c r="KH8" i="3"/>
  <c r="KF7" i="3"/>
  <c r="KH5" i="3"/>
  <c r="KH4" i="3"/>
  <c r="KH3" i="3"/>
  <c r="KH2" i="3"/>
  <c r="KF1" i="3"/>
  <c r="JZ47" i="3"/>
  <c r="JZ46" i="3"/>
  <c r="JZ45" i="3"/>
  <c r="JZ44" i="3"/>
  <c r="JX43" i="3"/>
  <c r="JZ41" i="3"/>
  <c r="JZ40" i="3"/>
  <c r="JZ39" i="3"/>
  <c r="JZ38" i="3"/>
  <c r="JX37" i="3"/>
  <c r="JZ35" i="3"/>
  <c r="JZ34" i="3"/>
  <c r="JZ33" i="3"/>
  <c r="JZ32" i="3"/>
  <c r="JX31" i="3"/>
  <c r="JZ29" i="3"/>
  <c r="JZ28" i="3"/>
  <c r="JZ27" i="3"/>
  <c r="JZ26" i="3"/>
  <c r="JX25" i="3"/>
  <c r="JZ23" i="3"/>
  <c r="JZ22" i="3"/>
  <c r="JZ21" i="3"/>
  <c r="JZ20" i="3"/>
  <c r="JX19" i="3"/>
  <c r="JZ17" i="3"/>
  <c r="JZ16" i="3"/>
  <c r="JZ15" i="3"/>
  <c r="JZ14" i="3"/>
  <c r="JX13" i="3"/>
  <c r="JZ11" i="3"/>
  <c r="JZ10" i="3"/>
  <c r="JZ9" i="3"/>
  <c r="JZ8" i="3"/>
  <c r="JX7" i="3"/>
  <c r="JZ5" i="3"/>
  <c r="JZ4" i="3"/>
  <c r="JZ3" i="3"/>
  <c r="JZ2" i="3"/>
  <c r="JX1" i="3"/>
  <c r="JR47" i="3"/>
  <c r="JR46" i="3"/>
  <c r="JR45" i="3"/>
  <c r="JR44" i="3"/>
  <c r="JP43" i="3"/>
  <c r="JR41" i="3"/>
  <c r="JR40" i="3"/>
  <c r="JR39" i="3"/>
  <c r="JR38" i="3"/>
  <c r="JP37" i="3"/>
  <c r="JR35" i="3"/>
  <c r="JR34" i="3"/>
  <c r="JR33" i="3"/>
  <c r="JR32" i="3"/>
  <c r="JP31" i="3"/>
  <c r="JR29" i="3"/>
  <c r="JR28" i="3"/>
  <c r="JR27" i="3"/>
  <c r="JR26" i="3"/>
  <c r="JP25" i="3"/>
  <c r="JR23" i="3"/>
  <c r="JR22" i="3"/>
  <c r="JR21" i="3"/>
  <c r="JR20" i="3"/>
  <c r="JP19" i="3"/>
  <c r="JR17" i="3"/>
  <c r="JR16" i="3"/>
  <c r="JR15" i="3"/>
  <c r="JR14" i="3"/>
  <c r="JP13" i="3"/>
  <c r="JR11" i="3"/>
  <c r="JR10" i="3"/>
  <c r="JR9" i="3"/>
  <c r="JR8" i="3"/>
  <c r="JP7" i="3"/>
  <c r="JR5" i="3"/>
  <c r="JR4" i="3"/>
  <c r="JR3" i="3"/>
  <c r="JR2" i="3"/>
  <c r="JP1" i="3"/>
  <c r="JJ47" i="3"/>
  <c r="JJ46" i="3"/>
  <c r="JJ45" i="3"/>
  <c r="JJ44" i="3"/>
  <c r="JH43" i="3"/>
  <c r="JJ41" i="3"/>
  <c r="JJ40" i="3"/>
  <c r="JJ39" i="3"/>
  <c r="JJ38" i="3"/>
  <c r="JH37" i="3"/>
  <c r="JJ35" i="3"/>
  <c r="JJ34" i="3"/>
  <c r="JJ33" i="3"/>
  <c r="JJ32" i="3"/>
  <c r="JH31" i="3"/>
  <c r="JJ29" i="3"/>
  <c r="JJ28" i="3"/>
  <c r="JJ27" i="3"/>
  <c r="JJ26" i="3"/>
  <c r="JH25" i="3"/>
  <c r="JJ23" i="3"/>
  <c r="JJ22" i="3"/>
  <c r="JJ21" i="3"/>
  <c r="JJ20" i="3"/>
  <c r="JH19" i="3"/>
  <c r="JJ17" i="3"/>
  <c r="JJ16" i="3"/>
  <c r="JJ15" i="3"/>
  <c r="JJ14" i="3"/>
  <c r="JH13" i="3"/>
  <c r="JJ11" i="3"/>
  <c r="JJ10" i="3"/>
  <c r="JJ9" i="3"/>
  <c r="JJ8" i="3"/>
  <c r="JH7" i="3"/>
  <c r="JJ5" i="3"/>
  <c r="JJ4" i="3"/>
  <c r="JJ3" i="3"/>
  <c r="JJ2" i="3"/>
  <c r="JH1" i="3"/>
  <c r="JB47" i="3"/>
  <c r="JB46" i="3"/>
  <c r="JB45" i="3"/>
  <c r="JB44" i="3"/>
  <c r="IZ43" i="3"/>
  <c r="JB41" i="3"/>
  <c r="JB40" i="3"/>
  <c r="JB39" i="3"/>
  <c r="JB38" i="3"/>
  <c r="IZ37" i="3"/>
  <c r="JB35" i="3"/>
  <c r="JB34" i="3"/>
  <c r="JB33" i="3"/>
  <c r="JB32" i="3"/>
  <c r="IZ31" i="3"/>
  <c r="JB29" i="3"/>
  <c r="JB28" i="3"/>
  <c r="JB27" i="3"/>
  <c r="JB26" i="3"/>
  <c r="IZ25" i="3"/>
  <c r="JB23" i="3"/>
  <c r="JB22" i="3"/>
  <c r="JB21" i="3"/>
  <c r="JB20" i="3"/>
  <c r="IZ19" i="3"/>
  <c r="JB17" i="3"/>
  <c r="JB16" i="3"/>
  <c r="JB15" i="3"/>
  <c r="JB14" i="3"/>
  <c r="IZ13" i="3"/>
  <c r="JB11" i="3"/>
  <c r="JB10" i="3"/>
  <c r="JB9" i="3"/>
  <c r="JB8" i="3"/>
  <c r="IZ7" i="3"/>
  <c r="JB5" i="3"/>
  <c r="JB4" i="3"/>
  <c r="JB3" i="3"/>
  <c r="JB2" i="3"/>
  <c r="IZ1" i="3"/>
  <c r="IT47" i="3"/>
  <c r="IT46" i="3"/>
  <c r="IT45" i="3"/>
  <c r="IT44" i="3"/>
  <c r="IR43" i="3"/>
  <c r="IT41" i="3"/>
  <c r="IT40" i="3"/>
  <c r="IT39" i="3"/>
  <c r="IT38" i="3"/>
  <c r="IR37" i="3"/>
  <c r="IT35" i="3"/>
  <c r="IT34" i="3"/>
  <c r="IT33" i="3"/>
  <c r="IT32" i="3"/>
  <c r="IR31" i="3"/>
  <c r="IT29" i="3"/>
  <c r="IT28" i="3"/>
  <c r="IT27" i="3"/>
  <c r="IT26" i="3"/>
  <c r="IR25" i="3"/>
  <c r="IT23" i="3"/>
  <c r="IT22" i="3"/>
  <c r="IT21" i="3"/>
  <c r="IT20" i="3"/>
  <c r="IR19" i="3"/>
  <c r="IT17" i="3"/>
  <c r="IT16" i="3"/>
  <c r="IT15" i="3"/>
  <c r="IT14" i="3"/>
  <c r="IR13" i="3"/>
  <c r="IT11" i="3"/>
  <c r="IT10" i="3"/>
  <c r="IT9" i="3"/>
  <c r="IT8" i="3"/>
  <c r="IR7" i="3"/>
  <c r="IT5" i="3"/>
  <c r="IT4" i="3"/>
  <c r="IT3" i="3"/>
  <c r="IT2" i="3"/>
  <c r="IR1" i="3"/>
  <c r="IL47" i="3"/>
  <c r="IL46" i="3"/>
  <c r="IL45" i="3"/>
  <c r="IL44" i="3"/>
  <c r="IJ43" i="3"/>
  <c r="IL41" i="3"/>
  <c r="IL40" i="3"/>
  <c r="IL39" i="3"/>
  <c r="IL38" i="3"/>
  <c r="IJ37" i="3"/>
  <c r="IL35" i="3"/>
  <c r="IL34" i="3"/>
  <c r="IL33" i="3"/>
  <c r="IL32" i="3"/>
  <c r="IJ31" i="3"/>
  <c r="IL29" i="3"/>
  <c r="IL28" i="3"/>
  <c r="IL27" i="3"/>
  <c r="IL26" i="3"/>
  <c r="IJ25" i="3"/>
  <c r="IL23" i="3"/>
  <c r="IL22" i="3"/>
  <c r="IL21" i="3"/>
  <c r="IL20" i="3"/>
  <c r="IJ19" i="3"/>
  <c r="IL17" i="3"/>
  <c r="IL16" i="3"/>
  <c r="IL15" i="3"/>
  <c r="IL14" i="3"/>
  <c r="IJ13" i="3"/>
  <c r="IL11" i="3"/>
  <c r="IL10" i="3"/>
  <c r="IL9" i="3"/>
  <c r="IL8" i="3"/>
  <c r="IJ7" i="3"/>
  <c r="IL5" i="3"/>
  <c r="IL4" i="3"/>
  <c r="IL3" i="3"/>
  <c r="IL2" i="3"/>
  <c r="IJ1" i="3"/>
  <c r="ID47" i="3"/>
  <c r="ID46" i="3"/>
  <c r="ID45" i="3"/>
  <c r="ID44" i="3"/>
  <c r="IB43" i="3"/>
  <c r="ID41" i="3"/>
  <c r="ID40" i="3"/>
  <c r="ID39" i="3"/>
  <c r="ID38" i="3"/>
  <c r="IB37" i="3"/>
  <c r="ID35" i="3"/>
  <c r="ID34" i="3"/>
  <c r="ID33" i="3"/>
  <c r="ID32" i="3"/>
  <c r="IB31" i="3"/>
  <c r="ID29" i="3"/>
  <c r="ID28" i="3"/>
  <c r="ID27" i="3"/>
  <c r="ID26" i="3"/>
  <c r="IB25" i="3"/>
  <c r="ID23" i="3"/>
  <c r="ID22" i="3"/>
  <c r="ID21" i="3"/>
  <c r="ID20" i="3"/>
  <c r="IB19" i="3"/>
  <c r="ID17" i="3"/>
  <c r="ID16" i="3"/>
  <c r="ID15" i="3"/>
  <c r="ID14" i="3"/>
  <c r="IB13" i="3"/>
  <c r="ID11" i="3"/>
  <c r="ID10" i="3"/>
  <c r="ID9" i="3"/>
  <c r="ID8" i="3"/>
  <c r="IB7" i="3"/>
  <c r="ID5" i="3"/>
  <c r="ID4" i="3"/>
  <c r="ID3" i="3"/>
  <c r="ID2" i="3"/>
  <c r="IB1" i="3"/>
  <c r="HV47" i="3"/>
  <c r="HV46" i="3"/>
  <c r="HV45" i="3"/>
  <c r="HV44" i="3"/>
  <c r="HT43" i="3"/>
  <c r="HV41" i="3"/>
  <c r="HV40" i="3"/>
  <c r="HV39" i="3"/>
  <c r="HV38" i="3"/>
  <c r="HT37" i="3"/>
  <c r="HV35" i="3"/>
  <c r="HV34" i="3"/>
  <c r="HV33" i="3"/>
  <c r="HV32" i="3"/>
  <c r="HT31" i="3"/>
  <c r="HV29" i="3"/>
  <c r="HV28" i="3"/>
  <c r="HV27" i="3"/>
  <c r="HV26" i="3"/>
  <c r="HT25" i="3"/>
  <c r="HV23" i="3"/>
  <c r="HV22" i="3"/>
  <c r="HV21" i="3"/>
  <c r="HV20" i="3"/>
  <c r="HT19" i="3"/>
  <c r="HV17" i="3"/>
  <c r="HV16" i="3"/>
  <c r="HV15" i="3"/>
  <c r="HV14" i="3"/>
  <c r="HT13" i="3"/>
  <c r="HV11" i="3"/>
  <c r="HV10" i="3"/>
  <c r="HV9" i="3"/>
  <c r="HV8" i="3"/>
  <c r="HT7" i="3"/>
  <c r="HV5" i="3"/>
  <c r="HV4" i="3"/>
  <c r="HV3" i="3"/>
  <c r="HV2" i="3"/>
  <c r="HT1" i="3"/>
  <c r="HN47" i="3"/>
  <c r="HN46" i="3"/>
  <c r="HN45" i="3"/>
  <c r="HN44" i="3"/>
  <c r="HL43" i="3"/>
  <c r="HN41" i="3"/>
  <c r="HN40" i="3"/>
  <c r="HN39" i="3"/>
  <c r="HN38" i="3"/>
  <c r="HL37" i="3"/>
  <c r="HN35" i="3"/>
  <c r="HN34" i="3"/>
  <c r="HN33" i="3"/>
  <c r="HN32" i="3"/>
  <c r="HL31" i="3"/>
  <c r="HN29" i="3"/>
  <c r="HN28" i="3"/>
  <c r="HN27" i="3"/>
  <c r="HN26" i="3"/>
  <c r="HL25" i="3"/>
  <c r="HN23" i="3"/>
  <c r="HN22" i="3"/>
  <c r="HN21" i="3"/>
  <c r="HN20" i="3"/>
  <c r="HL19" i="3"/>
  <c r="HN17" i="3"/>
  <c r="HN16" i="3"/>
  <c r="HN15" i="3"/>
  <c r="HN14" i="3"/>
  <c r="HL13" i="3"/>
  <c r="HN11" i="3"/>
  <c r="HN10" i="3"/>
  <c r="HN9" i="3"/>
  <c r="HN8" i="3"/>
  <c r="HL7" i="3"/>
  <c r="HN5" i="3"/>
  <c r="HN4" i="3"/>
  <c r="HN3" i="3"/>
  <c r="HN2" i="3"/>
  <c r="HL1" i="3"/>
  <c r="HF47" i="3"/>
  <c r="HF46" i="3"/>
  <c r="HF45" i="3"/>
  <c r="HF44" i="3"/>
  <c r="HD43" i="3"/>
  <c r="HF41" i="3"/>
  <c r="HF40" i="3"/>
  <c r="HF39" i="3"/>
  <c r="HF38" i="3"/>
  <c r="HD37" i="3"/>
  <c r="HF35" i="3"/>
  <c r="HF34" i="3"/>
  <c r="HF33" i="3"/>
  <c r="HF32" i="3"/>
  <c r="HD31" i="3"/>
  <c r="HF29" i="3"/>
  <c r="HF28" i="3"/>
  <c r="HF27" i="3"/>
  <c r="HF26" i="3"/>
  <c r="HD25" i="3"/>
  <c r="HF23" i="3"/>
  <c r="HF22" i="3"/>
  <c r="HF21" i="3"/>
  <c r="HF20" i="3"/>
  <c r="HD19" i="3"/>
  <c r="HF17" i="3"/>
  <c r="HF16" i="3"/>
  <c r="HF15" i="3"/>
  <c r="HF14" i="3"/>
  <c r="HD13" i="3"/>
  <c r="HF11" i="3"/>
  <c r="HF10" i="3"/>
  <c r="HF9" i="3"/>
  <c r="HF8" i="3"/>
  <c r="HD7" i="3"/>
  <c r="HF5" i="3"/>
  <c r="HF4" i="3"/>
  <c r="HF3" i="3"/>
  <c r="HF2" i="3"/>
  <c r="HD1" i="3"/>
  <c r="GX47" i="3"/>
  <c r="GX46" i="3"/>
  <c r="GX45" i="3"/>
  <c r="GX44" i="3"/>
  <c r="GV43" i="3"/>
  <c r="GX41" i="3"/>
  <c r="GX40" i="3"/>
  <c r="GX39" i="3"/>
  <c r="GX38" i="3"/>
  <c r="GV37" i="3"/>
  <c r="GX35" i="3"/>
  <c r="GX34" i="3"/>
  <c r="GX33" i="3"/>
  <c r="GX32" i="3"/>
  <c r="GV31" i="3"/>
  <c r="GX29" i="3"/>
  <c r="GX28" i="3"/>
  <c r="GX27" i="3"/>
  <c r="GX26" i="3"/>
  <c r="GV25" i="3"/>
  <c r="GX23" i="3"/>
  <c r="GX22" i="3"/>
  <c r="GX21" i="3"/>
  <c r="GX20" i="3"/>
  <c r="GV19" i="3"/>
  <c r="GX17" i="3"/>
  <c r="GX16" i="3"/>
  <c r="GX15" i="3"/>
  <c r="GX14" i="3"/>
  <c r="GV13" i="3"/>
  <c r="GX11" i="3"/>
  <c r="GX10" i="3"/>
  <c r="GX9" i="3"/>
  <c r="GX8" i="3"/>
  <c r="GV7" i="3"/>
  <c r="GX5" i="3"/>
  <c r="GX4" i="3"/>
  <c r="GX3" i="3"/>
  <c r="GX2" i="3"/>
  <c r="GV1" i="3"/>
  <c r="GP47" i="3"/>
  <c r="GP46" i="3"/>
  <c r="GP45" i="3"/>
  <c r="GP44" i="3"/>
  <c r="GN43" i="3"/>
  <c r="GP41" i="3"/>
  <c r="GP40" i="3"/>
  <c r="GP39" i="3"/>
  <c r="GP38" i="3"/>
  <c r="GN37" i="3"/>
  <c r="GP35" i="3"/>
  <c r="GP34" i="3"/>
  <c r="GP33" i="3"/>
  <c r="GP32" i="3"/>
  <c r="GN31" i="3"/>
  <c r="GP29" i="3"/>
  <c r="GP28" i="3"/>
  <c r="GP27" i="3"/>
  <c r="GP26" i="3"/>
  <c r="GN25" i="3"/>
  <c r="GP23" i="3"/>
  <c r="GP22" i="3"/>
  <c r="GP21" i="3"/>
  <c r="GP20" i="3"/>
  <c r="GN19" i="3"/>
  <c r="GP17" i="3"/>
  <c r="GP16" i="3"/>
  <c r="GP15" i="3"/>
  <c r="GP14" i="3"/>
  <c r="GN13" i="3"/>
  <c r="GP11" i="3"/>
  <c r="GP10" i="3"/>
  <c r="GP9" i="3"/>
  <c r="GP8" i="3"/>
  <c r="GN7" i="3"/>
  <c r="GP5" i="3"/>
  <c r="GP4" i="3"/>
  <c r="GP3" i="3"/>
  <c r="GP2" i="3"/>
  <c r="GN1" i="3"/>
  <c r="GH47" i="3"/>
  <c r="GH46" i="3"/>
  <c r="GH45" i="3"/>
  <c r="GH44" i="3"/>
  <c r="GF43" i="3"/>
  <c r="GH41" i="3"/>
  <c r="GH40" i="3"/>
  <c r="GH39" i="3"/>
  <c r="GH38" i="3"/>
  <c r="GF37" i="3"/>
  <c r="GH35" i="3"/>
  <c r="GH34" i="3"/>
  <c r="GH33" i="3"/>
  <c r="GH32" i="3"/>
  <c r="GF31" i="3"/>
  <c r="GH29" i="3"/>
  <c r="GH28" i="3"/>
  <c r="GH27" i="3"/>
  <c r="GH26" i="3"/>
  <c r="GF25" i="3"/>
  <c r="GH23" i="3"/>
  <c r="GH22" i="3"/>
  <c r="GH21" i="3"/>
  <c r="GH20" i="3"/>
  <c r="GF19" i="3"/>
  <c r="GH17" i="3"/>
  <c r="GH16" i="3"/>
  <c r="GH15" i="3"/>
  <c r="GH14" i="3"/>
  <c r="GF13" i="3"/>
  <c r="GH11" i="3"/>
  <c r="GH10" i="3"/>
  <c r="GH9" i="3"/>
  <c r="GH8" i="3"/>
  <c r="GF7" i="3"/>
  <c r="GH5" i="3"/>
  <c r="GH4" i="3"/>
  <c r="GH3" i="3"/>
  <c r="GH2" i="3"/>
  <c r="GF1" i="3"/>
  <c r="FZ47" i="3"/>
  <c r="FZ46" i="3"/>
  <c r="FZ45" i="3"/>
  <c r="FZ44" i="3"/>
  <c r="FX43" i="3"/>
  <c r="FZ41" i="3"/>
  <c r="FZ40" i="3"/>
  <c r="FZ39" i="3"/>
  <c r="FZ38" i="3"/>
  <c r="FX37" i="3"/>
  <c r="FZ35" i="3"/>
  <c r="FZ34" i="3"/>
  <c r="FZ33" i="3"/>
  <c r="FZ32" i="3"/>
  <c r="FX31" i="3"/>
  <c r="FZ29" i="3"/>
  <c r="FZ28" i="3"/>
  <c r="FZ27" i="3"/>
  <c r="FZ26" i="3"/>
  <c r="FX25" i="3"/>
  <c r="FZ23" i="3"/>
  <c r="FZ22" i="3"/>
  <c r="FZ21" i="3"/>
  <c r="FZ20" i="3"/>
  <c r="FX19" i="3"/>
  <c r="FZ17" i="3"/>
  <c r="FZ16" i="3"/>
  <c r="FZ15" i="3"/>
  <c r="FZ14" i="3"/>
  <c r="FX13" i="3"/>
  <c r="FZ11" i="3"/>
  <c r="FZ10" i="3"/>
  <c r="FZ9" i="3"/>
  <c r="FZ8" i="3"/>
  <c r="FX7" i="3"/>
  <c r="FZ5" i="3"/>
  <c r="FZ4" i="3"/>
  <c r="FZ3" i="3"/>
  <c r="FZ2" i="3"/>
  <c r="FX1" i="3"/>
  <c r="FR47" i="3"/>
  <c r="FR46" i="3"/>
  <c r="FR45" i="3"/>
  <c r="FR44" i="3"/>
  <c r="FP43" i="3"/>
  <c r="FR41" i="3"/>
  <c r="FR40" i="3"/>
  <c r="FR39" i="3"/>
  <c r="FR38" i="3"/>
  <c r="FP37" i="3"/>
  <c r="FR35" i="3"/>
  <c r="FR34" i="3"/>
  <c r="FR33" i="3"/>
  <c r="FR32" i="3"/>
  <c r="FP31" i="3"/>
  <c r="FR29" i="3"/>
  <c r="FR28" i="3"/>
  <c r="FR27" i="3"/>
  <c r="FR26" i="3"/>
  <c r="FP25" i="3"/>
  <c r="FR23" i="3"/>
  <c r="FR22" i="3"/>
  <c r="FR21" i="3"/>
  <c r="FR20" i="3"/>
  <c r="FP19" i="3"/>
  <c r="FR17" i="3"/>
  <c r="FR16" i="3"/>
  <c r="FR15" i="3"/>
  <c r="FR14" i="3"/>
  <c r="FP13" i="3"/>
  <c r="FR11" i="3"/>
  <c r="FR10" i="3"/>
  <c r="FR9" i="3"/>
  <c r="FR8" i="3"/>
  <c r="FP7" i="3"/>
  <c r="FR5" i="3"/>
  <c r="FR4" i="3"/>
  <c r="FR3" i="3"/>
  <c r="FR2" i="3"/>
  <c r="FP1" i="3"/>
  <c r="FJ47" i="3"/>
  <c r="FJ46" i="3"/>
  <c r="FJ45" i="3"/>
  <c r="FJ44" i="3"/>
  <c r="FH43" i="3"/>
  <c r="FJ41" i="3"/>
  <c r="FJ40" i="3"/>
  <c r="FJ39" i="3"/>
  <c r="FJ38" i="3"/>
  <c r="FH37" i="3"/>
  <c r="FJ35" i="3"/>
  <c r="FJ34" i="3"/>
  <c r="FJ33" i="3"/>
  <c r="FJ32" i="3"/>
  <c r="FH31" i="3"/>
  <c r="FJ29" i="3"/>
  <c r="FJ28" i="3"/>
  <c r="FJ27" i="3"/>
  <c r="FJ26" i="3"/>
  <c r="FH25" i="3"/>
  <c r="FJ23" i="3"/>
  <c r="FJ22" i="3"/>
  <c r="FJ21" i="3"/>
  <c r="FJ20" i="3"/>
  <c r="FH19" i="3"/>
  <c r="FJ17" i="3"/>
  <c r="FJ16" i="3"/>
  <c r="FJ15" i="3"/>
  <c r="FJ14" i="3"/>
  <c r="FH13" i="3"/>
  <c r="FJ11" i="3"/>
  <c r="FJ10" i="3"/>
  <c r="FJ9" i="3"/>
  <c r="FJ8" i="3"/>
  <c r="FH7" i="3"/>
  <c r="FJ5" i="3"/>
  <c r="FJ4" i="3"/>
  <c r="FJ3" i="3"/>
  <c r="FJ2" i="3"/>
  <c r="FH1" i="3"/>
  <c r="FB47" i="3"/>
  <c r="FB46" i="3"/>
  <c r="FB45" i="3"/>
  <c r="FB44" i="3"/>
  <c r="EZ43" i="3"/>
  <c r="FB41" i="3"/>
  <c r="FB40" i="3"/>
  <c r="FB39" i="3"/>
  <c r="FB38" i="3"/>
  <c r="EZ37" i="3"/>
  <c r="FB35" i="3"/>
  <c r="FB34" i="3"/>
  <c r="FB33" i="3"/>
  <c r="FB32" i="3"/>
  <c r="EZ31" i="3"/>
  <c r="FB29" i="3"/>
  <c r="FB28" i="3"/>
  <c r="FB27" i="3"/>
  <c r="FB26" i="3"/>
  <c r="EZ25" i="3"/>
  <c r="FB23" i="3"/>
  <c r="FB22" i="3"/>
  <c r="FB21" i="3"/>
  <c r="FB20" i="3"/>
  <c r="EZ19" i="3"/>
  <c r="FB17" i="3"/>
  <c r="FB16" i="3"/>
  <c r="FB15" i="3"/>
  <c r="FB14" i="3"/>
  <c r="EZ13" i="3"/>
  <c r="FB11" i="3"/>
  <c r="FB10" i="3"/>
  <c r="FB9" i="3"/>
  <c r="FB8" i="3"/>
  <c r="EZ7" i="3"/>
  <c r="FB5" i="3"/>
  <c r="FB4" i="3"/>
  <c r="FB3" i="3"/>
  <c r="FB2" i="3"/>
  <c r="EZ1" i="3"/>
  <c r="ET47" i="3"/>
  <c r="ET46" i="3"/>
  <c r="ET45" i="3"/>
  <c r="ET44" i="3"/>
  <c r="ER43" i="3"/>
  <c r="ET41" i="3"/>
  <c r="ET40" i="3"/>
  <c r="ET39" i="3"/>
  <c r="ET38" i="3"/>
  <c r="ER37" i="3"/>
  <c r="ET35" i="3"/>
  <c r="ET34" i="3"/>
  <c r="ET33" i="3"/>
  <c r="ET32" i="3"/>
  <c r="ER31" i="3"/>
  <c r="ET29" i="3"/>
  <c r="ET28" i="3"/>
  <c r="ET27" i="3"/>
  <c r="ET26" i="3"/>
  <c r="ER25" i="3"/>
  <c r="ET23" i="3"/>
  <c r="ET22" i="3"/>
  <c r="ET21" i="3"/>
  <c r="ET20" i="3"/>
  <c r="ER19" i="3"/>
  <c r="ET17" i="3"/>
  <c r="ET16" i="3"/>
  <c r="ET15" i="3"/>
  <c r="ET14" i="3"/>
  <c r="ER13" i="3"/>
  <c r="ET11" i="3"/>
  <c r="ET10" i="3"/>
  <c r="ET9" i="3"/>
  <c r="ET8" i="3"/>
  <c r="ER7" i="3"/>
  <c r="ET5" i="3"/>
  <c r="ET4" i="3"/>
  <c r="ET3" i="3"/>
  <c r="ET2" i="3"/>
  <c r="ER1" i="3"/>
  <c r="EL47" i="3"/>
  <c r="EL46" i="3"/>
  <c r="EL45" i="3"/>
  <c r="EL44" i="3"/>
  <c r="EJ43" i="3"/>
  <c r="EL41" i="3"/>
  <c r="EL40" i="3"/>
  <c r="EL39" i="3"/>
  <c r="EL38" i="3"/>
  <c r="EJ37" i="3"/>
  <c r="EL35" i="3"/>
  <c r="EL34" i="3"/>
  <c r="EL33" i="3"/>
  <c r="EL32" i="3"/>
  <c r="EJ31" i="3"/>
  <c r="EL29" i="3"/>
  <c r="EL28" i="3"/>
  <c r="EL27" i="3"/>
  <c r="EL26" i="3"/>
  <c r="EJ25" i="3"/>
  <c r="EL23" i="3"/>
  <c r="EL22" i="3"/>
  <c r="EL21" i="3"/>
  <c r="EL20" i="3"/>
  <c r="EJ19" i="3"/>
  <c r="EL17" i="3"/>
  <c r="EL16" i="3"/>
  <c r="EL15" i="3"/>
  <c r="EL14" i="3"/>
  <c r="EJ13" i="3"/>
  <c r="EL11" i="3"/>
  <c r="EL10" i="3"/>
  <c r="EL9" i="3"/>
  <c r="EL8" i="3"/>
  <c r="EJ7" i="3"/>
  <c r="EL5" i="3"/>
  <c r="EL4" i="3"/>
  <c r="EL3" i="3"/>
  <c r="EL2" i="3"/>
  <c r="EJ1" i="3"/>
  <c r="ED47" i="3"/>
  <c r="ED46" i="3"/>
  <c r="ED45" i="3"/>
  <c r="ED44" i="3"/>
  <c r="EB43" i="3"/>
  <c r="ED41" i="3"/>
  <c r="ED40" i="3"/>
  <c r="ED39" i="3"/>
  <c r="ED38" i="3"/>
  <c r="EB37" i="3"/>
  <c r="ED35" i="3"/>
  <c r="ED34" i="3"/>
  <c r="ED33" i="3"/>
  <c r="ED32" i="3"/>
  <c r="EB31" i="3"/>
  <c r="ED29" i="3"/>
  <c r="ED28" i="3"/>
  <c r="ED27" i="3"/>
  <c r="ED26" i="3"/>
  <c r="EB25" i="3"/>
  <c r="ED23" i="3"/>
  <c r="ED22" i="3"/>
  <c r="ED21" i="3"/>
  <c r="ED20" i="3"/>
  <c r="EB19" i="3"/>
  <c r="ED17" i="3"/>
  <c r="ED16" i="3"/>
  <c r="ED15" i="3"/>
  <c r="ED14" i="3"/>
  <c r="EB13" i="3"/>
  <c r="ED11" i="3"/>
  <c r="ED10" i="3"/>
  <c r="ED9" i="3"/>
  <c r="ED8" i="3"/>
  <c r="EB7" i="3"/>
  <c r="ED5" i="3"/>
  <c r="ED4" i="3"/>
  <c r="ED3" i="3"/>
  <c r="ED2" i="3"/>
  <c r="EB1" i="3"/>
  <c r="DV47" i="3"/>
  <c r="DV46" i="3"/>
  <c r="DV45" i="3"/>
  <c r="DV44" i="3"/>
  <c r="DT43" i="3"/>
  <c r="DV41" i="3"/>
  <c r="DV40" i="3"/>
  <c r="DV39" i="3"/>
  <c r="DV38" i="3"/>
  <c r="DT37" i="3"/>
  <c r="DV35" i="3"/>
  <c r="DV34" i="3"/>
  <c r="DV33" i="3"/>
  <c r="DV32" i="3"/>
  <c r="DT31" i="3"/>
  <c r="DV29" i="3"/>
  <c r="DV28" i="3"/>
  <c r="DV27" i="3"/>
  <c r="DV26" i="3"/>
  <c r="DT25" i="3"/>
  <c r="DV23" i="3"/>
  <c r="DV22" i="3"/>
  <c r="DV21" i="3"/>
  <c r="DV20" i="3"/>
  <c r="DT19" i="3"/>
  <c r="DV17" i="3"/>
  <c r="DV16" i="3"/>
  <c r="DV15" i="3"/>
  <c r="DV14" i="3"/>
  <c r="DT13" i="3"/>
  <c r="DV11" i="3"/>
  <c r="DV10" i="3"/>
  <c r="DV9" i="3"/>
  <c r="DV8" i="3"/>
  <c r="DT7" i="3"/>
  <c r="DV5" i="3"/>
  <c r="DV4" i="3"/>
  <c r="DV3" i="3"/>
  <c r="DV2" i="3"/>
  <c r="DT1" i="3"/>
  <c r="DN47" i="3"/>
  <c r="DN46" i="3"/>
  <c r="DN45" i="3"/>
  <c r="DN44" i="3"/>
  <c r="DL43" i="3"/>
  <c r="DN41" i="3"/>
  <c r="DN40" i="3"/>
  <c r="DN39" i="3"/>
  <c r="DN38" i="3"/>
  <c r="DL37" i="3"/>
  <c r="DN35" i="3"/>
  <c r="DN34" i="3"/>
  <c r="DN33" i="3"/>
  <c r="DN32" i="3"/>
  <c r="DL31" i="3"/>
  <c r="DN29" i="3"/>
  <c r="DN28" i="3"/>
  <c r="DN27" i="3"/>
  <c r="DN26" i="3"/>
  <c r="DL25" i="3"/>
  <c r="DN23" i="3"/>
  <c r="DN22" i="3"/>
  <c r="DN21" i="3"/>
  <c r="DN20" i="3"/>
  <c r="DL19" i="3"/>
  <c r="DN17" i="3"/>
  <c r="DN16" i="3"/>
  <c r="DN15" i="3"/>
  <c r="DN14" i="3"/>
  <c r="DL13" i="3"/>
  <c r="DN11" i="3"/>
  <c r="DN10" i="3"/>
  <c r="DN9" i="3"/>
  <c r="DN8" i="3"/>
  <c r="DL7" i="3"/>
  <c r="DN5" i="3"/>
  <c r="DN4" i="3"/>
  <c r="DN3" i="3"/>
  <c r="DN2" i="3"/>
  <c r="DL1" i="3"/>
  <c r="DF47" i="3"/>
  <c r="DF46" i="3"/>
  <c r="DF45" i="3"/>
  <c r="DF44" i="3"/>
  <c r="DD43" i="3"/>
  <c r="DF41" i="3"/>
  <c r="DF40" i="3"/>
  <c r="DF39" i="3"/>
  <c r="DF38" i="3"/>
  <c r="DD37" i="3"/>
  <c r="DF35" i="3"/>
  <c r="DF34" i="3"/>
  <c r="DF33" i="3"/>
  <c r="DF32" i="3"/>
  <c r="DD31" i="3"/>
  <c r="DF29" i="3"/>
  <c r="DF28" i="3"/>
  <c r="DF27" i="3"/>
  <c r="DF26" i="3"/>
  <c r="DD25" i="3"/>
  <c r="DF23" i="3"/>
  <c r="DF22" i="3"/>
  <c r="DF21" i="3"/>
  <c r="DF20" i="3"/>
  <c r="DD19" i="3"/>
  <c r="DF17" i="3"/>
  <c r="DF16" i="3"/>
  <c r="DF15" i="3"/>
  <c r="DF14" i="3"/>
  <c r="DD13" i="3"/>
  <c r="DF11" i="3"/>
  <c r="DF10" i="3"/>
  <c r="DF9" i="3"/>
  <c r="DF8" i="3"/>
  <c r="DD7" i="3"/>
  <c r="DF5" i="3"/>
  <c r="DF4" i="3"/>
  <c r="DF3" i="3"/>
  <c r="DF2" i="3"/>
  <c r="DD1" i="3"/>
  <c r="CX47" i="3"/>
  <c r="CX46" i="3"/>
  <c r="CX45" i="3"/>
  <c r="CX44" i="3"/>
  <c r="CV43" i="3"/>
  <c r="CX41" i="3"/>
  <c r="CX40" i="3"/>
  <c r="CX39" i="3"/>
  <c r="CX38" i="3"/>
  <c r="CV37" i="3"/>
  <c r="CX35" i="3"/>
  <c r="CX34" i="3"/>
  <c r="CX33" i="3"/>
  <c r="CX32" i="3"/>
  <c r="CV31" i="3"/>
  <c r="CX29" i="3"/>
  <c r="CX28" i="3"/>
  <c r="CX27" i="3"/>
  <c r="CX26" i="3"/>
  <c r="CV25" i="3"/>
  <c r="CX23" i="3"/>
  <c r="CX22" i="3"/>
  <c r="CX21" i="3"/>
  <c r="CX20" i="3"/>
  <c r="CV19" i="3"/>
  <c r="CX17" i="3"/>
  <c r="CX16" i="3"/>
  <c r="CX15" i="3"/>
  <c r="CX14" i="3"/>
  <c r="CV13" i="3"/>
  <c r="CX11" i="3"/>
  <c r="CX10" i="3"/>
  <c r="CX9" i="3"/>
  <c r="CX8" i="3"/>
  <c r="CV7" i="3"/>
  <c r="CX5" i="3"/>
  <c r="CX4" i="3"/>
  <c r="CX3" i="3"/>
  <c r="CX2" i="3"/>
  <c r="CV1" i="3"/>
  <c r="CP47" i="3"/>
  <c r="CP46" i="3"/>
  <c r="CP45" i="3"/>
  <c r="CP44" i="3"/>
  <c r="CN43" i="3"/>
  <c r="CP41" i="3"/>
  <c r="CP40" i="3"/>
  <c r="CP39" i="3"/>
  <c r="CP38" i="3"/>
  <c r="CN37" i="3"/>
  <c r="CP35" i="3"/>
  <c r="CP34" i="3"/>
  <c r="CP33" i="3"/>
  <c r="CP32" i="3"/>
  <c r="CN31" i="3"/>
  <c r="CP29" i="3"/>
  <c r="CP28" i="3"/>
  <c r="CP27" i="3"/>
  <c r="CP26" i="3"/>
  <c r="CN25" i="3"/>
  <c r="CP23" i="3"/>
  <c r="CP22" i="3"/>
  <c r="CP21" i="3"/>
  <c r="CP20" i="3"/>
  <c r="CN19" i="3"/>
  <c r="CP17" i="3"/>
  <c r="CP16" i="3"/>
  <c r="CP15" i="3"/>
  <c r="CP14" i="3"/>
  <c r="CN13" i="3"/>
  <c r="CP11" i="3"/>
  <c r="CP10" i="3"/>
  <c r="CP9" i="3"/>
  <c r="CP8" i="3"/>
  <c r="CN7" i="3"/>
  <c r="CP5" i="3"/>
  <c r="CP4" i="3"/>
  <c r="CP3" i="3"/>
  <c r="CP2" i="3"/>
  <c r="CN1" i="3"/>
  <c r="CH47" i="3"/>
  <c r="CH46" i="3"/>
  <c r="CH45" i="3"/>
  <c r="CH44" i="3"/>
  <c r="CF43" i="3"/>
  <c r="CH41" i="3"/>
  <c r="CH40" i="3"/>
  <c r="CH39" i="3"/>
  <c r="CH38" i="3"/>
  <c r="CF37" i="3"/>
  <c r="CH35" i="3"/>
  <c r="CH34" i="3"/>
  <c r="CH33" i="3"/>
  <c r="CH32" i="3"/>
  <c r="CF31" i="3"/>
  <c r="CH29" i="3"/>
  <c r="CH28" i="3"/>
  <c r="CH27" i="3"/>
  <c r="CH26" i="3"/>
  <c r="CF25" i="3"/>
  <c r="CH23" i="3"/>
  <c r="CH22" i="3"/>
  <c r="CH21" i="3"/>
  <c r="CH20" i="3"/>
  <c r="CF19" i="3"/>
  <c r="CH17" i="3"/>
  <c r="CH16" i="3"/>
  <c r="CH15" i="3"/>
  <c r="CH14" i="3"/>
  <c r="CF13" i="3"/>
  <c r="CH11" i="3"/>
  <c r="CH10" i="3"/>
  <c r="CH9" i="3"/>
  <c r="CH8" i="3"/>
  <c r="CF7" i="3"/>
  <c r="CH5" i="3"/>
  <c r="CH4" i="3"/>
  <c r="CH3" i="3"/>
  <c r="CH2" i="3"/>
  <c r="CF1" i="3"/>
  <c r="BZ47" i="3"/>
  <c r="BZ46" i="3"/>
  <c r="BZ45" i="3"/>
  <c r="BZ44" i="3"/>
  <c r="BX43" i="3"/>
  <c r="BZ41" i="3"/>
  <c r="BZ40" i="3"/>
  <c r="BZ39" i="3"/>
  <c r="BZ38" i="3"/>
  <c r="BX37" i="3"/>
  <c r="BZ35" i="3"/>
  <c r="BZ34" i="3"/>
  <c r="BZ33" i="3"/>
  <c r="BZ32" i="3"/>
  <c r="BX31" i="3"/>
  <c r="BZ29" i="3"/>
  <c r="BZ28" i="3"/>
  <c r="BZ27" i="3"/>
  <c r="BZ26" i="3"/>
  <c r="BX25" i="3"/>
  <c r="BZ23" i="3"/>
  <c r="BZ22" i="3"/>
  <c r="BZ21" i="3"/>
  <c r="BZ20" i="3"/>
  <c r="BX19" i="3"/>
  <c r="BZ17" i="3"/>
  <c r="BZ16" i="3"/>
  <c r="BZ15" i="3"/>
  <c r="BZ14" i="3"/>
  <c r="BX13" i="3"/>
  <c r="BZ11" i="3"/>
  <c r="BZ10" i="3"/>
  <c r="BZ9" i="3"/>
  <c r="BZ8" i="3"/>
  <c r="BX7" i="3"/>
  <c r="BZ5" i="3"/>
  <c r="BZ4" i="3"/>
  <c r="BZ3" i="3"/>
  <c r="BZ2" i="3"/>
  <c r="BX1" i="3"/>
  <c r="BR47" i="3"/>
  <c r="BR46" i="3"/>
  <c r="BR45" i="3"/>
  <c r="BR44" i="3"/>
  <c r="BP43" i="3"/>
  <c r="BR41" i="3"/>
  <c r="BR40" i="3"/>
  <c r="BR39" i="3"/>
  <c r="BR38" i="3"/>
  <c r="BP37" i="3"/>
  <c r="BR35" i="3"/>
  <c r="BR34" i="3"/>
  <c r="BR33" i="3"/>
  <c r="BR32" i="3"/>
  <c r="BP31" i="3"/>
  <c r="BR29" i="3"/>
  <c r="BR28" i="3"/>
  <c r="BR27" i="3"/>
  <c r="BR26" i="3"/>
  <c r="BP25" i="3"/>
  <c r="BR23" i="3"/>
  <c r="BR22" i="3"/>
  <c r="BR21" i="3"/>
  <c r="BR20" i="3"/>
  <c r="BP19" i="3"/>
  <c r="BR17" i="3"/>
  <c r="BR16" i="3"/>
  <c r="BR15" i="3"/>
  <c r="BR14" i="3"/>
  <c r="BP13" i="3"/>
  <c r="BR11" i="3"/>
  <c r="BR10" i="3"/>
  <c r="BR9" i="3"/>
  <c r="BR8" i="3"/>
  <c r="BP7" i="3"/>
  <c r="BR5" i="3"/>
  <c r="BR4" i="3"/>
  <c r="BR3" i="3"/>
  <c r="BR2" i="3"/>
  <c r="BP1" i="3"/>
  <c r="BJ47" i="3"/>
  <c r="BJ46" i="3"/>
  <c r="BJ45" i="3"/>
  <c r="BJ44" i="3"/>
  <c r="BH43" i="3"/>
  <c r="BJ41" i="3"/>
  <c r="BJ40" i="3"/>
  <c r="BJ39" i="3"/>
  <c r="BJ38" i="3"/>
  <c r="BH37" i="3"/>
  <c r="BJ35" i="3"/>
  <c r="BJ34" i="3"/>
  <c r="BJ33" i="3"/>
  <c r="BJ32" i="3"/>
  <c r="BH31" i="3"/>
  <c r="BJ29" i="3"/>
  <c r="BJ28" i="3"/>
  <c r="BJ27" i="3"/>
  <c r="BJ26" i="3"/>
  <c r="BH25" i="3"/>
  <c r="BJ23" i="3"/>
  <c r="BJ22" i="3"/>
  <c r="BJ21" i="3"/>
  <c r="BJ20" i="3"/>
  <c r="BH19" i="3"/>
  <c r="BJ17" i="3"/>
  <c r="BJ16" i="3"/>
  <c r="BJ15" i="3"/>
  <c r="BJ14" i="3"/>
  <c r="BH13" i="3"/>
  <c r="BJ11" i="3"/>
  <c r="BJ10" i="3"/>
  <c r="BJ9" i="3"/>
  <c r="BJ8" i="3"/>
  <c r="BH7" i="3"/>
  <c r="BJ5" i="3"/>
  <c r="BJ4" i="3"/>
  <c r="BJ3" i="3"/>
  <c r="BJ2" i="3"/>
  <c r="BH1" i="3"/>
  <c r="BB47" i="3"/>
  <c r="BB46" i="3"/>
  <c r="BB45" i="3"/>
  <c r="BB44" i="3"/>
  <c r="AZ43" i="3"/>
  <c r="BB41" i="3"/>
  <c r="BB40" i="3"/>
  <c r="BB39" i="3"/>
  <c r="BB38" i="3"/>
  <c r="AZ37" i="3"/>
  <c r="BB35" i="3"/>
  <c r="BB34" i="3"/>
  <c r="BB33" i="3"/>
  <c r="BB32" i="3"/>
  <c r="AZ31" i="3"/>
  <c r="BB29" i="3"/>
  <c r="BB28" i="3"/>
  <c r="BB27" i="3"/>
  <c r="BB26" i="3"/>
  <c r="AZ25" i="3"/>
  <c r="BB23" i="3"/>
  <c r="BB22" i="3"/>
  <c r="BB21" i="3"/>
  <c r="BB20" i="3"/>
  <c r="AZ19" i="3"/>
  <c r="BB17" i="3"/>
  <c r="BB16" i="3"/>
  <c r="BB15" i="3"/>
  <c r="BB14" i="3"/>
  <c r="AZ13" i="3"/>
  <c r="BB11" i="3"/>
  <c r="BB10" i="3"/>
  <c r="BB9" i="3"/>
  <c r="BB8" i="3"/>
  <c r="AZ7" i="3"/>
  <c r="BB5" i="3"/>
  <c r="BB4" i="3"/>
  <c r="BB3" i="3"/>
  <c r="BB2" i="3"/>
  <c r="AZ1" i="3"/>
  <c r="AT47" i="3"/>
  <c r="AT46" i="3"/>
  <c r="AT45" i="3"/>
  <c r="AT44" i="3"/>
  <c r="AR43" i="3"/>
  <c r="AT41" i="3"/>
  <c r="AT40" i="3"/>
  <c r="AT39" i="3"/>
  <c r="AT38" i="3"/>
  <c r="AR37" i="3"/>
  <c r="AT35" i="3"/>
  <c r="AT34" i="3"/>
  <c r="AT33" i="3"/>
  <c r="AT32" i="3"/>
  <c r="AR31" i="3"/>
  <c r="AT29" i="3"/>
  <c r="AT28" i="3"/>
  <c r="AT27" i="3"/>
  <c r="AT26" i="3"/>
  <c r="AR25" i="3"/>
  <c r="AT23" i="3"/>
  <c r="AT22" i="3"/>
  <c r="AT21" i="3"/>
  <c r="AT20" i="3"/>
  <c r="AR19" i="3"/>
  <c r="AT17" i="3"/>
  <c r="AT16" i="3"/>
  <c r="AT15" i="3"/>
  <c r="AT14" i="3"/>
  <c r="AR13" i="3"/>
  <c r="AT11" i="3"/>
  <c r="AT10" i="3"/>
  <c r="AT9" i="3"/>
  <c r="AT8" i="3"/>
  <c r="AR7" i="3"/>
  <c r="AT5" i="3"/>
  <c r="AT4" i="3"/>
  <c r="AT3" i="3"/>
  <c r="AT2" i="3"/>
  <c r="AR1" i="3"/>
  <c r="AL47" i="3"/>
  <c r="AL46" i="3"/>
  <c r="AL45" i="3"/>
  <c r="AL44" i="3"/>
  <c r="AJ43" i="3"/>
  <c r="AL41" i="3"/>
  <c r="AL40" i="3"/>
  <c r="AL39" i="3"/>
  <c r="AL38" i="3"/>
  <c r="AJ37" i="3"/>
  <c r="AL35" i="3"/>
  <c r="AL34" i="3"/>
  <c r="AL33" i="3"/>
  <c r="AL32" i="3"/>
  <c r="AJ31" i="3"/>
  <c r="AL29" i="3"/>
  <c r="AL28" i="3"/>
  <c r="AL27" i="3"/>
  <c r="AL26" i="3"/>
  <c r="AJ25" i="3"/>
  <c r="AL23" i="3"/>
  <c r="AL22" i="3"/>
  <c r="AL21" i="3"/>
  <c r="AL20" i="3"/>
  <c r="AJ19" i="3"/>
  <c r="AL17" i="3"/>
  <c r="AL16" i="3"/>
  <c r="AL15" i="3"/>
  <c r="AL14" i="3"/>
  <c r="AJ13" i="3"/>
  <c r="AL11" i="3"/>
  <c r="AL10" i="3"/>
  <c r="AL9" i="3"/>
  <c r="AL8" i="3"/>
  <c r="AJ7" i="3"/>
  <c r="AL5" i="3"/>
  <c r="AL4" i="3"/>
  <c r="AL3" i="3"/>
  <c r="AL2" i="3"/>
  <c r="AJ1" i="3"/>
  <c r="AD47" i="3"/>
  <c r="AD46" i="3"/>
  <c r="AD45" i="3"/>
  <c r="AD44" i="3"/>
  <c r="AB43" i="3"/>
  <c r="AD41" i="3"/>
  <c r="AD40" i="3"/>
  <c r="AD39" i="3"/>
  <c r="AD38" i="3"/>
  <c r="AB37" i="3"/>
  <c r="AD35" i="3"/>
  <c r="AD34" i="3"/>
  <c r="AD33" i="3"/>
  <c r="AD32" i="3"/>
  <c r="AB31" i="3"/>
  <c r="AD29" i="3"/>
  <c r="AD28" i="3"/>
  <c r="AD27" i="3"/>
  <c r="AD26" i="3"/>
  <c r="AB25" i="3"/>
  <c r="AD23" i="3"/>
  <c r="AD22" i="3"/>
  <c r="AD21" i="3"/>
  <c r="AD20" i="3"/>
  <c r="AB19" i="3"/>
  <c r="AD17" i="3"/>
  <c r="AD16" i="3"/>
  <c r="AD15" i="3"/>
  <c r="AD14" i="3"/>
  <c r="AB13" i="3"/>
  <c r="AD11" i="3"/>
  <c r="AD10" i="3"/>
  <c r="AD9" i="3"/>
  <c r="AD8" i="3"/>
  <c r="AB7" i="3"/>
  <c r="AD5" i="3"/>
  <c r="AD4" i="3"/>
  <c r="AD3" i="3"/>
  <c r="AD2" i="3"/>
  <c r="AB1" i="3"/>
  <c r="V47" i="3"/>
  <c r="V46" i="3"/>
  <c r="V45" i="3"/>
  <c r="V44" i="3"/>
  <c r="T43" i="3"/>
  <c r="V41" i="3"/>
  <c r="V40" i="3"/>
  <c r="V39" i="3"/>
  <c r="V38" i="3"/>
  <c r="T37" i="3"/>
  <c r="V35" i="3"/>
  <c r="V34" i="3"/>
  <c r="V33" i="3"/>
  <c r="V32" i="3"/>
  <c r="T31" i="3"/>
  <c r="V29" i="3"/>
  <c r="V28" i="3"/>
  <c r="V27" i="3"/>
  <c r="V26" i="3"/>
  <c r="T25" i="3"/>
  <c r="V23" i="3"/>
  <c r="V22" i="3"/>
  <c r="V21" i="3"/>
  <c r="V20" i="3"/>
  <c r="T19" i="3"/>
  <c r="V17" i="3"/>
  <c r="V16" i="3"/>
  <c r="V15" i="3"/>
  <c r="V14" i="3"/>
  <c r="T13" i="3"/>
  <c r="V11" i="3"/>
  <c r="V10" i="3"/>
  <c r="V9" i="3"/>
  <c r="V8" i="3"/>
  <c r="T7" i="3"/>
  <c r="V5" i="3"/>
  <c r="V4" i="3"/>
  <c r="V3" i="3"/>
  <c r="V2" i="3"/>
  <c r="T1" i="3"/>
  <c r="N47" i="3"/>
  <c r="N46" i="3"/>
  <c r="N45" i="3"/>
  <c r="N44" i="3"/>
  <c r="L43" i="3"/>
  <c r="N41" i="3"/>
  <c r="N40" i="3"/>
  <c r="N39" i="3"/>
  <c r="N38" i="3"/>
  <c r="L37" i="3"/>
  <c r="N35" i="3"/>
  <c r="N34" i="3"/>
  <c r="N33" i="3"/>
  <c r="N32" i="3"/>
  <c r="L31" i="3"/>
  <c r="N29" i="3"/>
  <c r="N28" i="3"/>
  <c r="N27" i="3"/>
  <c r="N26" i="3"/>
  <c r="L25" i="3"/>
  <c r="N23" i="3"/>
  <c r="N22" i="3"/>
  <c r="N21" i="3"/>
  <c r="N20" i="3"/>
  <c r="L19" i="3"/>
  <c r="N17" i="3"/>
  <c r="N16" i="3"/>
  <c r="N15" i="3"/>
  <c r="N14" i="3"/>
  <c r="L13" i="3"/>
  <c r="N11" i="3"/>
  <c r="N10" i="3"/>
  <c r="N9" i="3"/>
  <c r="N8" i="3"/>
  <c r="L7" i="3"/>
  <c r="N5" i="3"/>
  <c r="N4" i="3"/>
  <c r="N3" i="3"/>
  <c r="N2" i="3"/>
  <c r="L1" i="3"/>
  <c r="CA32" i="3" l="1"/>
  <c r="GA2" i="3"/>
  <c r="EM44" i="3"/>
  <c r="BK44" i="3"/>
  <c r="CQ44" i="3"/>
  <c r="HW38" i="3"/>
  <c r="CI32" i="3"/>
  <c r="GI32" i="3"/>
  <c r="CQ32" i="3"/>
  <c r="JS32" i="3"/>
  <c r="EM32" i="3"/>
  <c r="BK32" i="3"/>
  <c r="JS20" i="3"/>
  <c r="HO20" i="3"/>
  <c r="IM20" i="3"/>
  <c r="HG20" i="3"/>
  <c r="GY20" i="3"/>
  <c r="GI20" i="3"/>
  <c r="EE26" i="3"/>
  <c r="CI26" i="3"/>
  <c r="GA14" i="3"/>
  <c r="BS14" i="3"/>
  <c r="DW14" i="3"/>
  <c r="CY14" i="3"/>
  <c r="EE14" i="3"/>
  <c r="IU2" i="3"/>
  <c r="HW2" i="3"/>
  <c r="JK2" i="3"/>
  <c r="CI20" i="3"/>
  <c r="CQ8" i="3"/>
  <c r="CQ26" i="3"/>
  <c r="DG2" i="3"/>
  <c r="DW2" i="3"/>
  <c r="DW38" i="3"/>
  <c r="EE8" i="3"/>
  <c r="EM8" i="3"/>
  <c r="EM26" i="3"/>
  <c r="EU26" i="3"/>
  <c r="FC2" i="3"/>
  <c r="FC8" i="3"/>
  <c r="FC26" i="3"/>
  <c r="FC32" i="3"/>
  <c r="FK8" i="3"/>
  <c r="FK26" i="3"/>
  <c r="FK32" i="3"/>
  <c r="GI14" i="3"/>
  <c r="GY32" i="3"/>
  <c r="HW14" i="3"/>
  <c r="IM32" i="3"/>
  <c r="IU26" i="3"/>
  <c r="JS14" i="3"/>
  <c r="BS26" i="3"/>
  <c r="CA44" i="3"/>
  <c r="CY26" i="3"/>
  <c r="GA44" i="3"/>
  <c r="GY14" i="3"/>
  <c r="HG32" i="3"/>
  <c r="HW26" i="3"/>
  <c r="IM14" i="3"/>
  <c r="IU38" i="3"/>
  <c r="JK26" i="3"/>
  <c r="JS8" i="3"/>
  <c r="JS44" i="3"/>
  <c r="BK8" i="3"/>
  <c r="BK26" i="3"/>
  <c r="BC2" i="3"/>
  <c r="BC26" i="3"/>
  <c r="BS8" i="3"/>
  <c r="CA8" i="3"/>
  <c r="CA26" i="3"/>
  <c r="CI44" i="3"/>
  <c r="CQ2" i="3"/>
  <c r="CY8" i="3"/>
  <c r="DW26" i="3"/>
  <c r="EU14" i="3"/>
  <c r="GA38" i="3"/>
  <c r="GY8" i="3"/>
  <c r="HG14" i="3"/>
  <c r="HG44" i="3"/>
  <c r="HO32" i="3"/>
  <c r="HO38" i="3"/>
  <c r="HW44" i="3"/>
  <c r="IE8" i="3"/>
  <c r="IM8" i="3"/>
  <c r="IM44" i="3"/>
  <c r="IU14" i="3"/>
  <c r="IU20" i="3"/>
  <c r="JK14" i="3"/>
  <c r="JK38" i="3"/>
  <c r="KQ8" i="3"/>
  <c r="KQ32" i="3"/>
  <c r="KY8" i="3"/>
  <c r="AU32" i="3"/>
  <c r="AU44" i="3"/>
  <c r="AU20" i="3"/>
  <c r="AU2" i="3"/>
  <c r="AM44" i="3"/>
  <c r="AM32" i="3"/>
  <c r="AM8" i="3"/>
  <c r="AM26" i="3"/>
  <c r="AM2" i="3"/>
  <c r="GI44" i="3"/>
  <c r="HO8" i="3"/>
  <c r="BK20" i="3"/>
  <c r="CQ20" i="3"/>
  <c r="EE2" i="3"/>
  <c r="EE38" i="3"/>
  <c r="EM20" i="3"/>
  <c r="EU38" i="3"/>
  <c r="GA26" i="3"/>
  <c r="GI8" i="3"/>
  <c r="GY44" i="3"/>
  <c r="AM20" i="3"/>
  <c r="AU8" i="3"/>
  <c r="BS2" i="3"/>
  <c r="BS38" i="3"/>
  <c r="CA20" i="3"/>
  <c r="CI8" i="3"/>
  <c r="CY2" i="3"/>
  <c r="CY38" i="3"/>
  <c r="HG8" i="3"/>
  <c r="HO44" i="3"/>
  <c r="AU26" i="3"/>
  <c r="BC14" i="3"/>
  <c r="BC38" i="3"/>
  <c r="BK2" i="3"/>
  <c r="BS32" i="3"/>
  <c r="CA2" i="3"/>
  <c r="CY32" i="3"/>
  <c r="DG14" i="3"/>
  <c r="DW8" i="3"/>
  <c r="DW32" i="3"/>
  <c r="EE32" i="3"/>
  <c r="EM2" i="3"/>
  <c r="EU2" i="3"/>
  <c r="EU20" i="3"/>
  <c r="EU44" i="3"/>
  <c r="FC14" i="3"/>
  <c r="FC20" i="3"/>
  <c r="FC38" i="3"/>
  <c r="FC44" i="3"/>
  <c r="FK20" i="3"/>
  <c r="FK38" i="3"/>
  <c r="FK44" i="3"/>
  <c r="FS44" i="3"/>
  <c r="GA20" i="3"/>
  <c r="GI38" i="3"/>
  <c r="GQ44" i="3"/>
  <c r="GY38" i="3"/>
  <c r="HG38" i="3"/>
  <c r="HO14" i="3"/>
  <c r="HW20" i="3"/>
  <c r="IE44" i="3"/>
  <c r="IM38" i="3"/>
  <c r="IU44" i="3"/>
  <c r="JK20" i="3"/>
  <c r="JK44" i="3"/>
  <c r="JS38" i="3"/>
  <c r="KA44" i="3"/>
  <c r="KI44" i="3"/>
  <c r="KQ20" i="3"/>
  <c r="KQ44" i="3"/>
  <c r="KY20" i="3"/>
  <c r="KY44" i="3"/>
  <c r="W20" i="3"/>
  <c r="AM38" i="3"/>
  <c r="AU14" i="3"/>
  <c r="BC20" i="3"/>
  <c r="BC44" i="3"/>
  <c r="BK38" i="3"/>
  <c r="BS20" i="3"/>
  <c r="BS44" i="3"/>
  <c r="CA38" i="3"/>
  <c r="CI38" i="3"/>
  <c r="CQ38" i="3"/>
  <c r="CY20" i="3"/>
  <c r="CY44" i="3"/>
  <c r="DG20" i="3"/>
  <c r="DG38" i="3"/>
  <c r="DG44" i="3"/>
  <c r="DO14" i="3"/>
  <c r="DO20" i="3"/>
  <c r="DO38" i="3"/>
  <c r="DO44" i="3"/>
  <c r="DW20" i="3"/>
  <c r="DW44" i="3"/>
  <c r="EE20" i="3"/>
  <c r="EE44" i="3"/>
  <c r="EM38" i="3"/>
  <c r="EU8" i="3"/>
  <c r="FK2" i="3"/>
  <c r="FS2" i="3"/>
  <c r="FS20" i="3"/>
  <c r="FS26" i="3"/>
  <c r="GA8" i="3"/>
  <c r="GI26" i="3"/>
  <c r="GQ2" i="3"/>
  <c r="GQ20" i="3"/>
  <c r="GQ26" i="3"/>
  <c r="GY26" i="3"/>
  <c r="HG26" i="3"/>
  <c r="HO2" i="3"/>
  <c r="HW8" i="3"/>
  <c r="IE2" i="3"/>
  <c r="IE20" i="3"/>
  <c r="IE26" i="3"/>
  <c r="IM2" i="3"/>
  <c r="IM26" i="3"/>
  <c r="IU32" i="3"/>
  <c r="JC2" i="3"/>
  <c r="JC20" i="3"/>
  <c r="JC26" i="3"/>
  <c r="JC44" i="3"/>
  <c r="JK8" i="3"/>
  <c r="JS26" i="3"/>
  <c r="KA2" i="3"/>
  <c r="KA20" i="3"/>
  <c r="KA26" i="3"/>
  <c r="KI2" i="3"/>
  <c r="KI20" i="3"/>
  <c r="KI26" i="3"/>
  <c r="KQ2" i="3"/>
  <c r="KQ26" i="3"/>
  <c r="KY2" i="3"/>
  <c r="KY26" i="3"/>
  <c r="AM14" i="3"/>
  <c r="AU38" i="3"/>
  <c r="BC8" i="3"/>
  <c r="BC32" i="3"/>
  <c r="BK14" i="3"/>
  <c r="CA14" i="3"/>
  <c r="CI2" i="3"/>
  <c r="CI14" i="3"/>
  <c r="CQ14" i="3"/>
  <c r="DG8" i="3"/>
  <c r="DG26" i="3"/>
  <c r="DG32" i="3"/>
  <c r="DO2" i="3"/>
  <c r="DO8" i="3"/>
  <c r="DO26" i="3"/>
  <c r="DO32" i="3"/>
  <c r="EM14" i="3"/>
  <c r="EU32" i="3"/>
  <c r="FK14" i="3"/>
  <c r="FS8" i="3"/>
  <c r="FS14" i="3"/>
  <c r="FS32" i="3"/>
  <c r="FS38" i="3"/>
  <c r="GA32" i="3"/>
  <c r="GI2" i="3"/>
  <c r="GQ8" i="3"/>
  <c r="GQ14" i="3"/>
  <c r="GQ32" i="3"/>
  <c r="GQ38" i="3"/>
  <c r="GY2" i="3"/>
  <c r="HG2" i="3"/>
  <c r="HO26" i="3"/>
  <c r="HW32" i="3"/>
  <c r="IE14" i="3"/>
  <c r="IE32" i="3"/>
  <c r="IE38" i="3"/>
  <c r="IU8" i="3"/>
  <c r="JC8" i="3"/>
  <c r="JC14" i="3"/>
  <c r="JC32" i="3"/>
  <c r="JC38" i="3"/>
  <c r="JK32" i="3"/>
  <c r="JS2" i="3"/>
  <c r="KA8" i="3"/>
  <c r="KA14" i="3"/>
  <c r="KA32" i="3"/>
  <c r="KA38" i="3"/>
  <c r="KI8" i="3"/>
  <c r="KI14" i="3"/>
  <c r="KI32" i="3"/>
  <c r="KI38" i="3"/>
  <c r="KQ14" i="3"/>
  <c r="KQ38" i="3"/>
  <c r="KY14" i="3"/>
  <c r="KY32" i="3"/>
  <c r="KY38" i="3"/>
  <c r="AE44" i="3"/>
  <c r="AE38" i="3"/>
  <c r="AE20" i="3"/>
  <c r="AE14" i="3"/>
  <c r="AE8" i="3"/>
  <c r="AE32" i="3"/>
  <c r="AE26" i="3"/>
  <c r="AE2" i="3"/>
  <c r="W44" i="3"/>
  <c r="W32" i="3"/>
  <c r="W14" i="3"/>
  <c r="W8" i="3"/>
  <c r="W38" i="3"/>
  <c r="W26" i="3"/>
  <c r="W2" i="3"/>
  <c r="O44" i="3"/>
  <c r="O8" i="3"/>
  <c r="O2" i="3"/>
  <c r="O20" i="3"/>
  <c r="O26" i="3"/>
  <c r="O14" i="3"/>
  <c r="O32" i="3"/>
  <c r="O38" i="3"/>
  <c r="D43" i="3"/>
  <c r="D37" i="3"/>
  <c r="D31" i="3"/>
  <c r="D25" i="3"/>
  <c r="D19" i="3"/>
  <c r="D13" i="3"/>
  <c r="D7" i="3"/>
  <c r="D1" i="3"/>
  <c r="F45" i="3"/>
  <c r="F46" i="3"/>
  <c r="F47" i="3"/>
  <c r="F44" i="3"/>
  <c r="F39" i="3"/>
  <c r="F40" i="3"/>
  <c r="F41" i="3"/>
  <c r="F38" i="3"/>
  <c r="F33" i="3"/>
  <c r="F34" i="3"/>
  <c r="F35" i="3"/>
  <c r="F32" i="3"/>
  <c r="F15" i="3"/>
  <c r="F16" i="3"/>
  <c r="F17" i="3"/>
  <c r="F27" i="3"/>
  <c r="F28" i="3"/>
  <c r="F29" i="3"/>
  <c r="F26" i="3"/>
  <c r="F21" i="3"/>
  <c r="F22" i="3"/>
  <c r="F23" i="3"/>
  <c r="F20" i="3"/>
  <c r="F14" i="3"/>
  <c r="F9" i="3"/>
  <c r="F10" i="3"/>
  <c r="F11" i="3"/>
  <c r="F8" i="3"/>
  <c r="F3" i="3"/>
  <c r="F4" i="3"/>
  <c r="F5" i="3"/>
  <c r="F2" i="3"/>
  <c r="G2" i="3" l="1"/>
  <c r="G14" i="3"/>
  <c r="G44" i="3"/>
  <c r="G38" i="3"/>
  <c r="G26" i="3"/>
  <c r="G20" i="3"/>
  <c r="G8" i="3"/>
  <c r="EU9" i="2"/>
  <c r="EU10" i="2"/>
  <c r="EU11" i="2"/>
  <c r="EU12" i="2"/>
  <c r="EU13" i="2"/>
  <c r="EU15" i="2"/>
  <c r="EU16" i="2"/>
  <c r="EU17" i="2"/>
  <c r="EU18" i="2"/>
  <c r="EU19" i="2"/>
  <c r="EU20" i="2"/>
  <c r="EU21" i="2"/>
  <c r="EU22" i="2"/>
  <c r="EU23" i="2"/>
  <c r="EU24" i="2"/>
  <c r="EU25" i="2"/>
  <c r="EU26" i="2"/>
  <c r="EU27" i="2"/>
  <c r="EU28" i="2"/>
  <c r="EU29" i="2"/>
  <c r="EU30" i="2"/>
  <c r="EU31" i="2"/>
  <c r="EU32" i="2"/>
  <c r="EU33" i="2"/>
  <c r="EU34" i="2"/>
  <c r="EO34" i="2"/>
  <c r="EN34" i="2"/>
  <c r="EM34" i="2"/>
  <c r="EO33" i="2"/>
  <c r="EN33" i="2"/>
  <c r="EM33" i="2"/>
  <c r="EO32" i="2"/>
  <c r="EN32" i="2"/>
  <c r="EM32" i="2"/>
  <c r="EO31" i="2"/>
  <c r="EN31" i="2"/>
  <c r="EM31" i="2"/>
  <c r="EO30" i="2"/>
  <c r="EN30" i="2"/>
  <c r="EM30" i="2"/>
  <c r="EO29" i="2"/>
  <c r="EN29" i="2"/>
  <c r="EM29" i="2"/>
  <c r="EO28" i="2"/>
  <c r="EN28" i="2"/>
  <c r="EM28" i="2"/>
  <c r="EO27" i="2"/>
  <c r="EN27" i="2"/>
  <c r="EM27" i="2"/>
  <c r="EO26" i="2"/>
  <c r="EN26" i="2"/>
  <c r="EM26" i="2"/>
  <c r="EO25" i="2"/>
  <c r="EN25" i="2"/>
  <c r="EM25" i="2"/>
  <c r="EO24" i="2"/>
  <c r="EN24" i="2"/>
  <c r="EM24" i="2"/>
  <c r="EO23" i="2"/>
  <c r="EN23" i="2"/>
  <c r="EM23" i="2"/>
  <c r="EO22" i="2"/>
  <c r="EN22" i="2"/>
  <c r="EM22" i="2"/>
  <c r="EO21" i="2"/>
  <c r="EN21" i="2"/>
  <c r="EM21" i="2"/>
  <c r="EO20" i="2"/>
  <c r="EN20" i="2"/>
  <c r="EM20" i="2"/>
  <c r="EO19" i="2"/>
  <c r="EN19" i="2"/>
  <c r="EM19" i="2"/>
  <c r="EO17" i="2"/>
  <c r="EN17" i="2"/>
  <c r="EM17" i="2"/>
  <c r="EO16" i="2"/>
  <c r="EN16" i="2"/>
  <c r="EM16" i="2"/>
  <c r="EO15" i="2"/>
  <c r="EN15" i="2"/>
  <c r="EM15" i="2"/>
  <c r="EO14" i="2"/>
  <c r="EN14" i="2"/>
  <c r="EM14" i="2"/>
  <c r="EO13" i="2"/>
  <c r="EN13" i="2"/>
  <c r="EM13" i="2"/>
  <c r="EO12" i="2"/>
  <c r="EN12" i="2"/>
  <c r="EM12" i="2"/>
  <c r="EO11" i="2"/>
  <c r="EN11" i="2"/>
  <c r="EM11" i="2"/>
  <c r="EO10" i="2"/>
  <c r="EN10" i="2"/>
  <c r="EM10" i="2"/>
  <c r="EO9" i="2"/>
  <c r="EN9" i="2"/>
  <c r="EM9" i="2"/>
  <c r="EJ34" i="2"/>
  <c r="EI34" i="2"/>
  <c r="EH34" i="2"/>
  <c r="EG34" i="2"/>
  <c r="EF34" i="2"/>
  <c r="EE34" i="2"/>
  <c r="EJ33" i="2"/>
  <c r="EI33" i="2"/>
  <c r="EH33" i="2"/>
  <c r="EG33" i="2"/>
  <c r="EF33" i="2"/>
  <c r="EE33" i="2"/>
  <c r="EJ32" i="2"/>
  <c r="EI32" i="2"/>
  <c r="EH32" i="2"/>
  <c r="EG32" i="2"/>
  <c r="EF32" i="2"/>
  <c r="EE32" i="2"/>
  <c r="EJ31" i="2"/>
  <c r="EI31" i="2"/>
  <c r="EH31" i="2"/>
  <c r="EG31" i="2"/>
  <c r="EF31" i="2"/>
  <c r="EE31" i="2"/>
  <c r="EJ30" i="2"/>
  <c r="EI30" i="2"/>
  <c r="EH30" i="2"/>
  <c r="EG30" i="2"/>
  <c r="EF30" i="2"/>
  <c r="EE30" i="2"/>
  <c r="EJ29" i="2"/>
  <c r="EI29" i="2"/>
  <c r="EH29" i="2"/>
  <c r="EG29" i="2"/>
  <c r="EF29" i="2"/>
  <c r="EE29" i="2"/>
  <c r="EJ28" i="2"/>
  <c r="EI28" i="2"/>
  <c r="EH28" i="2"/>
  <c r="EG28" i="2"/>
  <c r="EF28" i="2"/>
  <c r="EE28" i="2"/>
  <c r="EJ27" i="2"/>
  <c r="EI27" i="2"/>
  <c r="EH27" i="2"/>
  <c r="EG27" i="2"/>
  <c r="EF27" i="2"/>
  <c r="EE27" i="2"/>
  <c r="EJ26" i="2"/>
  <c r="EI26" i="2"/>
  <c r="EH26" i="2"/>
  <c r="EG26" i="2"/>
  <c r="EF26" i="2"/>
  <c r="EE26" i="2"/>
  <c r="EJ25" i="2"/>
  <c r="EI25" i="2"/>
  <c r="EH25" i="2"/>
  <c r="EG25" i="2"/>
  <c r="EF25" i="2"/>
  <c r="EE25" i="2"/>
  <c r="EJ24" i="2"/>
  <c r="EI24" i="2"/>
  <c r="EH24" i="2"/>
  <c r="EG24" i="2"/>
  <c r="EF24" i="2"/>
  <c r="EE24" i="2"/>
  <c r="EJ23" i="2"/>
  <c r="EI23" i="2"/>
  <c r="EH23" i="2"/>
  <c r="EG23" i="2"/>
  <c r="EF23" i="2"/>
  <c r="EE23" i="2"/>
  <c r="EJ22" i="2"/>
  <c r="EI22" i="2"/>
  <c r="EH22" i="2"/>
  <c r="EG22" i="2"/>
  <c r="EF22" i="2"/>
  <c r="EE22" i="2"/>
  <c r="EJ21" i="2"/>
  <c r="EI21" i="2"/>
  <c r="EH21" i="2"/>
  <c r="EG21" i="2"/>
  <c r="EF21" i="2"/>
  <c r="EE21" i="2"/>
  <c r="EJ20" i="2"/>
  <c r="EI20" i="2"/>
  <c r="EH20" i="2"/>
  <c r="EG20" i="2"/>
  <c r="EF20" i="2"/>
  <c r="EE20" i="2"/>
  <c r="EJ19" i="2"/>
  <c r="EI19" i="2"/>
  <c r="EH19" i="2"/>
  <c r="EG19" i="2"/>
  <c r="EF19" i="2"/>
  <c r="EE19" i="2"/>
  <c r="EJ17" i="2"/>
  <c r="EI17" i="2"/>
  <c r="EH17" i="2"/>
  <c r="EG17" i="2"/>
  <c r="EF17" i="2"/>
  <c r="EE17" i="2"/>
  <c r="EJ16" i="2"/>
  <c r="EI16" i="2"/>
  <c r="EH16" i="2"/>
  <c r="EG16" i="2"/>
  <c r="EF16" i="2"/>
  <c r="EE16" i="2"/>
  <c r="EJ15" i="2"/>
  <c r="EI15" i="2"/>
  <c r="EH15" i="2"/>
  <c r="EG15" i="2"/>
  <c r="EF15" i="2"/>
  <c r="EE15" i="2"/>
  <c r="EJ14" i="2"/>
  <c r="EI14" i="2"/>
  <c r="EH14" i="2"/>
  <c r="EG14" i="2"/>
  <c r="EF14" i="2"/>
  <c r="EE14" i="2"/>
  <c r="EJ13" i="2"/>
  <c r="EI13" i="2"/>
  <c r="EH13" i="2"/>
  <c r="EG13" i="2"/>
  <c r="EF13" i="2"/>
  <c r="EE13" i="2"/>
  <c r="EJ12" i="2"/>
  <c r="EI12" i="2"/>
  <c r="EH12" i="2"/>
  <c r="EG12" i="2"/>
  <c r="EF12" i="2"/>
  <c r="EE12" i="2"/>
  <c r="EJ11" i="2"/>
  <c r="EI11" i="2"/>
  <c r="EH11" i="2"/>
  <c r="EG11" i="2"/>
  <c r="EF11" i="2"/>
  <c r="EE11" i="2"/>
  <c r="EJ10" i="2"/>
  <c r="EI10" i="2"/>
  <c r="EH10" i="2"/>
  <c r="EG10" i="2"/>
  <c r="EF10" i="2"/>
  <c r="EE10" i="2"/>
  <c r="EJ9" i="2"/>
  <c r="EI9" i="2"/>
  <c r="EH9" i="2"/>
  <c r="EG9" i="2"/>
  <c r="EF9" i="2"/>
  <c r="EE9" i="2"/>
  <c r="ED34" i="2"/>
  <c r="ED33" i="2"/>
  <c r="ED32" i="2"/>
  <c r="ED31" i="2"/>
  <c r="ED30" i="2"/>
  <c r="ED29" i="2"/>
  <c r="ED28" i="2"/>
  <c r="ED27" i="2"/>
  <c r="ED26" i="2"/>
  <c r="ED25" i="2"/>
  <c r="ED24" i="2"/>
  <c r="ED23" i="2"/>
  <c r="ED22" i="2"/>
  <c r="ED21" i="2"/>
  <c r="ED20" i="2"/>
  <c r="ED19" i="2"/>
  <c r="ED17" i="2"/>
  <c r="ED16" i="2"/>
  <c r="ED15" i="2"/>
  <c r="ED14" i="2"/>
  <c r="ED13" i="2"/>
  <c r="ED12" i="2"/>
  <c r="ED11" i="2"/>
  <c r="ED10" i="2"/>
  <c r="ED9" i="2"/>
  <c r="GI34" i="2"/>
  <c r="GH34" i="2"/>
  <c r="GI33" i="2"/>
  <c r="GH33" i="2"/>
  <c r="GI32" i="2"/>
  <c r="GH32" i="2"/>
  <c r="GI31" i="2"/>
  <c r="GH31" i="2"/>
  <c r="GI30" i="2"/>
  <c r="GH30" i="2"/>
  <c r="GI29" i="2"/>
  <c r="GH29" i="2"/>
  <c r="GI28" i="2"/>
  <c r="GH28" i="2"/>
  <c r="GI27" i="2"/>
  <c r="GH27" i="2"/>
  <c r="GI26" i="2"/>
  <c r="GH26" i="2"/>
  <c r="GI25" i="2"/>
  <c r="GH25" i="2"/>
  <c r="GI24" i="2"/>
  <c r="GH24" i="2"/>
  <c r="GI23" i="2"/>
  <c r="GH23" i="2"/>
  <c r="GI22" i="2"/>
  <c r="GH22" i="2"/>
  <c r="GI21" i="2"/>
  <c r="GH21" i="2"/>
  <c r="GI20" i="2"/>
  <c r="GH20" i="2"/>
  <c r="GI19" i="2"/>
  <c r="GH19" i="2"/>
  <c r="GI18" i="2"/>
  <c r="GH18" i="2"/>
  <c r="GI17" i="2"/>
  <c r="GH17" i="2"/>
  <c r="GI16" i="2"/>
  <c r="GH16" i="2"/>
  <c r="GI15" i="2"/>
  <c r="GH15" i="2"/>
  <c r="GI14" i="2"/>
  <c r="GH14" i="2"/>
  <c r="GI13" i="2"/>
  <c r="GH13" i="2"/>
  <c r="GI12" i="2"/>
  <c r="GH12" i="2"/>
  <c r="GI11" i="2"/>
  <c r="GH11" i="2"/>
  <c r="GI10" i="2"/>
  <c r="GH10" i="2"/>
  <c r="GI9" i="2"/>
  <c r="GH9" i="2"/>
  <c r="EC34" i="2"/>
  <c r="EB34" i="2"/>
  <c r="EC33" i="2"/>
  <c r="EB33" i="2"/>
  <c r="EC32" i="2"/>
  <c r="EB32" i="2"/>
  <c r="EC31" i="2"/>
  <c r="EB31" i="2"/>
  <c r="EC30" i="2"/>
  <c r="EB30" i="2"/>
  <c r="EC29" i="2"/>
  <c r="EB29" i="2"/>
  <c r="EC28" i="2"/>
  <c r="EB28" i="2"/>
  <c r="EC27" i="2"/>
  <c r="EB27" i="2"/>
  <c r="EC26" i="2"/>
  <c r="EB26" i="2"/>
  <c r="EC25" i="2"/>
  <c r="EB25" i="2"/>
  <c r="EC24" i="2"/>
  <c r="EB24" i="2"/>
  <c r="EC23" i="2"/>
  <c r="EB23" i="2"/>
  <c r="EC22" i="2"/>
  <c r="EB22" i="2"/>
  <c r="EC21" i="2"/>
  <c r="EB21" i="2"/>
  <c r="EC20" i="2"/>
  <c r="EB20" i="2"/>
  <c r="EC19" i="2"/>
  <c r="EB19" i="2"/>
  <c r="EC18" i="2"/>
  <c r="EB18" i="2"/>
  <c r="EC17" i="2"/>
  <c r="EB17" i="2"/>
  <c r="EC16" i="2"/>
  <c r="EB16" i="2"/>
  <c r="EC15" i="2"/>
  <c r="EB15" i="2"/>
  <c r="EC14" i="2"/>
  <c r="EB14" i="2"/>
  <c r="EC13" i="2"/>
  <c r="EB13" i="2"/>
  <c r="EC12" i="2"/>
  <c r="EB12" i="2"/>
  <c r="EC11" i="2"/>
  <c r="EB11" i="2"/>
  <c r="EC10" i="2"/>
  <c r="EB10" i="2"/>
  <c r="EC9" i="2"/>
  <c r="EB9" i="2"/>
  <c r="DS34" i="2"/>
  <c r="DS33" i="2"/>
  <c r="DS32" i="2"/>
  <c r="DS31" i="2"/>
  <c r="DS30" i="2"/>
  <c r="DS29" i="2"/>
  <c r="DS28" i="2"/>
  <c r="DS27" i="2"/>
  <c r="DS26" i="2"/>
  <c r="DS25" i="2"/>
  <c r="DS24" i="2"/>
  <c r="DS23" i="2"/>
  <c r="DS22" i="2"/>
  <c r="DS21" i="2"/>
  <c r="DS20" i="2"/>
  <c r="DS19" i="2"/>
  <c r="DS18" i="2"/>
  <c r="DS17" i="2"/>
  <c r="DS16" i="2"/>
  <c r="DS15" i="2"/>
  <c r="DS14" i="2"/>
  <c r="DS13" i="2"/>
  <c r="DS12" i="2"/>
  <c r="DS11" i="2"/>
  <c r="DS10" i="2"/>
  <c r="DS9" i="2"/>
  <c r="DQ34" i="2"/>
  <c r="DP34" i="2"/>
  <c r="DO34" i="2"/>
  <c r="DQ33" i="2"/>
  <c r="DP33" i="2"/>
  <c r="DO33" i="2"/>
  <c r="DQ32" i="2"/>
  <c r="DP32" i="2"/>
  <c r="DO32" i="2"/>
  <c r="DQ31" i="2"/>
  <c r="DP31" i="2"/>
  <c r="DO31" i="2"/>
  <c r="DQ30" i="2"/>
  <c r="DP30" i="2"/>
  <c r="DO30" i="2"/>
  <c r="DQ29" i="2"/>
  <c r="DP29" i="2"/>
  <c r="DO29" i="2"/>
  <c r="DQ28" i="2"/>
  <c r="DP28" i="2"/>
  <c r="DO28" i="2"/>
  <c r="DQ27" i="2"/>
  <c r="DP27" i="2"/>
  <c r="DO27" i="2"/>
  <c r="DQ26" i="2"/>
  <c r="DP26" i="2"/>
  <c r="DO26" i="2"/>
  <c r="DQ25" i="2"/>
  <c r="DP25" i="2"/>
  <c r="DO25" i="2"/>
  <c r="DQ24" i="2"/>
  <c r="DP24" i="2"/>
  <c r="DO24" i="2"/>
  <c r="DQ23" i="2"/>
  <c r="DP23" i="2"/>
  <c r="DO23" i="2"/>
  <c r="DQ22" i="2"/>
  <c r="DP22" i="2"/>
  <c r="DO22" i="2"/>
  <c r="DQ21" i="2"/>
  <c r="DP21" i="2"/>
  <c r="DO21" i="2"/>
  <c r="DQ20" i="2"/>
  <c r="DP20" i="2"/>
  <c r="DO20" i="2"/>
  <c r="DQ19" i="2"/>
  <c r="DP19" i="2"/>
  <c r="DO19" i="2"/>
  <c r="DQ18" i="2"/>
  <c r="DP18" i="2"/>
  <c r="DO18" i="2"/>
  <c r="DQ17" i="2"/>
  <c r="DP17" i="2"/>
  <c r="DO17" i="2"/>
  <c r="DQ16" i="2"/>
  <c r="DP16" i="2"/>
  <c r="DO16" i="2"/>
  <c r="DQ15" i="2"/>
  <c r="DP15" i="2"/>
  <c r="DO15" i="2"/>
  <c r="DQ14" i="2"/>
  <c r="DP14" i="2"/>
  <c r="DO14" i="2"/>
  <c r="DQ13" i="2"/>
  <c r="DP13" i="2"/>
  <c r="DO13" i="2"/>
  <c r="DQ12" i="2"/>
  <c r="DP12" i="2"/>
  <c r="DO12" i="2"/>
  <c r="DQ11" i="2"/>
  <c r="DP11" i="2"/>
  <c r="DO11" i="2"/>
  <c r="DQ10" i="2"/>
  <c r="DP10" i="2"/>
  <c r="DO10" i="2"/>
  <c r="DQ9" i="2"/>
  <c r="DP9" i="2"/>
  <c r="DO9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N9" i="2"/>
  <c r="DM9" i="2"/>
  <c r="DL9" i="2"/>
  <c r="DK9" i="2"/>
  <c r="DJ9" i="2"/>
  <c r="DI9" i="2"/>
  <c r="DH9" i="2"/>
  <c r="DG9" i="2"/>
  <c r="DF9" i="2"/>
  <c r="DE9" i="2"/>
  <c r="DD9" i="2"/>
  <c r="DC9" i="2"/>
  <c r="DB34" i="2"/>
  <c r="DA34" i="2"/>
  <c r="DB33" i="2"/>
  <c r="DA33" i="2"/>
  <c r="DB32" i="2"/>
  <c r="DA32" i="2"/>
  <c r="DB31" i="2"/>
  <c r="DA31" i="2"/>
  <c r="DB30" i="2"/>
  <c r="DA30" i="2"/>
  <c r="DB29" i="2"/>
  <c r="DA29" i="2"/>
  <c r="DB28" i="2"/>
  <c r="DA28" i="2"/>
  <c r="DB27" i="2"/>
  <c r="DA27" i="2"/>
  <c r="DB26" i="2"/>
  <c r="DA26" i="2"/>
  <c r="DB25" i="2"/>
  <c r="DA25" i="2"/>
  <c r="DB24" i="2"/>
  <c r="DA24" i="2"/>
  <c r="DB23" i="2"/>
  <c r="DA23" i="2"/>
  <c r="DB22" i="2"/>
  <c r="DA22" i="2"/>
  <c r="DB21" i="2"/>
  <c r="DA21" i="2"/>
  <c r="DB20" i="2"/>
  <c r="DA20" i="2"/>
  <c r="DB19" i="2"/>
  <c r="DA19" i="2"/>
  <c r="DB18" i="2"/>
  <c r="DA18" i="2"/>
  <c r="DB17" i="2"/>
  <c r="DA17" i="2"/>
  <c r="DB16" i="2"/>
  <c r="DA16" i="2"/>
  <c r="DB15" i="2"/>
  <c r="DA15" i="2"/>
  <c r="DB14" i="2"/>
  <c r="DA14" i="2"/>
  <c r="DB13" i="2"/>
  <c r="DA13" i="2"/>
  <c r="DB12" i="2"/>
  <c r="DA12" i="2"/>
  <c r="DB11" i="2"/>
  <c r="DA11" i="2"/>
  <c r="DB10" i="2"/>
  <c r="DA10" i="2"/>
  <c r="DB9" i="2"/>
  <c r="DA9" i="2"/>
  <c r="CU34" i="2"/>
  <c r="CU33" i="2"/>
  <c r="CU32" i="2"/>
  <c r="CU31" i="2"/>
  <c r="CU30" i="2"/>
  <c r="CU29" i="2"/>
  <c r="CU28" i="2"/>
  <c r="CU27" i="2"/>
  <c r="CU26" i="2"/>
  <c r="CU25" i="2"/>
  <c r="CU24" i="2"/>
  <c r="CU23" i="2"/>
  <c r="CU22" i="2"/>
  <c r="CU21" i="2"/>
  <c r="CU20" i="2"/>
  <c r="CU19" i="2"/>
  <c r="CU18" i="2"/>
  <c r="CU17" i="2"/>
  <c r="CU16" i="2"/>
  <c r="CU15" i="2"/>
  <c r="CU14" i="2"/>
  <c r="CU13" i="2"/>
  <c r="CU12" i="2"/>
  <c r="CU11" i="2"/>
  <c r="CU10" i="2"/>
  <c r="CU9" i="2"/>
  <c r="CT33" i="2"/>
  <c r="CT34" i="2"/>
  <c r="CT32" i="2"/>
  <c r="CT31" i="2"/>
  <c r="CT30" i="2"/>
  <c r="CT29" i="2"/>
  <c r="CT28" i="2"/>
  <c r="CT27" i="2"/>
  <c r="CT26" i="2"/>
  <c r="CT25" i="2"/>
  <c r="CT24" i="2"/>
  <c r="CT23" i="2"/>
  <c r="CT22" i="2"/>
  <c r="CT21" i="2"/>
  <c r="CT20" i="2"/>
  <c r="CT19" i="2"/>
  <c r="CT18" i="2"/>
  <c r="CT17" i="2"/>
  <c r="CT16" i="2"/>
  <c r="CT15" i="2"/>
  <c r="CT14" i="2"/>
  <c r="CT13" i="2"/>
  <c r="CT12" i="2"/>
  <c r="CT11" i="2"/>
  <c r="CT10" i="2"/>
  <c r="CT9" i="2"/>
  <c r="GG34" i="2"/>
  <c r="GF34" i="2"/>
  <c r="GE34" i="2"/>
  <c r="GD34" i="2"/>
  <c r="GG33" i="2"/>
  <c r="GF33" i="2"/>
  <c r="GE33" i="2"/>
  <c r="GD33" i="2"/>
  <c r="GG32" i="2"/>
  <c r="GF32" i="2"/>
  <c r="GE32" i="2"/>
  <c r="GD32" i="2"/>
  <c r="GG31" i="2"/>
  <c r="GF31" i="2"/>
  <c r="GE31" i="2"/>
  <c r="GD31" i="2"/>
  <c r="GG30" i="2"/>
  <c r="GF30" i="2"/>
  <c r="GE30" i="2"/>
  <c r="GD30" i="2"/>
  <c r="GG29" i="2"/>
  <c r="GF29" i="2"/>
  <c r="GE29" i="2"/>
  <c r="GD29" i="2"/>
  <c r="GG28" i="2"/>
  <c r="GF28" i="2"/>
  <c r="GE28" i="2"/>
  <c r="GD28" i="2"/>
  <c r="GG27" i="2"/>
  <c r="GF27" i="2"/>
  <c r="GE27" i="2"/>
  <c r="GD27" i="2"/>
  <c r="GG26" i="2"/>
  <c r="GF26" i="2"/>
  <c r="GE26" i="2"/>
  <c r="GD26" i="2"/>
  <c r="GG25" i="2"/>
  <c r="GF25" i="2"/>
  <c r="GE25" i="2"/>
  <c r="GD25" i="2"/>
  <c r="GG24" i="2"/>
  <c r="GF24" i="2"/>
  <c r="GE24" i="2"/>
  <c r="GD24" i="2"/>
  <c r="GG23" i="2"/>
  <c r="GF23" i="2"/>
  <c r="GE23" i="2"/>
  <c r="GD23" i="2"/>
  <c r="GG22" i="2"/>
  <c r="GF22" i="2"/>
  <c r="GE22" i="2"/>
  <c r="GD22" i="2"/>
  <c r="GG21" i="2"/>
  <c r="GF21" i="2"/>
  <c r="GE21" i="2"/>
  <c r="GD21" i="2"/>
  <c r="GG20" i="2"/>
  <c r="GF20" i="2"/>
  <c r="GE20" i="2"/>
  <c r="GD20" i="2"/>
  <c r="GG19" i="2"/>
  <c r="GF19" i="2"/>
  <c r="GE19" i="2"/>
  <c r="GD19" i="2"/>
  <c r="GG17" i="2"/>
  <c r="GF17" i="2"/>
  <c r="GE17" i="2"/>
  <c r="GD17" i="2"/>
  <c r="GG16" i="2"/>
  <c r="GF16" i="2"/>
  <c r="GE16" i="2"/>
  <c r="GD16" i="2"/>
  <c r="GG15" i="2"/>
  <c r="GF15" i="2"/>
  <c r="GE15" i="2"/>
  <c r="GD15" i="2"/>
  <c r="GG14" i="2"/>
  <c r="GF14" i="2"/>
  <c r="GE14" i="2"/>
  <c r="GD14" i="2"/>
  <c r="GG13" i="2"/>
  <c r="GF13" i="2"/>
  <c r="GE13" i="2"/>
  <c r="GD13" i="2"/>
  <c r="GG12" i="2"/>
  <c r="GF12" i="2"/>
  <c r="GE12" i="2"/>
  <c r="GD12" i="2"/>
  <c r="GG11" i="2"/>
  <c r="GF11" i="2"/>
  <c r="GE11" i="2"/>
  <c r="GD11" i="2"/>
  <c r="GG10" i="2"/>
  <c r="GF10" i="2"/>
  <c r="GE10" i="2"/>
  <c r="GD10" i="2"/>
  <c r="GG9" i="2"/>
  <c r="GF9" i="2"/>
  <c r="GE9" i="2"/>
  <c r="GD9" i="2"/>
  <c r="EL34" i="2"/>
  <c r="EK34" i="2"/>
  <c r="EL33" i="2"/>
  <c r="EK33" i="2"/>
  <c r="EL32" i="2"/>
  <c r="EK32" i="2"/>
  <c r="EL31" i="2"/>
  <c r="EK31" i="2"/>
  <c r="EL30" i="2"/>
  <c r="EK30" i="2"/>
  <c r="EL29" i="2"/>
  <c r="EK29" i="2"/>
  <c r="EL28" i="2"/>
  <c r="EK28" i="2"/>
  <c r="EL27" i="2"/>
  <c r="EK27" i="2"/>
  <c r="EL26" i="2"/>
  <c r="EK26" i="2"/>
  <c r="EL25" i="2"/>
  <c r="EK25" i="2"/>
  <c r="EL24" i="2"/>
  <c r="EK24" i="2"/>
  <c r="EL23" i="2"/>
  <c r="EK23" i="2"/>
  <c r="EL22" i="2"/>
  <c r="EK22" i="2"/>
  <c r="EL21" i="2"/>
  <c r="EK21" i="2"/>
  <c r="EL20" i="2"/>
  <c r="EK20" i="2"/>
  <c r="EL19" i="2"/>
  <c r="EK19" i="2"/>
  <c r="EL17" i="2"/>
  <c r="EK17" i="2"/>
  <c r="EL16" i="2"/>
  <c r="EK16" i="2"/>
  <c r="EL15" i="2"/>
  <c r="EK15" i="2"/>
  <c r="EL14" i="2"/>
  <c r="EK14" i="2"/>
  <c r="EL13" i="2"/>
  <c r="EK13" i="2"/>
  <c r="EL12" i="2"/>
  <c r="EK12" i="2"/>
  <c r="EL11" i="2"/>
  <c r="EK11" i="2"/>
  <c r="EL10" i="2"/>
  <c r="EK10" i="2"/>
  <c r="EL9" i="2"/>
  <c r="EK9" i="2"/>
  <c r="EA34" i="2"/>
  <c r="DZ34" i="2"/>
  <c r="EA33" i="2"/>
  <c r="DZ33" i="2"/>
  <c r="EA32" i="2"/>
  <c r="DZ32" i="2"/>
  <c r="EA31" i="2"/>
  <c r="DZ31" i="2"/>
  <c r="EA30" i="2"/>
  <c r="DZ30" i="2"/>
  <c r="EA29" i="2"/>
  <c r="DZ29" i="2"/>
  <c r="EA28" i="2"/>
  <c r="DZ28" i="2"/>
  <c r="EA27" i="2"/>
  <c r="DZ27" i="2"/>
  <c r="EA26" i="2"/>
  <c r="DZ26" i="2"/>
  <c r="EA25" i="2"/>
  <c r="DZ25" i="2"/>
  <c r="EA24" i="2"/>
  <c r="DZ24" i="2"/>
  <c r="EA23" i="2"/>
  <c r="DZ23" i="2"/>
  <c r="EA22" i="2"/>
  <c r="DZ22" i="2"/>
  <c r="EA21" i="2"/>
  <c r="DZ21" i="2"/>
  <c r="EA20" i="2"/>
  <c r="DZ20" i="2"/>
  <c r="EA19" i="2"/>
  <c r="DZ19" i="2"/>
  <c r="EA17" i="2"/>
  <c r="DZ17" i="2"/>
  <c r="EA16" i="2"/>
  <c r="DZ16" i="2"/>
  <c r="EA15" i="2"/>
  <c r="DZ15" i="2"/>
  <c r="EA14" i="2"/>
  <c r="DZ14" i="2"/>
  <c r="EA13" i="2"/>
  <c r="DZ13" i="2"/>
  <c r="EA12" i="2"/>
  <c r="DZ12" i="2"/>
  <c r="EA11" i="2"/>
  <c r="DZ11" i="2"/>
  <c r="EA10" i="2"/>
  <c r="DZ10" i="2"/>
  <c r="EA9" i="2"/>
  <c r="DZ9" i="2"/>
  <c r="DX34" i="2"/>
  <c r="DW34" i="2"/>
  <c r="DX33" i="2"/>
  <c r="DW33" i="2"/>
  <c r="DX32" i="2"/>
  <c r="DW32" i="2"/>
  <c r="DX31" i="2"/>
  <c r="DW31" i="2"/>
  <c r="DX30" i="2"/>
  <c r="DW30" i="2"/>
  <c r="DX29" i="2"/>
  <c r="DW29" i="2"/>
  <c r="DX28" i="2"/>
  <c r="DW28" i="2"/>
  <c r="DX27" i="2"/>
  <c r="DW27" i="2"/>
  <c r="DX26" i="2"/>
  <c r="DW26" i="2"/>
  <c r="DX25" i="2"/>
  <c r="DW25" i="2"/>
  <c r="DX24" i="2"/>
  <c r="DW24" i="2"/>
  <c r="DX23" i="2"/>
  <c r="DW23" i="2"/>
  <c r="DX22" i="2"/>
  <c r="DW22" i="2"/>
  <c r="DX21" i="2"/>
  <c r="DW21" i="2"/>
  <c r="DX20" i="2"/>
  <c r="DW20" i="2"/>
  <c r="DX19" i="2"/>
  <c r="DW19" i="2"/>
  <c r="DX17" i="2"/>
  <c r="DW17" i="2"/>
  <c r="DX16" i="2"/>
  <c r="DW16" i="2"/>
  <c r="DX15" i="2"/>
  <c r="DW15" i="2"/>
  <c r="DX14" i="2"/>
  <c r="DW14" i="2"/>
  <c r="DX13" i="2"/>
  <c r="DW13" i="2"/>
  <c r="DX12" i="2"/>
  <c r="DW12" i="2"/>
  <c r="DX11" i="2"/>
  <c r="DW11" i="2"/>
  <c r="DX10" i="2"/>
  <c r="DW10" i="2"/>
  <c r="DX9" i="2"/>
  <c r="DW9" i="2"/>
  <c r="DU34" i="2"/>
  <c r="DU33" i="2"/>
  <c r="DU32" i="2"/>
  <c r="DU31" i="2"/>
  <c r="DU30" i="2"/>
  <c r="DU29" i="2"/>
  <c r="DU28" i="2"/>
  <c r="DU27" i="2"/>
  <c r="DU26" i="2"/>
  <c r="DU25" i="2"/>
  <c r="DU24" i="2"/>
  <c r="DU23" i="2"/>
  <c r="DU22" i="2"/>
  <c r="DU21" i="2"/>
  <c r="DU20" i="2"/>
  <c r="DU19" i="2"/>
  <c r="DU17" i="2"/>
  <c r="DU16" i="2"/>
  <c r="DU15" i="2"/>
  <c r="DU14" i="2"/>
  <c r="DU13" i="2"/>
  <c r="DU12" i="2"/>
  <c r="DU11" i="2"/>
  <c r="DU10" i="2"/>
  <c r="DU9" i="2"/>
  <c r="DR34" i="2"/>
  <c r="DR33" i="2"/>
  <c r="DR32" i="2"/>
  <c r="DR31" i="2"/>
  <c r="DR30" i="2"/>
  <c r="DR29" i="2"/>
  <c r="DR28" i="2"/>
  <c r="DR27" i="2"/>
  <c r="DR26" i="2"/>
  <c r="DR25" i="2"/>
  <c r="DR24" i="2"/>
  <c r="DR23" i="2"/>
  <c r="DR22" i="2"/>
  <c r="DR21" i="2"/>
  <c r="DR20" i="2"/>
  <c r="DR19" i="2"/>
  <c r="DR17" i="2"/>
  <c r="DR16" i="2"/>
  <c r="DR15" i="2"/>
  <c r="DR14" i="2"/>
  <c r="DR13" i="2"/>
  <c r="DR12" i="2"/>
  <c r="DR11" i="2"/>
  <c r="DR10" i="2"/>
  <c r="DR9" i="2"/>
  <c r="CX34" i="2"/>
  <c r="CX33" i="2"/>
  <c r="CX32" i="2"/>
  <c r="CX31" i="2"/>
  <c r="CX30" i="2"/>
  <c r="CX29" i="2"/>
  <c r="CX28" i="2"/>
  <c r="CX27" i="2"/>
  <c r="CX26" i="2"/>
  <c r="CX25" i="2"/>
  <c r="CX24" i="2"/>
  <c r="CX23" i="2"/>
  <c r="CX22" i="2"/>
  <c r="CX21" i="2"/>
  <c r="CX20" i="2"/>
  <c r="CX19" i="2"/>
  <c r="CX17" i="2"/>
  <c r="CX16" i="2"/>
  <c r="CX15" i="2"/>
  <c r="CX14" i="2"/>
  <c r="CX13" i="2"/>
  <c r="CX12" i="2"/>
  <c r="CX11" i="2"/>
  <c r="CX10" i="2"/>
  <c r="CX9" i="2"/>
  <c r="CW34" i="2"/>
  <c r="CW33" i="2"/>
  <c r="CW32" i="2"/>
  <c r="CW31" i="2"/>
  <c r="CW30" i="2"/>
  <c r="CW29" i="2"/>
  <c r="CW28" i="2"/>
  <c r="CW27" i="2"/>
  <c r="CW26" i="2"/>
  <c r="CW25" i="2"/>
  <c r="CW24" i="2"/>
  <c r="CW23" i="2"/>
  <c r="CW22" i="2"/>
  <c r="CW21" i="2"/>
  <c r="CW20" i="2"/>
  <c r="CW19" i="2"/>
  <c r="CW17" i="2"/>
  <c r="CW16" i="2"/>
  <c r="CW15" i="2"/>
  <c r="CW14" i="2"/>
  <c r="CW13" i="2"/>
  <c r="CW12" i="2"/>
  <c r="CW11" i="2"/>
  <c r="CW10" i="2"/>
  <c r="CW9" i="2"/>
  <c r="FT34" i="2"/>
  <c r="FS34" i="2"/>
  <c r="FT33" i="2"/>
  <c r="FS33" i="2"/>
  <c r="FT32" i="2"/>
  <c r="FS32" i="2"/>
  <c r="FT31" i="2"/>
  <c r="FS31" i="2"/>
  <c r="FT30" i="2"/>
  <c r="FS30" i="2"/>
  <c r="FT29" i="2"/>
  <c r="FS29" i="2"/>
  <c r="FT28" i="2"/>
  <c r="FS28" i="2"/>
  <c r="FT27" i="2"/>
  <c r="FS27" i="2"/>
  <c r="FT26" i="2"/>
  <c r="FS26" i="2"/>
  <c r="FT25" i="2"/>
  <c r="FS25" i="2"/>
  <c r="FT24" i="2"/>
  <c r="FS24" i="2"/>
  <c r="FT23" i="2"/>
  <c r="FS23" i="2"/>
  <c r="FT22" i="2"/>
  <c r="FS22" i="2"/>
  <c r="FT21" i="2"/>
  <c r="FS21" i="2"/>
  <c r="FT20" i="2"/>
  <c r="FS20" i="2"/>
  <c r="FT19" i="2"/>
  <c r="FS19" i="2"/>
  <c r="FT18" i="2"/>
  <c r="FS18" i="2"/>
  <c r="FT17" i="2"/>
  <c r="FS17" i="2"/>
  <c r="FT16" i="2"/>
  <c r="FS16" i="2"/>
  <c r="FT15" i="2"/>
  <c r="FS15" i="2"/>
  <c r="FT13" i="2"/>
  <c r="FS13" i="2"/>
  <c r="FT12" i="2"/>
  <c r="FS12" i="2"/>
  <c r="FT11" i="2"/>
  <c r="FS11" i="2"/>
  <c r="FT10" i="2"/>
  <c r="FS10" i="2"/>
  <c r="FT9" i="2"/>
  <c r="FS9" i="2"/>
  <c r="FB34" i="2"/>
  <c r="FA34" i="2"/>
  <c r="FB33" i="2"/>
  <c r="FA33" i="2"/>
  <c r="FB32" i="2"/>
  <c r="FA32" i="2"/>
  <c r="FB31" i="2"/>
  <c r="FA31" i="2"/>
  <c r="FB30" i="2"/>
  <c r="FA30" i="2"/>
  <c r="FB29" i="2"/>
  <c r="FA29" i="2"/>
  <c r="FB28" i="2"/>
  <c r="FA28" i="2"/>
  <c r="FB27" i="2"/>
  <c r="FA27" i="2"/>
  <c r="FB26" i="2"/>
  <c r="FA26" i="2"/>
  <c r="FB25" i="2"/>
  <c r="FA25" i="2"/>
  <c r="FB24" i="2"/>
  <c r="FA24" i="2"/>
  <c r="FB23" i="2"/>
  <c r="FA23" i="2"/>
  <c r="FB22" i="2"/>
  <c r="FA22" i="2"/>
  <c r="FB21" i="2"/>
  <c r="FA21" i="2"/>
  <c r="FB20" i="2"/>
  <c r="FA20" i="2"/>
  <c r="FB19" i="2"/>
  <c r="FA19" i="2"/>
  <c r="FB18" i="2"/>
  <c r="FA18" i="2"/>
  <c r="FB17" i="2"/>
  <c r="FA17" i="2"/>
  <c r="FB16" i="2"/>
  <c r="FA16" i="2"/>
  <c r="FB15" i="2"/>
  <c r="FA15" i="2"/>
  <c r="FB13" i="2"/>
  <c r="FA13" i="2"/>
  <c r="FB12" i="2"/>
  <c r="FA12" i="2"/>
  <c r="FB11" i="2"/>
  <c r="FA11" i="2"/>
  <c r="FB10" i="2"/>
  <c r="FA10" i="2"/>
  <c r="FB9" i="2"/>
  <c r="FA9" i="2"/>
  <c r="EY34" i="2"/>
  <c r="EY33" i="2"/>
  <c r="EY32" i="2"/>
  <c r="EY31" i="2"/>
  <c r="EY30" i="2"/>
  <c r="EY29" i="2"/>
  <c r="EY28" i="2"/>
  <c r="EY27" i="2"/>
  <c r="EY26" i="2"/>
  <c r="EY25" i="2"/>
  <c r="EY24" i="2"/>
  <c r="EY23" i="2"/>
  <c r="EY22" i="2"/>
  <c r="EY21" i="2"/>
  <c r="EY20" i="2"/>
  <c r="EY19" i="2"/>
  <c r="EY18" i="2"/>
  <c r="EY17" i="2"/>
  <c r="EY16" i="2"/>
  <c r="EY15" i="2"/>
  <c r="EY13" i="2"/>
  <c r="EY12" i="2"/>
  <c r="EY11" i="2"/>
  <c r="EY10" i="2"/>
  <c r="EY9" i="2"/>
  <c r="EV34" i="2"/>
  <c r="ET34" i="2"/>
  <c r="ES34" i="2"/>
  <c r="ER34" i="2"/>
  <c r="EQ34" i="2"/>
  <c r="EV33" i="2"/>
  <c r="ET33" i="2"/>
  <c r="ES33" i="2"/>
  <c r="ER33" i="2"/>
  <c r="EQ33" i="2"/>
  <c r="EV32" i="2"/>
  <c r="ET32" i="2"/>
  <c r="ES32" i="2"/>
  <c r="ER32" i="2"/>
  <c r="EQ32" i="2"/>
  <c r="EV31" i="2"/>
  <c r="ET31" i="2"/>
  <c r="ES31" i="2"/>
  <c r="ER31" i="2"/>
  <c r="EQ31" i="2"/>
  <c r="EV30" i="2"/>
  <c r="ET30" i="2"/>
  <c r="ES30" i="2"/>
  <c r="ER30" i="2"/>
  <c r="EQ30" i="2"/>
  <c r="EV29" i="2"/>
  <c r="ET29" i="2"/>
  <c r="ES29" i="2"/>
  <c r="ER29" i="2"/>
  <c r="EQ29" i="2"/>
  <c r="EV28" i="2"/>
  <c r="ET28" i="2"/>
  <c r="ES28" i="2"/>
  <c r="ER28" i="2"/>
  <c r="EQ28" i="2"/>
  <c r="EV27" i="2"/>
  <c r="ET27" i="2"/>
  <c r="ES27" i="2"/>
  <c r="ER27" i="2"/>
  <c r="EQ27" i="2"/>
  <c r="EV26" i="2"/>
  <c r="ET26" i="2"/>
  <c r="ES26" i="2"/>
  <c r="ER26" i="2"/>
  <c r="EQ26" i="2"/>
  <c r="EV25" i="2"/>
  <c r="ET25" i="2"/>
  <c r="ES25" i="2"/>
  <c r="ER25" i="2"/>
  <c r="EQ25" i="2"/>
  <c r="EV24" i="2"/>
  <c r="ET24" i="2"/>
  <c r="ES24" i="2"/>
  <c r="ER24" i="2"/>
  <c r="EQ24" i="2"/>
  <c r="EV23" i="2"/>
  <c r="ET23" i="2"/>
  <c r="ES23" i="2"/>
  <c r="ER23" i="2"/>
  <c r="EQ23" i="2"/>
  <c r="EV22" i="2"/>
  <c r="ET22" i="2"/>
  <c r="ES22" i="2"/>
  <c r="ER22" i="2"/>
  <c r="EQ22" i="2"/>
  <c r="EV21" i="2"/>
  <c r="ET21" i="2"/>
  <c r="ES21" i="2"/>
  <c r="ER21" i="2"/>
  <c r="EQ21" i="2"/>
  <c r="EV20" i="2"/>
  <c r="ET20" i="2"/>
  <c r="ES20" i="2"/>
  <c r="ER20" i="2"/>
  <c r="EQ20" i="2"/>
  <c r="EV19" i="2"/>
  <c r="ET19" i="2"/>
  <c r="ES19" i="2"/>
  <c r="ER19" i="2"/>
  <c r="EQ19" i="2"/>
  <c r="EV18" i="2"/>
  <c r="ET18" i="2"/>
  <c r="ES18" i="2"/>
  <c r="ER18" i="2"/>
  <c r="EQ18" i="2"/>
  <c r="EV17" i="2"/>
  <c r="ET17" i="2"/>
  <c r="ES17" i="2"/>
  <c r="ER17" i="2"/>
  <c r="EQ17" i="2"/>
  <c r="EV16" i="2"/>
  <c r="ET16" i="2"/>
  <c r="ES16" i="2"/>
  <c r="ER16" i="2"/>
  <c r="EQ16" i="2"/>
  <c r="EV15" i="2"/>
  <c r="ET15" i="2"/>
  <c r="ES15" i="2"/>
  <c r="ER15" i="2"/>
  <c r="EQ15" i="2"/>
  <c r="EV13" i="2"/>
  <c r="ET13" i="2"/>
  <c r="ES13" i="2"/>
  <c r="ER13" i="2"/>
  <c r="EQ13" i="2"/>
  <c r="EV12" i="2"/>
  <c r="ET12" i="2"/>
  <c r="ES12" i="2"/>
  <c r="ER12" i="2"/>
  <c r="EQ12" i="2"/>
  <c r="EV11" i="2"/>
  <c r="ET11" i="2"/>
  <c r="ES11" i="2"/>
  <c r="ER11" i="2"/>
  <c r="EQ11" i="2"/>
  <c r="EV10" i="2"/>
  <c r="ET10" i="2"/>
  <c r="ES10" i="2"/>
  <c r="ER10" i="2"/>
  <c r="EQ10" i="2"/>
  <c r="EV9" i="2"/>
  <c r="ET9" i="2"/>
  <c r="ES9" i="2"/>
  <c r="ER9" i="2"/>
  <c r="EQ9" i="2"/>
  <c r="EP34" i="2"/>
  <c r="EP33" i="2"/>
  <c r="EP32" i="2"/>
  <c r="EP31" i="2"/>
  <c r="EP30" i="2"/>
  <c r="EP29" i="2"/>
  <c r="EP28" i="2"/>
  <c r="EP27" i="2"/>
  <c r="EP26" i="2"/>
  <c r="EP25" i="2"/>
  <c r="EP24" i="2"/>
  <c r="EP23" i="2"/>
  <c r="EP22" i="2"/>
  <c r="EP21" i="2"/>
  <c r="EP20" i="2"/>
  <c r="EP19" i="2"/>
  <c r="EP18" i="2"/>
  <c r="EP17" i="2"/>
  <c r="EP16" i="2"/>
  <c r="EP15" i="2"/>
  <c r="EP13" i="2"/>
  <c r="EP12" i="2"/>
  <c r="EP11" i="2"/>
  <c r="EP10" i="2"/>
  <c r="EP9" i="2"/>
  <c r="DY34" i="2"/>
  <c r="DY33" i="2"/>
  <c r="DY32" i="2"/>
  <c r="DY31" i="2"/>
  <c r="DY30" i="2"/>
  <c r="DY29" i="2"/>
  <c r="DY28" i="2"/>
  <c r="DY27" i="2"/>
  <c r="DY26" i="2"/>
  <c r="DY25" i="2"/>
  <c r="DY24" i="2"/>
  <c r="DY23" i="2"/>
  <c r="DY22" i="2"/>
  <c r="DY21" i="2"/>
  <c r="DY20" i="2"/>
  <c r="DY19" i="2"/>
  <c r="DY18" i="2"/>
  <c r="DY17" i="2"/>
  <c r="DY16" i="2"/>
  <c r="DY15" i="2"/>
  <c r="DY13" i="2"/>
  <c r="DY12" i="2"/>
  <c r="DY11" i="2"/>
  <c r="DY10" i="2"/>
  <c r="DY9" i="2"/>
  <c r="DV34" i="2"/>
  <c r="DV33" i="2"/>
  <c r="DV32" i="2"/>
  <c r="DV31" i="2"/>
  <c r="DV30" i="2"/>
  <c r="DV29" i="2"/>
  <c r="DV28" i="2"/>
  <c r="DV27" i="2"/>
  <c r="DV26" i="2"/>
  <c r="DV25" i="2"/>
  <c r="DV24" i="2"/>
  <c r="DV23" i="2"/>
  <c r="DV22" i="2"/>
  <c r="DV21" i="2"/>
  <c r="DV20" i="2"/>
  <c r="DV19" i="2"/>
  <c r="DV18" i="2"/>
  <c r="DV17" i="2"/>
  <c r="DV16" i="2"/>
  <c r="DV15" i="2"/>
  <c r="DV13" i="2"/>
  <c r="DV12" i="2"/>
  <c r="DV11" i="2"/>
  <c r="DV10" i="2"/>
  <c r="DV9" i="2"/>
  <c r="DT34" i="2"/>
  <c r="DT33" i="2"/>
  <c r="DT32" i="2"/>
  <c r="DT31" i="2"/>
  <c r="DT30" i="2"/>
  <c r="DT29" i="2"/>
  <c r="DT28" i="2"/>
  <c r="DT27" i="2"/>
  <c r="DT26" i="2"/>
  <c r="DT25" i="2"/>
  <c r="DT24" i="2"/>
  <c r="DT23" i="2"/>
  <c r="DT22" i="2"/>
  <c r="DT21" i="2"/>
  <c r="DT20" i="2"/>
  <c r="DT19" i="2"/>
  <c r="DT18" i="2"/>
  <c r="DT17" i="2"/>
  <c r="DT16" i="2"/>
  <c r="DT15" i="2"/>
  <c r="DT13" i="2"/>
  <c r="DT12" i="2"/>
  <c r="DT11" i="2"/>
  <c r="DT10" i="2"/>
  <c r="DT9" i="2"/>
  <c r="CZ34" i="2"/>
  <c r="CY34" i="2"/>
  <c r="CZ33" i="2"/>
  <c r="CY33" i="2"/>
  <c r="CZ32" i="2"/>
  <c r="CY32" i="2"/>
  <c r="CZ31" i="2"/>
  <c r="CY31" i="2"/>
  <c r="CZ30" i="2"/>
  <c r="CY30" i="2"/>
  <c r="CZ29" i="2"/>
  <c r="CY29" i="2"/>
  <c r="CZ28" i="2"/>
  <c r="CY28" i="2"/>
  <c r="CZ27" i="2"/>
  <c r="CY27" i="2"/>
  <c r="CZ26" i="2"/>
  <c r="CY26" i="2"/>
  <c r="CZ25" i="2"/>
  <c r="CY25" i="2"/>
  <c r="CZ24" i="2"/>
  <c r="CY24" i="2"/>
  <c r="CZ23" i="2"/>
  <c r="CY23" i="2"/>
  <c r="CZ22" i="2"/>
  <c r="CY22" i="2"/>
  <c r="CZ21" i="2"/>
  <c r="CY21" i="2"/>
  <c r="CZ20" i="2"/>
  <c r="CY20" i="2"/>
  <c r="CZ19" i="2"/>
  <c r="CY19" i="2"/>
  <c r="CZ18" i="2"/>
  <c r="CY18" i="2"/>
  <c r="CZ17" i="2"/>
  <c r="CY17" i="2"/>
  <c r="CZ16" i="2"/>
  <c r="CY16" i="2"/>
  <c r="CZ15" i="2"/>
  <c r="CY15" i="2"/>
  <c r="CZ13" i="2"/>
  <c r="CY13" i="2"/>
  <c r="CZ12" i="2"/>
  <c r="CY12" i="2"/>
  <c r="CZ11" i="2"/>
  <c r="CY11" i="2"/>
  <c r="CZ10" i="2"/>
  <c r="CY10" i="2"/>
  <c r="CZ9" i="2"/>
  <c r="CY9" i="2"/>
  <c r="CV34" i="2"/>
  <c r="CV33" i="2"/>
  <c r="CV32" i="2"/>
  <c r="CV31" i="2"/>
  <c r="CV30" i="2"/>
  <c r="CV29" i="2"/>
  <c r="CV28" i="2"/>
  <c r="CV27" i="2"/>
  <c r="CV26" i="2"/>
  <c r="CV25" i="2"/>
  <c r="CV24" i="2"/>
  <c r="CV23" i="2"/>
  <c r="CV22" i="2"/>
  <c r="CV21" i="2"/>
  <c r="CV20" i="2"/>
  <c r="CV19" i="2"/>
  <c r="CV18" i="2"/>
  <c r="CV17" i="2"/>
  <c r="CV16" i="2"/>
  <c r="CV15" i="2"/>
  <c r="CV13" i="2"/>
  <c r="CV12" i="2"/>
  <c r="CV11" i="2"/>
  <c r="CV10" i="2"/>
  <c r="CV9" i="2"/>
  <c r="CS34" i="2"/>
  <c r="CS33" i="2"/>
  <c r="CS32" i="2"/>
  <c r="CS31" i="2"/>
  <c r="CS30" i="2"/>
  <c r="CS29" i="2"/>
  <c r="CS28" i="2"/>
  <c r="CS27" i="2"/>
  <c r="CS26" i="2"/>
  <c r="CS25" i="2"/>
  <c r="CS24" i="2"/>
  <c r="CS23" i="2"/>
  <c r="CS22" i="2"/>
  <c r="CS21" i="2"/>
  <c r="CS20" i="2"/>
  <c r="CS19" i="2"/>
  <c r="CS18" i="2"/>
  <c r="CS17" i="2"/>
  <c r="CS16" i="2"/>
  <c r="CS15" i="2"/>
  <c r="CS13" i="2"/>
  <c r="CS12" i="2"/>
  <c r="CS11" i="2"/>
  <c r="CS10" i="2"/>
  <c r="CS9" i="2"/>
  <c r="GC34" i="2"/>
  <c r="GB34" i="2"/>
  <c r="GA34" i="2"/>
  <c r="FZ34" i="2"/>
  <c r="GC33" i="2"/>
  <c r="GB33" i="2"/>
  <c r="GA33" i="2"/>
  <c r="FZ33" i="2"/>
  <c r="GC32" i="2"/>
  <c r="GB32" i="2"/>
  <c r="GA32" i="2"/>
  <c r="FZ32" i="2"/>
  <c r="GC31" i="2"/>
  <c r="GB31" i="2"/>
  <c r="GA31" i="2"/>
  <c r="FZ31" i="2"/>
  <c r="GC30" i="2"/>
  <c r="GB30" i="2"/>
  <c r="GA30" i="2"/>
  <c r="FZ30" i="2"/>
  <c r="GC29" i="2"/>
  <c r="GB29" i="2"/>
  <c r="GA29" i="2"/>
  <c r="FZ29" i="2"/>
  <c r="GC28" i="2"/>
  <c r="GB28" i="2"/>
  <c r="GA28" i="2"/>
  <c r="FZ28" i="2"/>
  <c r="GC27" i="2"/>
  <c r="GB27" i="2"/>
  <c r="GA27" i="2"/>
  <c r="FZ27" i="2"/>
  <c r="GC26" i="2"/>
  <c r="GB26" i="2"/>
  <c r="GA26" i="2"/>
  <c r="FZ26" i="2"/>
  <c r="GC25" i="2"/>
  <c r="GB25" i="2"/>
  <c r="GA25" i="2"/>
  <c r="FZ25" i="2"/>
  <c r="GC24" i="2"/>
  <c r="GB24" i="2"/>
  <c r="GA24" i="2"/>
  <c r="FZ24" i="2"/>
  <c r="GC23" i="2"/>
  <c r="GB23" i="2"/>
  <c r="GA23" i="2"/>
  <c r="FZ23" i="2"/>
  <c r="GC22" i="2"/>
  <c r="GB22" i="2"/>
  <c r="GA22" i="2"/>
  <c r="FZ22" i="2"/>
  <c r="GC21" i="2"/>
  <c r="GB21" i="2"/>
  <c r="GA21" i="2"/>
  <c r="FZ21" i="2"/>
  <c r="GC20" i="2"/>
  <c r="GB20" i="2"/>
  <c r="GA20" i="2"/>
  <c r="FZ20" i="2"/>
  <c r="GC19" i="2"/>
  <c r="GB19" i="2"/>
  <c r="GA19" i="2"/>
  <c r="FZ19" i="2"/>
  <c r="GC18" i="2"/>
  <c r="GB18" i="2"/>
  <c r="GA18" i="2"/>
  <c r="FZ18" i="2"/>
  <c r="GC17" i="2"/>
  <c r="GB17" i="2"/>
  <c r="GA17" i="2"/>
  <c r="FZ17" i="2"/>
  <c r="GC16" i="2"/>
  <c r="GB16" i="2"/>
  <c r="GA16" i="2"/>
  <c r="FZ16" i="2"/>
  <c r="GC15" i="2"/>
  <c r="GB15" i="2"/>
  <c r="GA15" i="2"/>
  <c r="FZ15" i="2"/>
  <c r="GC14" i="2"/>
  <c r="GB14" i="2"/>
  <c r="GA14" i="2"/>
  <c r="FZ14" i="2"/>
  <c r="GC13" i="2"/>
  <c r="GB13" i="2"/>
  <c r="GA13" i="2"/>
  <c r="FZ13" i="2"/>
  <c r="GC12" i="2"/>
  <c r="GB12" i="2"/>
  <c r="GA12" i="2"/>
  <c r="FZ12" i="2"/>
  <c r="GC11" i="2"/>
  <c r="GB11" i="2"/>
  <c r="GA11" i="2"/>
  <c r="FZ11" i="2"/>
  <c r="GC10" i="2"/>
  <c r="GB10" i="2"/>
  <c r="GA10" i="2"/>
  <c r="FZ10" i="2"/>
  <c r="GC9" i="2"/>
  <c r="GB9" i="2"/>
  <c r="GA9" i="2"/>
  <c r="FZ9" i="2"/>
  <c r="FV34" i="2"/>
  <c r="FV33" i="2"/>
  <c r="FV32" i="2"/>
  <c r="FV31" i="2"/>
  <c r="FV30" i="2"/>
  <c r="FV29" i="2"/>
  <c r="FV28" i="2"/>
  <c r="FV27" i="2"/>
  <c r="FV26" i="2"/>
  <c r="FV25" i="2"/>
  <c r="FV24" i="2"/>
  <c r="FV23" i="2"/>
  <c r="FV22" i="2"/>
  <c r="FV21" i="2"/>
  <c r="FV20" i="2"/>
  <c r="FV19" i="2"/>
  <c r="FV18" i="2"/>
  <c r="FV17" i="2"/>
  <c r="FV16" i="2"/>
  <c r="FV15" i="2"/>
  <c r="FV14" i="2"/>
  <c r="FV13" i="2"/>
  <c r="FV12" i="2"/>
  <c r="FV11" i="2"/>
  <c r="FV10" i="2"/>
  <c r="FV9" i="2"/>
  <c r="FU34" i="2"/>
  <c r="FU33" i="2"/>
  <c r="FU32" i="2"/>
  <c r="FU31" i="2"/>
  <c r="FU30" i="2"/>
  <c r="FU29" i="2"/>
  <c r="FU28" i="2"/>
  <c r="FU27" i="2"/>
  <c r="FU26" i="2"/>
  <c r="FU25" i="2"/>
  <c r="FU24" i="2"/>
  <c r="FU23" i="2"/>
  <c r="FU22" i="2"/>
  <c r="FU21" i="2"/>
  <c r="FU20" i="2"/>
  <c r="FU19" i="2"/>
  <c r="FU18" i="2"/>
  <c r="FU17" i="2"/>
  <c r="FU16" i="2"/>
  <c r="FU15" i="2"/>
  <c r="FU14" i="2"/>
  <c r="FU13" i="2"/>
  <c r="FU12" i="2"/>
  <c r="FU11" i="2"/>
  <c r="FU10" i="2"/>
  <c r="FU9" i="2"/>
  <c r="FR34" i="2"/>
  <c r="FQ34" i="2"/>
  <c r="FP34" i="2"/>
  <c r="FR33" i="2"/>
  <c r="FQ33" i="2"/>
  <c r="FP33" i="2"/>
  <c r="FR32" i="2"/>
  <c r="FQ32" i="2"/>
  <c r="FP32" i="2"/>
  <c r="FR31" i="2"/>
  <c r="FQ31" i="2"/>
  <c r="FP31" i="2"/>
  <c r="FR30" i="2"/>
  <c r="FQ30" i="2"/>
  <c r="FP30" i="2"/>
  <c r="FR29" i="2"/>
  <c r="FQ29" i="2"/>
  <c r="FP29" i="2"/>
  <c r="FR28" i="2"/>
  <c r="FQ28" i="2"/>
  <c r="FP28" i="2"/>
  <c r="FR27" i="2"/>
  <c r="FQ27" i="2"/>
  <c r="FP27" i="2"/>
  <c r="FR26" i="2"/>
  <c r="FQ26" i="2"/>
  <c r="FP26" i="2"/>
  <c r="FR25" i="2"/>
  <c r="FQ25" i="2"/>
  <c r="FP25" i="2"/>
  <c r="FR24" i="2"/>
  <c r="FQ24" i="2"/>
  <c r="FP24" i="2"/>
  <c r="FR23" i="2"/>
  <c r="FQ23" i="2"/>
  <c r="FP23" i="2"/>
  <c r="FR22" i="2"/>
  <c r="FQ22" i="2"/>
  <c r="FP22" i="2"/>
  <c r="FR21" i="2"/>
  <c r="FQ21" i="2"/>
  <c r="FP21" i="2"/>
  <c r="FR20" i="2"/>
  <c r="FQ20" i="2"/>
  <c r="FP20" i="2"/>
  <c r="FR19" i="2"/>
  <c r="FQ19" i="2"/>
  <c r="FP19" i="2"/>
  <c r="FR18" i="2"/>
  <c r="FQ18" i="2"/>
  <c r="FP18" i="2"/>
  <c r="FR17" i="2"/>
  <c r="FQ17" i="2"/>
  <c r="FP17" i="2"/>
  <c r="FR16" i="2"/>
  <c r="FQ16" i="2"/>
  <c r="FP16" i="2"/>
  <c r="FR15" i="2"/>
  <c r="FQ15" i="2"/>
  <c r="FP15" i="2"/>
  <c r="FR14" i="2"/>
  <c r="FQ14" i="2"/>
  <c r="FP14" i="2"/>
  <c r="FR13" i="2"/>
  <c r="FQ13" i="2"/>
  <c r="FP13" i="2"/>
  <c r="FR12" i="2"/>
  <c r="FQ12" i="2"/>
  <c r="FP12" i="2"/>
  <c r="FR11" i="2"/>
  <c r="FQ11" i="2"/>
  <c r="FP11" i="2"/>
  <c r="FR10" i="2"/>
  <c r="FQ10" i="2"/>
  <c r="FP10" i="2"/>
  <c r="FR9" i="2"/>
  <c r="FQ9" i="2"/>
  <c r="FP9" i="2"/>
  <c r="FJ34" i="2"/>
  <c r="FJ33" i="2"/>
  <c r="FJ32" i="2"/>
  <c r="FJ31" i="2"/>
  <c r="FJ30" i="2"/>
  <c r="FJ29" i="2"/>
  <c r="FJ28" i="2"/>
  <c r="FJ27" i="2"/>
  <c r="FJ26" i="2"/>
  <c r="FJ25" i="2"/>
  <c r="FJ24" i="2"/>
  <c r="FJ23" i="2"/>
  <c r="FJ22" i="2"/>
  <c r="FJ21" i="2"/>
  <c r="FJ20" i="2"/>
  <c r="FJ19" i="2"/>
  <c r="FJ18" i="2"/>
  <c r="FJ17" i="2"/>
  <c r="FJ16" i="2"/>
  <c r="FJ15" i="2"/>
  <c r="FJ14" i="2"/>
  <c r="FJ13" i="2"/>
  <c r="FJ12" i="2"/>
  <c r="FJ11" i="2"/>
  <c r="FJ10" i="2"/>
  <c r="FJ9" i="2"/>
  <c r="FE34" i="2"/>
  <c r="FD34" i="2"/>
  <c r="FE33" i="2"/>
  <c r="FD33" i="2"/>
  <c r="FE32" i="2"/>
  <c r="FD32" i="2"/>
  <c r="FE31" i="2"/>
  <c r="FD31" i="2"/>
  <c r="FE30" i="2"/>
  <c r="FD30" i="2"/>
  <c r="FE29" i="2"/>
  <c r="FD29" i="2"/>
  <c r="FE28" i="2"/>
  <c r="FD28" i="2"/>
  <c r="FE27" i="2"/>
  <c r="FD27" i="2"/>
  <c r="FE26" i="2"/>
  <c r="FD26" i="2"/>
  <c r="FE25" i="2"/>
  <c r="FD25" i="2"/>
  <c r="FE24" i="2"/>
  <c r="FD24" i="2"/>
  <c r="FE23" i="2"/>
  <c r="FD23" i="2"/>
  <c r="FE22" i="2"/>
  <c r="FD22" i="2"/>
  <c r="FE21" i="2"/>
  <c r="FD21" i="2"/>
  <c r="FE20" i="2"/>
  <c r="FD20" i="2"/>
  <c r="FE19" i="2"/>
  <c r="FD19" i="2"/>
  <c r="FE18" i="2"/>
  <c r="FD18" i="2"/>
  <c r="FE17" i="2"/>
  <c r="FD17" i="2"/>
  <c r="FE16" i="2"/>
  <c r="FD16" i="2"/>
  <c r="FE15" i="2"/>
  <c r="FD15" i="2"/>
  <c r="FE14" i="2"/>
  <c r="FD14" i="2"/>
  <c r="FE13" i="2"/>
  <c r="FD13" i="2"/>
  <c r="FE12" i="2"/>
  <c r="FD12" i="2"/>
  <c r="FE11" i="2"/>
  <c r="FD11" i="2"/>
  <c r="FE10" i="2"/>
  <c r="FD10" i="2"/>
  <c r="FE9" i="2"/>
  <c r="FD9" i="2"/>
  <c r="FC34" i="2"/>
  <c r="FC33" i="2"/>
  <c r="FC32" i="2"/>
  <c r="FC31" i="2"/>
  <c r="FC30" i="2"/>
  <c r="FC29" i="2"/>
  <c r="FC28" i="2"/>
  <c r="FC27" i="2"/>
  <c r="FC26" i="2"/>
  <c r="FC25" i="2"/>
  <c r="FC24" i="2"/>
  <c r="FC23" i="2"/>
  <c r="FC22" i="2"/>
  <c r="FC21" i="2"/>
  <c r="FC20" i="2"/>
  <c r="FC19" i="2"/>
  <c r="FC18" i="2"/>
  <c r="FC17" i="2"/>
  <c r="FC16" i="2"/>
  <c r="FC15" i="2"/>
  <c r="FC14" i="2"/>
  <c r="FC13" i="2"/>
  <c r="FC12" i="2"/>
  <c r="FC11" i="2"/>
  <c r="FC10" i="2"/>
  <c r="FC9" i="2"/>
  <c r="EZ34" i="2"/>
  <c r="EZ33" i="2"/>
  <c r="EZ32" i="2"/>
  <c r="EZ31" i="2"/>
  <c r="EZ30" i="2"/>
  <c r="EZ29" i="2"/>
  <c r="EZ28" i="2"/>
  <c r="EZ27" i="2"/>
  <c r="EZ26" i="2"/>
  <c r="EZ25" i="2"/>
  <c r="EZ24" i="2"/>
  <c r="EZ23" i="2"/>
  <c r="EZ22" i="2"/>
  <c r="EZ21" i="2"/>
  <c r="EZ20" i="2"/>
  <c r="EZ19" i="2"/>
  <c r="EZ18" i="2"/>
  <c r="EZ17" i="2"/>
  <c r="EZ16" i="2"/>
  <c r="EZ15" i="2"/>
  <c r="EZ14" i="2"/>
  <c r="EZ13" i="2"/>
  <c r="EZ12" i="2"/>
  <c r="EZ11" i="2"/>
  <c r="EZ10" i="2"/>
  <c r="EZ9" i="2"/>
  <c r="EX34" i="2"/>
  <c r="EX33" i="2"/>
  <c r="EX32" i="2"/>
  <c r="EX31" i="2"/>
  <c r="EX30" i="2"/>
  <c r="EX29" i="2"/>
  <c r="EX28" i="2"/>
  <c r="EX27" i="2"/>
  <c r="EX26" i="2"/>
  <c r="EX25" i="2"/>
  <c r="EX24" i="2"/>
  <c r="EX23" i="2"/>
  <c r="EX22" i="2"/>
  <c r="EX21" i="2"/>
  <c r="EX20" i="2"/>
  <c r="EX19" i="2"/>
  <c r="EX18" i="2"/>
  <c r="EX17" i="2"/>
  <c r="EX16" i="2"/>
  <c r="EX15" i="2"/>
  <c r="EX14" i="2"/>
  <c r="EX13" i="2"/>
  <c r="EX12" i="2"/>
  <c r="EX11" i="2"/>
  <c r="EX10" i="2"/>
  <c r="EX9" i="2"/>
  <c r="EW34" i="2"/>
  <c r="EW33" i="2"/>
  <c r="EW32" i="2"/>
  <c r="EW31" i="2"/>
  <c r="EW30" i="2"/>
  <c r="EW29" i="2"/>
  <c r="EW28" i="2"/>
  <c r="EW27" i="2"/>
  <c r="EW26" i="2"/>
  <c r="EW25" i="2"/>
  <c r="EW24" i="2"/>
  <c r="EW23" i="2"/>
  <c r="EW22" i="2"/>
  <c r="EW21" i="2"/>
  <c r="EW20" i="2"/>
  <c r="EW19" i="2"/>
  <c r="EW18" i="2"/>
  <c r="EW17" i="2"/>
  <c r="EW16" i="2"/>
  <c r="EW15" i="2"/>
  <c r="EW14" i="2"/>
  <c r="EW12" i="2"/>
  <c r="EW13" i="2"/>
  <c r="EW11" i="2"/>
  <c r="EW10" i="2"/>
  <c r="EW9" i="2"/>
  <c r="FY34" i="2"/>
  <c r="FY33" i="2"/>
  <c r="FY32" i="2"/>
  <c r="FY31" i="2"/>
  <c r="FY30" i="2"/>
  <c r="FY29" i="2"/>
  <c r="FY28" i="2"/>
  <c r="FY27" i="2"/>
  <c r="FY26" i="2"/>
  <c r="FY25" i="2"/>
  <c r="FY24" i="2"/>
  <c r="FY23" i="2"/>
  <c r="FY22" i="2"/>
  <c r="FY21" i="2"/>
  <c r="FY20" i="2"/>
  <c r="FY18" i="2"/>
  <c r="FY17" i="2"/>
  <c r="FY16" i="2"/>
  <c r="FY15" i="2"/>
  <c r="FY14" i="2"/>
  <c r="FY13" i="2"/>
  <c r="FY12" i="2"/>
  <c r="FY11" i="2"/>
  <c r="FY10" i="2"/>
  <c r="FY9" i="2"/>
  <c r="FW34" i="2"/>
  <c r="FW33" i="2"/>
  <c r="FW32" i="2"/>
  <c r="FW31" i="2"/>
  <c r="FW30" i="2"/>
  <c r="FW29" i="2"/>
  <c r="FW28" i="2"/>
  <c r="FW27" i="2"/>
  <c r="FW26" i="2"/>
  <c r="FW25" i="2"/>
  <c r="FW24" i="2"/>
  <c r="FW23" i="2"/>
  <c r="FW22" i="2"/>
  <c r="FW21" i="2"/>
  <c r="FW20" i="2"/>
  <c r="FW18" i="2"/>
  <c r="FW17" i="2"/>
  <c r="FW16" i="2"/>
  <c r="FW15" i="2"/>
  <c r="FW14" i="2"/>
  <c r="FW13" i="2"/>
  <c r="FW12" i="2"/>
  <c r="FW11" i="2"/>
  <c r="FW10" i="2"/>
  <c r="FW9" i="2"/>
  <c r="FL34" i="2"/>
  <c r="FK34" i="2"/>
  <c r="FL33" i="2"/>
  <c r="FK33" i="2"/>
  <c r="FL32" i="2"/>
  <c r="FK32" i="2"/>
  <c r="FL31" i="2"/>
  <c r="FK31" i="2"/>
  <c r="FL30" i="2"/>
  <c r="FK30" i="2"/>
  <c r="FL29" i="2"/>
  <c r="FK29" i="2"/>
  <c r="FL28" i="2"/>
  <c r="FK28" i="2"/>
  <c r="FL27" i="2"/>
  <c r="FK27" i="2"/>
  <c r="FL26" i="2"/>
  <c r="FK26" i="2"/>
  <c r="FL25" i="2"/>
  <c r="FK25" i="2"/>
  <c r="FL24" i="2"/>
  <c r="FK24" i="2"/>
  <c r="FL23" i="2"/>
  <c r="FK23" i="2"/>
  <c r="FL22" i="2"/>
  <c r="FK22" i="2"/>
  <c r="FL21" i="2"/>
  <c r="FK21" i="2"/>
  <c r="FL20" i="2"/>
  <c r="FK20" i="2"/>
  <c r="FL18" i="2"/>
  <c r="FK18" i="2"/>
  <c r="FL17" i="2"/>
  <c r="FK17" i="2"/>
  <c r="FL16" i="2"/>
  <c r="FK16" i="2"/>
  <c r="FL15" i="2"/>
  <c r="FK15" i="2"/>
  <c r="FL14" i="2"/>
  <c r="FK14" i="2"/>
  <c r="FL13" i="2"/>
  <c r="FK13" i="2"/>
  <c r="FL12" i="2"/>
  <c r="FK12" i="2"/>
  <c r="FL11" i="2"/>
  <c r="FK11" i="2"/>
  <c r="FL10" i="2"/>
  <c r="FK10" i="2"/>
  <c r="FL9" i="2"/>
  <c r="FK9" i="2"/>
  <c r="FM34" i="2"/>
  <c r="FM33" i="2"/>
  <c r="FM32" i="2"/>
  <c r="FM31" i="2"/>
  <c r="FM30" i="2"/>
  <c r="FM29" i="2"/>
  <c r="FM28" i="2"/>
  <c r="FM27" i="2"/>
  <c r="FM26" i="2"/>
  <c r="FM25" i="2"/>
  <c r="FM24" i="2"/>
  <c r="FM23" i="2"/>
  <c r="FM22" i="2"/>
  <c r="FM21" i="2"/>
  <c r="FM20" i="2"/>
  <c r="FM18" i="2"/>
  <c r="FM17" i="2"/>
  <c r="FM16" i="2"/>
  <c r="FM15" i="2"/>
  <c r="FM14" i="2"/>
  <c r="FM13" i="2"/>
  <c r="FM12" i="2"/>
  <c r="FM11" i="2"/>
  <c r="FM10" i="2"/>
  <c r="FM9" i="2"/>
  <c r="FI34" i="2"/>
  <c r="FH34" i="2"/>
  <c r="FG34" i="2"/>
  <c r="FI33" i="2"/>
  <c r="FH33" i="2"/>
  <c r="FG33" i="2"/>
  <c r="FI32" i="2"/>
  <c r="FH32" i="2"/>
  <c r="FG32" i="2"/>
  <c r="FI31" i="2"/>
  <c r="FH31" i="2"/>
  <c r="FG31" i="2"/>
  <c r="FI30" i="2"/>
  <c r="FH30" i="2"/>
  <c r="FG30" i="2"/>
  <c r="FI29" i="2"/>
  <c r="FH29" i="2"/>
  <c r="FG29" i="2"/>
  <c r="FI28" i="2"/>
  <c r="FH28" i="2"/>
  <c r="FG28" i="2"/>
  <c r="FI27" i="2"/>
  <c r="FH27" i="2"/>
  <c r="FG27" i="2"/>
  <c r="FI26" i="2"/>
  <c r="FH26" i="2"/>
  <c r="FG26" i="2"/>
  <c r="FI25" i="2"/>
  <c r="FH25" i="2"/>
  <c r="FG25" i="2"/>
  <c r="FI24" i="2"/>
  <c r="FH24" i="2"/>
  <c r="FG24" i="2"/>
  <c r="FI23" i="2"/>
  <c r="FH23" i="2"/>
  <c r="FG23" i="2"/>
  <c r="FI22" i="2"/>
  <c r="FH22" i="2"/>
  <c r="FG22" i="2"/>
  <c r="FI21" i="2"/>
  <c r="FH21" i="2"/>
  <c r="FG21" i="2"/>
  <c r="FI20" i="2"/>
  <c r="FH20" i="2"/>
  <c r="FG20" i="2"/>
  <c r="FI18" i="2"/>
  <c r="FH18" i="2"/>
  <c r="FG18" i="2"/>
  <c r="FI17" i="2"/>
  <c r="FH17" i="2"/>
  <c r="FG17" i="2"/>
  <c r="FI16" i="2"/>
  <c r="FH16" i="2"/>
  <c r="FG16" i="2"/>
  <c r="FI15" i="2"/>
  <c r="FH15" i="2"/>
  <c r="FG15" i="2"/>
  <c r="FI14" i="2"/>
  <c r="FH14" i="2"/>
  <c r="FG14" i="2"/>
  <c r="FI13" i="2"/>
  <c r="FH13" i="2"/>
  <c r="FG13" i="2"/>
  <c r="FI12" i="2"/>
  <c r="FH12" i="2"/>
  <c r="FG12" i="2"/>
  <c r="FI11" i="2"/>
  <c r="FH11" i="2"/>
  <c r="FG11" i="2"/>
  <c r="FI10" i="2"/>
  <c r="FH10" i="2"/>
  <c r="FG10" i="2"/>
  <c r="FI9" i="2"/>
  <c r="FH9" i="2"/>
  <c r="FG9" i="2"/>
  <c r="FF34" i="2"/>
  <c r="FF33" i="2"/>
  <c r="FF32" i="2"/>
  <c r="FF31" i="2"/>
  <c r="FF30" i="2"/>
  <c r="FF29" i="2"/>
  <c r="FF28" i="2"/>
  <c r="FF27" i="2"/>
  <c r="FF25" i="2"/>
  <c r="FF26" i="2"/>
  <c r="FF24" i="2"/>
  <c r="FF23" i="2"/>
  <c r="FF22" i="2"/>
  <c r="FF21" i="2"/>
  <c r="FF20" i="2"/>
  <c r="FF18" i="2"/>
  <c r="FF17" i="2"/>
  <c r="FF16" i="2"/>
  <c r="FF15" i="2"/>
  <c r="FF14" i="2"/>
  <c r="FF13" i="2"/>
  <c r="FF12" i="2"/>
  <c r="FF11" i="2"/>
  <c r="FF10" i="2"/>
  <c r="FF9" i="2"/>
</calcChain>
</file>

<file path=xl/sharedStrings.xml><?xml version="1.0" encoding="utf-8"?>
<sst xmlns="http://schemas.openxmlformats.org/spreadsheetml/2006/main" count="6382" uniqueCount="242">
  <si>
    <r>
      <rPr>
        <b/>
        <sz val="10"/>
        <color rgb="FFFFFFFF"/>
        <rFont val="Arial"/>
        <family val="2"/>
      </rPr>
      <t>PLZ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-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Zonen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Gewicht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</si>
  <si>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50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</si>
  <si>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</si>
  <si>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150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</si>
  <si>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</si>
  <si>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250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</si>
  <si>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300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</si>
  <si>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400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</si>
  <si>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500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</si>
  <si>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600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</si>
  <si>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700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</si>
  <si>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800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</si>
  <si>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900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</si>
  <si>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1000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</si>
  <si>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1100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</si>
  <si>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1200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</si>
  <si>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1300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</si>
  <si>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1400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</si>
  <si>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1500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</si>
  <si>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1600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</si>
  <si>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1700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</si>
  <si>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1800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</si>
  <si>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1900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</si>
  <si>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2000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</si>
  <si>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2100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</si>
  <si>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2200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</si>
  <si>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2300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</si>
  <si>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2400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</si>
  <si>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2500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</si>
  <si>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r>
      <rPr>
        <b/>
        <sz val="10"/>
        <color rgb="FFFFFFFF"/>
        <rFont val="Arial"/>
        <family val="2"/>
      </rPr>
      <t>bis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3000</t>
    </r>
    <r>
      <rPr>
        <sz val="10"/>
        <color rgb="FFFFFFFF"/>
        <rFont val="Arial"/>
        <family val="2"/>
      </rPr>
      <t xml:space="preserve"> </t>
    </r>
    <r>
      <rPr>
        <b/>
        <sz val="10"/>
        <color rgb="FFFFFFFF"/>
        <rFont val="Arial"/>
        <family val="2"/>
      </rPr>
      <t>kg</t>
    </r>
  </si>
  <si>
    <t>01</t>
  </si>
  <si>
    <t>02</t>
  </si>
  <si>
    <t>03</t>
  </si>
  <si>
    <t>04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</si>
  <si>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</si>
  <si>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</si>
  <si>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</si>
  <si>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</si>
  <si>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</si>
  <si>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</si>
  <si>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</si>
  <si>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</si>
  <si>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</si>
  <si>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</si>
  <si>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</si>
  <si>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</si>
  <si>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</si>
  <si>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</si>
  <si>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</si>
  <si>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</si>
  <si>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</si>
  <si>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</si>
  <si>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</si>
  <si>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</si>
  <si>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</si>
  <si>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</si>
  <si>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</si>
  <si>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</si>
  <si>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</si>
  <si>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</si>
  <si>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</si>
  <si>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</si>
  <si>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</si>
  <si>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</si>
  <si>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</si>
  <si>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</si>
  <si>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</si>
  <si>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</si>
  <si>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</si>
  <si>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</si>
  <si>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</si>
  <si>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</si>
  <si>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</si>
  <si>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</si>
  <si>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</si>
  <si>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</si>
  <si>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</si>
  <si>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</si>
  <si>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</si>
  <si>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</si>
  <si>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</si>
  <si>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</si>
  <si>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</si>
  <si>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</si>
  <si>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</si>
  <si>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</si>
  <si>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</si>
  <si>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</si>
  <si>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</si>
  <si>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</si>
  <si>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</si>
  <si>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</si>
  <si>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</si>
  <si>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</si>
  <si>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</si>
  <si>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</si>
  <si>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</si>
  <si>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</si>
  <si>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</si>
  <si>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</si>
  <si>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</si>
  <si>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</si>
  <si>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</si>
  <si>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</si>
  <si>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</si>
  <si>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</si>
  <si>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</si>
  <si>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</si>
  <si>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</si>
  <si>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</si>
  <si>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</si>
  <si>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</si>
  <si>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</si>
  <si>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</si>
  <si>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</si>
  <si>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</si>
  <si>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</si>
  <si>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</si>
  <si>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</si>
  <si>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</si>
  <si>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</si>
  <si>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</si>
  <si>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</si>
  <si>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</si>
  <si>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</si>
  <si>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KLEYLING   -   KLEYLING  -  KLEYLING   -   KLEYLING   -   KLEYLING   -   KLEYLING  -  KLEYLING   -   KLEYLING   -   KLEYLING   -   KLEYLING  -  KLEYLING   -   KLEYLING   -   KLEYLING   -   KLEYLING  -  KLEYLING   -   KLEYLING   -   KLEYLING   -   KLEYLING  -  KLEYLING   -   KLEYLING   -   KLEYLING   -   KLEYLING  -  KLEYLING   -   KLEYLING   -   KLEYLING   -   KLEYLING  -  KLEYLING   -   KLEYLING   -   KLEYLING   -   KLEYLING  -  KLEYLING   -   KLEYLING   -   KLEYLING   -   KLEYLING</t>
  </si>
  <si>
    <t>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  -  TLI SINGEN</t>
  </si>
  <si>
    <t>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  -  SAFRAM</t>
  </si>
  <si>
    <t>EVOLA - EVOLA  -  EVOLA  -  EVOLA  -  EVOLA - EVOLA  -  EVOLA  -  EVOLA  -  EVOLA - EVOLA  -  EVOLA  -  EVOLA  -  EVOLA - EVOLA  -  EVOLA  -  EVOLA  -  EVOLA - EVOLA  -  EVOLA  -  EVOLA  -  EVOLA - EVOLA  -  EVOLA  -  EVOLA-  EVOLA  -  EVOLA - EVOLA  -  EVOLA  -  EVOLA  -  EVOLA - EVOLA  -  EVOLA  -  EVOLA  -  EVOLA - EVOLA  -  EVOLA  -  EVOLA  -  EVOLA - EVOLA  -  EVOLA  -  EVOLA  -  EVOLA - EVOLA  -  EVOLA  -  EVOLA  -  EVOLA - EVOLA  -  EVOLA</t>
  </si>
  <si>
    <t>Bis 50 Kg</t>
  </si>
  <si>
    <t>KLEYLING</t>
  </si>
  <si>
    <t>TLI SINGEN</t>
  </si>
  <si>
    <t>EVOLA</t>
  </si>
  <si>
    <t>SAFRAM</t>
  </si>
  <si>
    <t>Billigste</t>
  </si>
  <si>
    <t>PLZ 01</t>
  </si>
  <si>
    <t>Bis 100 Kg</t>
  </si>
  <si>
    <t>Bis 500 Kg</t>
  </si>
  <si>
    <t>Bis 1000 Kg</t>
  </si>
  <si>
    <t>Bis 1500 Kg</t>
  </si>
  <si>
    <t>Bis 2000 Kg</t>
  </si>
  <si>
    <t>Bis 2500 Kg</t>
  </si>
  <si>
    <t>Bis 3000 Kg</t>
  </si>
  <si>
    <t>Lücke</t>
  </si>
  <si>
    <t>TARIFFE VERGLEICH</t>
  </si>
  <si>
    <t>PLZ 02</t>
  </si>
  <si>
    <t>PLZ 03</t>
  </si>
  <si>
    <t>PLZ 04</t>
  </si>
  <si>
    <t>PLZ 06</t>
  </si>
  <si>
    <t>PLZ 07</t>
  </si>
  <si>
    <t>PLZ 08</t>
  </si>
  <si>
    <t>PLZ 09</t>
  </si>
  <si>
    <t>PLZ 10</t>
  </si>
  <si>
    <t>PLZ 11</t>
  </si>
  <si>
    <t>PLZ 12</t>
  </si>
  <si>
    <t>PLZ 13</t>
  </si>
  <si>
    <t>PLZ 14</t>
  </si>
  <si>
    <t>PLZ 15</t>
  </si>
  <si>
    <t>PLZ 16</t>
  </si>
  <si>
    <t>PLZ 17</t>
  </si>
  <si>
    <t>PLZ 18</t>
  </si>
  <si>
    <t>PLZ 19</t>
  </si>
  <si>
    <t>PLZ 20</t>
  </si>
  <si>
    <t>PLZ 21</t>
  </si>
  <si>
    <t>PLZ 22</t>
  </si>
  <si>
    <t>PLZ 23</t>
  </si>
  <si>
    <t>PLZ 24</t>
  </si>
  <si>
    <t>PLZ 25</t>
  </si>
  <si>
    <t>PLZ 26</t>
  </si>
  <si>
    <t>PLZ 27</t>
  </si>
  <si>
    <t>PLZ 28</t>
  </si>
  <si>
    <t>PLZ 29</t>
  </si>
  <si>
    <t>PLZ 30</t>
  </si>
  <si>
    <t>PLZ 31</t>
  </si>
  <si>
    <t>PLZ 32</t>
  </si>
  <si>
    <t>PLZ 33</t>
  </si>
  <si>
    <t>PLZ 34</t>
  </si>
  <si>
    <t>PLZ 35</t>
  </si>
  <si>
    <t>PLZ 36</t>
  </si>
  <si>
    <t>PLZ 37</t>
  </si>
  <si>
    <t>PLZ 38</t>
  </si>
  <si>
    <t>PLZ 39</t>
  </si>
  <si>
    <t>PLZ 40</t>
  </si>
  <si>
    <t>PLZ 41</t>
  </si>
  <si>
    <t>PLZ 42</t>
  </si>
  <si>
    <t>PLZ 43</t>
  </si>
  <si>
    <t>PLZ 44</t>
  </si>
  <si>
    <t>PLZ 45</t>
  </si>
  <si>
    <t>PLZ 46</t>
  </si>
  <si>
    <t>PLZ 47</t>
  </si>
  <si>
    <t>PLZ 48</t>
  </si>
  <si>
    <t>PLZ 49</t>
  </si>
  <si>
    <t>PLZ 50</t>
  </si>
  <si>
    <t>PLZ 51</t>
  </si>
  <si>
    <t>PLZ 52</t>
  </si>
  <si>
    <t>PLZ 53</t>
  </si>
  <si>
    <t>PLZ 54</t>
  </si>
  <si>
    <t>PLZ 55</t>
  </si>
  <si>
    <t>PLZ 56</t>
  </si>
  <si>
    <t>PLZ 57</t>
  </si>
  <si>
    <t>PLZ 58</t>
  </si>
  <si>
    <t>PLZ 59</t>
  </si>
  <si>
    <t>PLZ 60</t>
  </si>
  <si>
    <t>PLZ 61</t>
  </si>
  <si>
    <t>PLZ 62</t>
  </si>
  <si>
    <t>PLZ 63</t>
  </si>
  <si>
    <t>PLZ 64</t>
  </si>
  <si>
    <t>PLZ 65</t>
  </si>
  <si>
    <t>PLZ 66</t>
  </si>
  <si>
    <t>PLZ 67</t>
  </si>
  <si>
    <t>PLZ 68</t>
  </si>
  <si>
    <t>PLZ 69</t>
  </si>
  <si>
    <t>PLZ 70</t>
  </si>
  <si>
    <t>PLZ 71</t>
  </si>
  <si>
    <t>PLZ 72</t>
  </si>
  <si>
    <t>PLZ 73</t>
  </si>
  <si>
    <t>PLZ 74</t>
  </si>
  <si>
    <t>PLZ 75</t>
  </si>
  <si>
    <t>PLZ 76</t>
  </si>
  <si>
    <t>PLZ 77</t>
  </si>
  <si>
    <t>PLZ 78</t>
  </si>
  <si>
    <t>PLZ 79</t>
  </si>
  <si>
    <t>PLZ 80</t>
  </si>
  <si>
    <t>PLZ 81</t>
  </si>
  <si>
    <t>PLZ 82</t>
  </si>
  <si>
    <t>PLZ 83</t>
  </si>
  <si>
    <t>PLZ 84</t>
  </si>
  <si>
    <t>PLZ 85</t>
  </si>
  <si>
    <t>PLZ 86</t>
  </si>
  <si>
    <t>PLZ 87</t>
  </si>
  <si>
    <t>PLZ 88</t>
  </si>
  <si>
    <t>PLZ 89</t>
  </si>
  <si>
    <t>PLZ 90</t>
  </si>
  <si>
    <t>PLZ 91</t>
  </si>
  <si>
    <t>PLZ 92</t>
  </si>
  <si>
    <t>PLZ 93</t>
  </si>
  <si>
    <t>PLZ 94</t>
  </si>
  <si>
    <t>PLZ 95</t>
  </si>
  <si>
    <t>PLZ 96</t>
  </si>
  <si>
    <t>PLZ 97</t>
  </si>
  <si>
    <t>PLZ 98</t>
  </si>
  <si>
    <t>PLZ 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</si>
</sst>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  <numFmt numFmtId="165" formatCode="0%\ &quot;du max&quot;"/>
    <numFmt numFmtId="166" formatCode="#,##0.00_ ;\-#,##0.00\ 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24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4E81BD"/>
      </patternFill>
    </fill>
    <fill>
      <patternFill patternType="solid">
        <fgColor rgb="FFDCE6F1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6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4" borderId="7" xfId="0" applyFont="1" applyFill="1" applyBorder="1" applyAlignment="1">
      <alignment horizontal="center" vertical="top" wrapText="1"/>
    </xf>
    <xf numFmtId="0" fontId="1" fillId="6" borderId="7" xfId="0" applyFont="1" applyFill="1" applyBorder="1" applyAlignment="1">
      <alignment horizontal="center" vertical="top" wrapText="1"/>
    </xf>
    <xf numFmtId="0" fontId="1" fillId="8" borderId="7" xfId="0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vertical="top" shrinkToFit="1"/>
    </xf>
    <xf numFmtId="164" fontId="4" fillId="3" borderId="2" xfId="0" applyNumberFormat="1" applyFont="1" applyFill="1" applyBorder="1" applyAlignment="1">
      <alignment horizontal="center" vertical="top" shrinkToFit="1"/>
    </xf>
    <xf numFmtId="164" fontId="1" fillId="5" borderId="2" xfId="0" applyNumberFormat="1" applyFont="1" applyFill="1" applyBorder="1"/>
    <xf numFmtId="164" fontId="6" fillId="7" borderId="2" xfId="1" applyNumberFormat="1" applyFill="1" applyBorder="1" applyAlignment="1">
      <alignment horizontal="center" vertical="center"/>
    </xf>
    <xf numFmtId="164" fontId="4" fillId="9" borderId="2" xfId="0" applyNumberFormat="1" applyFont="1" applyFill="1" applyBorder="1" applyAlignment="1">
      <alignment horizontal="center" vertical="top" shrinkToFit="1"/>
    </xf>
    <xf numFmtId="164" fontId="4" fillId="9" borderId="2" xfId="0" applyNumberFormat="1" applyFont="1" applyFill="1" applyBorder="1" applyAlignment="1">
      <alignment horizontal="right" vertical="top" indent="1" shrinkToFit="1"/>
    </xf>
    <xf numFmtId="164" fontId="4" fillId="9" borderId="2" xfId="0" applyNumberFormat="1" applyFont="1" applyFill="1" applyBorder="1" applyAlignment="1">
      <alignment horizontal="left" vertical="top" indent="2" shrinkToFit="1"/>
    </xf>
    <xf numFmtId="164" fontId="1" fillId="9" borderId="2" xfId="0" applyNumberFormat="1" applyFont="1" applyFill="1" applyBorder="1"/>
    <xf numFmtId="164" fontId="4" fillId="9" borderId="2" xfId="0" applyNumberFormat="1" applyFont="1" applyFill="1" applyBorder="1" applyAlignment="1">
      <alignment horizontal="left" vertical="top" indent="1" shrinkToFit="1"/>
    </xf>
    <xf numFmtId="0" fontId="8" fillId="0" borderId="0" xfId="0" applyFont="1"/>
    <xf numFmtId="44" fontId="8" fillId="0" borderId="0" xfId="2" applyFont="1"/>
    <xf numFmtId="165" fontId="8" fillId="7" borderId="0" xfId="3" applyNumberFormat="1" applyFont="1" applyFill="1"/>
    <xf numFmtId="0" fontId="9" fillId="10" borderId="2" xfId="0" applyFont="1" applyFill="1" applyBorder="1" applyAlignment="1">
      <alignment horizontal="center" vertical="center"/>
    </xf>
    <xf numFmtId="0" fontId="9" fillId="5" borderId="0" xfId="0" applyFont="1" applyFill="1"/>
    <xf numFmtId="0" fontId="8" fillId="11" borderId="0" xfId="0" applyFont="1" applyFill="1"/>
    <xf numFmtId="0" fontId="10" fillId="2" borderId="7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6" fontId="8" fillId="0" borderId="0" xfId="2" applyNumberFormat="1" applyFont="1"/>
  </cellXfs>
  <cellStyles count="4">
    <cellStyle name="Normal 2 2 2 3" xfId="1" xr:uid="{00000000-0005-0000-0000-000002000000}"/>
    <cellStyle name="Prozent" xfId="3" builtinId="5"/>
    <cellStyle name="Standard" xfId="0" builtinId="0"/>
    <cellStyle name="Währung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39</xdr:col>
      <xdr:colOff>257176</xdr:colOff>
      <xdr:row>3</xdr:row>
      <xdr:rowOff>0</xdr:rowOff>
    </xdr:from>
    <xdr:to>
      <xdr:col>40</xdr:col>
      <xdr:colOff>485776</xdr:colOff>
      <xdr:row>4</xdr:row>
      <xdr:rowOff>133349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0603826" y="428625"/>
          <a:ext cx="990600" cy="2762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0</xdr:col>
      <xdr:colOff>38100</xdr:colOff>
      <xdr:row>2</xdr:row>
      <xdr:rowOff>0</xdr:rowOff>
    </xdr:from>
    <xdr:to>
      <xdr:col>1</xdr:col>
      <xdr:colOff>628650</xdr:colOff>
      <xdr:row>3</xdr:row>
      <xdr:rowOff>133350</xdr:rowOff>
    </xdr:to>
    <xdr:sp macro="[0]!MiseAjou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" y="285750"/>
          <a:ext cx="10001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R12"/>
  <sheetViews>
    <sheetView tabSelected="1" workbookViewId="0">
      <selection activeCell="F22" sqref="F22"/>
    </sheetView>
  </sheetViews>
  <sheetFormatPr baseColWidth="10" defaultRowHeight="15" x14ac:dyDescent="0.25"/>
  <sheetData>
    <row r="1" spans="1:96" x14ac:dyDescent="0.25">
      <c r="B1" t="s">
        <v>131</v>
      </c>
    </row>
    <row r="2" spans="1:96" x14ac:dyDescent="0.25">
      <c r="A2" t="s">
        <v>144</v>
      </c>
    </row>
    <row r="3" spans="1:96" x14ac:dyDescent="0.25">
      <c r="B3" t="e">
        <v>#N/A</v>
      </c>
      <c r="C3" t="e">
        <v>#N/A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 t="e">
        <v>#N/A</v>
      </c>
      <c r="O3" t="e">
        <v>#N/A</v>
      </c>
      <c r="P3" t="e">
        <v>#N/A</v>
      </c>
      <c r="Q3" t="e">
        <v>#N/A</v>
      </c>
      <c r="R3" t="e">
        <v>#N/A</v>
      </c>
      <c r="S3" t="e">
        <v>#N/A</v>
      </c>
      <c r="T3" t="e">
        <v>#N/A</v>
      </c>
      <c r="U3" t="e">
        <v>#N/A</v>
      </c>
      <c r="V3" t="e">
        <v>#N/A</v>
      </c>
      <c r="W3" t="e">
        <v>#N/A</v>
      </c>
      <c r="X3" t="e">
        <v>#N/A</v>
      </c>
      <c r="Y3" t="e">
        <v>#N/A</v>
      </c>
      <c r="Z3" t="e">
        <v>#N/A</v>
      </c>
      <c r="AA3" t="e">
        <v>#N/A</v>
      </c>
      <c r="AB3" t="e">
        <v>#N/A</v>
      </c>
      <c r="AC3" t="e">
        <v>#N/A</v>
      </c>
      <c r="AD3" t="e">
        <v>#N/A</v>
      </c>
      <c r="AE3" t="e">
        <v>#N/A</v>
      </c>
      <c r="AF3" t="e">
        <v>#N/A</v>
      </c>
      <c r="AG3" t="e">
        <v>#N/A</v>
      </c>
      <c r="AH3" t="e">
        <v>#N/A</v>
      </c>
      <c r="AI3" t="e">
        <v>#N/A</v>
      </c>
      <c r="AJ3" t="e">
        <v>#N/A</v>
      </c>
      <c r="AK3" t="e">
        <v>#N/A</v>
      </c>
      <c r="AL3" t="e">
        <v>#N/A</v>
      </c>
      <c r="AM3" t="e">
        <v>#N/A</v>
      </c>
      <c r="AN3" t="e">
        <v>#N/A</v>
      </c>
      <c r="AO3" t="e">
        <v>#N/A</v>
      </c>
      <c r="AP3" t="e">
        <v>#N/A</v>
      </c>
      <c r="AQ3" t="e">
        <v>#N/A</v>
      </c>
      <c r="AR3" t="e">
        <v>#N/A</v>
      </c>
      <c r="AS3" t="e">
        <v>#N/A</v>
      </c>
      <c r="AT3" t="e">
        <v>#N/A</v>
      </c>
      <c r="AU3" t="e">
        <v>#N/A</v>
      </c>
      <c r="AV3" t="e">
        <v>#N/A</v>
      </c>
      <c r="AW3" t="e">
        <v>#N/A</v>
      </c>
      <c r="AX3" t="e">
        <v>#N/A</v>
      </c>
      <c r="AY3" t="e">
        <v>#N/A</v>
      </c>
      <c r="AZ3" t="e">
        <v>#N/A</v>
      </c>
      <c r="BA3" t="e">
        <v>#N/A</v>
      </c>
      <c r="BB3" t="e">
        <v>#N/A</v>
      </c>
      <c r="BC3" t="e">
        <v>#N/A</v>
      </c>
      <c r="BD3" t="e">
        <v>#N/A</v>
      </c>
      <c r="BE3" t="e">
        <v>#N/A</v>
      </c>
      <c r="BF3" t="e">
        <v>#N/A</v>
      </c>
      <c r="BG3" t="e">
        <v>#N/A</v>
      </c>
      <c r="BH3" t="e">
        <v>#N/A</v>
      </c>
      <c r="BI3" t="e">
        <v>#N/A</v>
      </c>
      <c r="BJ3" t="e">
        <v>#N/A</v>
      </c>
      <c r="BK3" t="e">
        <v>#N/A</v>
      </c>
      <c r="BL3" t="e">
        <v>#N/A</v>
      </c>
      <c r="BM3" t="e">
        <v>#N/A</v>
      </c>
      <c r="BN3" t="e">
        <v>#N/A</v>
      </c>
      <c r="BO3" t="e">
        <v>#N/A</v>
      </c>
      <c r="BP3" t="e">
        <v>#N/A</v>
      </c>
      <c r="BQ3" t="e">
        <v>#N/A</v>
      </c>
      <c r="BR3" t="e">
        <v>#N/A</v>
      </c>
      <c r="BS3" t="e">
        <v>#N/A</v>
      </c>
      <c r="BT3" t="e">
        <v>#N/A</v>
      </c>
      <c r="BU3" t="e">
        <v>#N/A</v>
      </c>
      <c r="BV3" t="e">
        <v>#N/A</v>
      </c>
      <c r="BW3" t="e">
        <v>#N/A</v>
      </c>
      <c r="BX3" t="e">
        <v>#N/A</v>
      </c>
      <c r="BY3" t="e">
        <v>#N/A</v>
      </c>
      <c r="BZ3" t="e">
        <v>#N/A</v>
      </c>
      <c r="CA3" t="e">
        <v>#N/A</v>
      </c>
      <c r="CB3" t="e">
        <v>#N/A</v>
      </c>
      <c r="CC3" t="e">
        <v>#N/A</v>
      </c>
      <c r="CD3" t="e">
        <v>#N/A</v>
      </c>
      <c r="CE3" t="e">
        <v>#N/A</v>
      </c>
      <c r="CF3" t="e">
        <v>#N/A</v>
      </c>
      <c r="CG3" t="e">
        <v>#N/A</v>
      </c>
      <c r="CH3" t="e">
        <v>#N/A</v>
      </c>
      <c r="CI3" t="e">
        <v>#N/A</v>
      </c>
      <c r="CJ3" t="e">
        <v>#N/A</v>
      </c>
      <c r="CK3" t="e">
        <v>#N/A</v>
      </c>
      <c r="CL3" t="e">
        <v>#N/A</v>
      </c>
      <c r="CM3" t="e">
        <v>#N/A</v>
      </c>
      <c r="CN3" t="e">
        <v>#N/A</v>
      </c>
      <c r="CO3" t="e">
        <v>#N/A</v>
      </c>
      <c r="CP3" t="e">
        <v>#N/A</v>
      </c>
      <c r="CQ3" t="e">
        <v>#N/A</v>
      </c>
      <c r="CR3" t="e">
        <v>#N/A</v>
      </c>
    </row>
    <row r="4" spans="1:96" ht="38.25" x14ac:dyDescent="0.25">
      <c r="A4" s="2" t="s">
        <v>0</v>
      </c>
      <c r="B4" s="24" t="s">
        <v>30</v>
      </c>
      <c r="C4" s="24" t="s">
        <v>31</v>
      </c>
      <c r="D4" s="24" t="s">
        <v>32</v>
      </c>
      <c r="E4" s="24" t="s">
        <v>33</v>
      </c>
      <c r="F4" s="24" t="s">
        <v>34</v>
      </c>
      <c r="G4" s="24" t="s">
        <v>35</v>
      </c>
      <c r="H4" s="24" t="s">
        <v>36</v>
      </c>
      <c r="I4" s="24" t="s">
        <v>37</v>
      </c>
      <c r="J4" s="24" t="s">
        <v>38</v>
      </c>
      <c r="K4" s="24" t="s">
        <v>39</v>
      </c>
      <c r="L4" s="24" t="s">
        <v>40</v>
      </c>
      <c r="M4" s="24" t="s">
        <v>41</v>
      </c>
      <c r="N4" s="24" t="s">
        <v>42</v>
      </c>
      <c r="O4" s="24" t="s">
        <v>43</v>
      </c>
      <c r="P4" s="24" t="s">
        <v>44</v>
      </c>
      <c r="Q4" s="24" t="s">
        <v>45</v>
      </c>
      <c r="R4" s="24" t="s">
        <v>46</v>
      </c>
      <c r="S4" s="24" t="s">
        <v>47</v>
      </c>
      <c r="T4" s="24" t="s">
        <v>48</v>
      </c>
      <c r="U4" s="24" t="s">
        <v>49</v>
      </c>
      <c r="V4" s="24" t="s">
        <v>50</v>
      </c>
      <c r="W4" s="24" t="s">
        <v>51</v>
      </c>
      <c r="X4" s="24" t="s">
        <v>52</v>
      </c>
      <c r="Y4" s="24" t="s">
        <v>53</v>
      </c>
      <c r="Z4" s="24" t="s">
        <v>54</v>
      </c>
      <c r="AA4" s="24" t="s">
        <v>55</v>
      </c>
      <c r="AB4" s="24" t="s">
        <v>56</v>
      </c>
      <c r="AC4" s="24" t="s">
        <v>57</v>
      </c>
      <c r="AD4" s="24" t="s">
        <v>58</v>
      </c>
      <c r="AE4" s="24" t="s">
        <v>59</v>
      </c>
      <c r="AF4" s="24" t="s">
        <v>60</v>
      </c>
      <c r="AG4" s="24" t="s">
        <v>61</v>
      </c>
      <c r="AH4" s="24" t="s">
        <v>62</v>
      </c>
      <c r="AI4" s="24" t="s">
        <v>63</v>
      </c>
      <c r="AJ4" s="24" t="s">
        <v>64</v>
      </c>
      <c r="AK4" s="24" t="s">
        <v>65</v>
      </c>
      <c r="AL4" s="24" t="s">
        <v>66</v>
      </c>
      <c r="AM4" s="24" t="s">
        <v>67</v>
      </c>
      <c r="AN4" s="24" t="s">
        <v>68</v>
      </c>
      <c r="AO4" s="24" t="s">
        <v>69</v>
      </c>
      <c r="AP4" s="24" t="s">
        <v>70</v>
      </c>
      <c r="AQ4" s="24" t="s">
        <v>71</v>
      </c>
      <c r="AR4" s="24" t="s">
        <v>72</v>
      </c>
      <c r="AS4" s="24" t="s">
        <v>73</v>
      </c>
      <c r="AT4" s="24" t="s">
        <v>74</v>
      </c>
      <c r="AU4" s="24" t="s">
        <v>75</v>
      </c>
      <c r="AV4" s="24" t="s">
        <v>76</v>
      </c>
      <c r="AW4" s="24" t="s">
        <v>77</v>
      </c>
      <c r="AX4" s="24" t="s">
        <v>78</v>
      </c>
      <c r="AY4" s="24" t="s">
        <v>79</v>
      </c>
      <c r="AZ4" s="24" t="s">
        <v>80</v>
      </c>
      <c r="BA4" s="24" t="s">
        <v>81</v>
      </c>
      <c r="BB4" s="24" t="s">
        <v>82</v>
      </c>
      <c r="BC4" s="24" t="s">
        <v>83</v>
      </c>
      <c r="BD4" s="24" t="s">
        <v>84</v>
      </c>
      <c r="BE4" s="24" t="s">
        <v>85</v>
      </c>
      <c r="BF4" s="24" t="s">
        <v>86</v>
      </c>
      <c r="BG4" s="24" t="s">
        <v>87</v>
      </c>
      <c r="BH4" s="24" t="s">
        <v>88</v>
      </c>
      <c r="BI4" s="24" t="s">
        <v>89</v>
      </c>
      <c r="BJ4" s="24" t="s">
        <v>90</v>
      </c>
      <c r="BK4" s="24" t="s">
        <v>91</v>
      </c>
      <c r="BL4" s="24" t="s">
        <v>92</v>
      </c>
      <c r="BM4" s="24" t="s">
        <v>93</v>
      </c>
      <c r="BN4" s="24" t="s">
        <v>94</v>
      </c>
      <c r="BO4" s="24" t="s">
        <v>95</v>
      </c>
      <c r="BP4" s="24" t="s">
        <v>96</v>
      </c>
      <c r="BQ4" s="24" t="s">
        <v>97</v>
      </c>
      <c r="BR4" s="24" t="s">
        <v>98</v>
      </c>
      <c r="BS4" s="24" t="s">
        <v>99</v>
      </c>
      <c r="BT4" s="24" t="s">
        <v>100</v>
      </c>
      <c r="BU4" s="24" t="s">
        <v>101</v>
      </c>
      <c r="BV4" s="24" t="s">
        <v>102</v>
      </c>
      <c r="BW4" s="24" t="s">
        <v>103</v>
      </c>
      <c r="BX4" s="24" t="s">
        <v>104</v>
      </c>
      <c r="BY4" s="24" t="s">
        <v>105</v>
      </c>
      <c r="BZ4" s="24" t="s">
        <v>106</v>
      </c>
      <c r="CA4" s="24" t="s">
        <v>107</v>
      </c>
      <c r="CB4" s="24" t="s">
        <v>108</v>
      </c>
      <c r="CC4" s="24" t="s">
        <v>109</v>
      </c>
      <c r="CD4" s="24" t="s">
        <v>110</v>
      </c>
      <c r="CE4" s="24" t="s">
        <v>111</v>
      </c>
      <c r="CF4" s="24" t="s">
        <v>112</v>
      </c>
      <c r="CG4" s="24" t="s">
        <v>113</v>
      </c>
      <c r="CH4" s="24" t="s">
        <v>114</v>
      </c>
      <c r="CI4" s="24" t="s">
        <v>115</v>
      </c>
      <c r="CJ4" s="24" t="s">
        <v>116</v>
      </c>
      <c r="CK4" s="24" t="s">
        <v>117</v>
      </c>
      <c r="CL4" s="24" t="s">
        <v>118</v>
      </c>
      <c r="CM4" s="24" t="s">
        <v>119</v>
      </c>
      <c r="CN4" s="24" t="s">
        <v>120</v>
      </c>
      <c r="CO4" s="24" t="s">
        <v>121</v>
      </c>
      <c r="CP4" s="24" t="s">
        <v>122</v>
      </c>
      <c r="CQ4" s="24" t="s">
        <v>123</v>
      </c>
      <c r="CR4" s="24" t="s">
        <v>124</v>
      </c>
    </row>
    <row r="5" spans="1:96" x14ac:dyDescent="0.25">
      <c r="A5" s="2" t="s">
        <v>1</v>
      </c>
      <c r="B5" s="25" t="s">
        <v>132</v>
      </c>
      <c r="C5" s="25" t="s">
        <v>132</v>
      </c>
      <c r="D5" s="25" t="s">
        <v>132</v>
      </c>
      <c r="E5" s="25" t="s">
        <v>132</v>
      </c>
      <c r="F5" s="25" t="s">
        <v>132</v>
      </c>
      <c r="G5" s="25" t="s">
        <v>132</v>
      </c>
      <c r="H5" s="25" t="s">
        <v>132</v>
      </c>
      <c r="I5" s="25" t="s">
        <v>132</v>
      </c>
      <c r="J5" s="25" t="e">
        <v>#N/A</v>
      </c>
      <c r="K5" s="25" t="s">
        <v>132</v>
      </c>
      <c r="L5" s="25" t="s">
        <v>132</v>
      </c>
      <c r="M5" s="25" t="s">
        <v>132</v>
      </c>
      <c r="N5" s="25" t="s">
        <v>132</v>
      </c>
      <c r="O5" s="25" t="s">
        <v>132</v>
      </c>
      <c r="P5" s="25" t="s">
        <v>132</v>
      </c>
      <c r="Q5" s="25" t="s">
        <v>132</v>
      </c>
      <c r="R5" s="25" t="s">
        <v>132</v>
      </c>
      <c r="S5" s="25" t="s">
        <v>132</v>
      </c>
      <c r="T5" s="25" t="s">
        <v>132</v>
      </c>
      <c r="U5" s="25" t="s">
        <v>132</v>
      </c>
      <c r="V5" s="25" t="s">
        <v>132</v>
      </c>
      <c r="W5" s="25" t="s">
        <v>132</v>
      </c>
      <c r="X5" s="25" t="s">
        <v>132</v>
      </c>
      <c r="Y5" s="25" t="s">
        <v>132</v>
      </c>
      <c r="Z5" s="25" t="s">
        <v>132</v>
      </c>
      <c r="AA5" s="25" t="s">
        <v>132</v>
      </c>
      <c r="AB5" s="25" t="s">
        <v>132</v>
      </c>
      <c r="AC5" s="25" t="s">
        <v>132</v>
      </c>
      <c r="AD5" s="25" t="s">
        <v>132</v>
      </c>
      <c r="AE5" s="25" t="s">
        <v>132</v>
      </c>
      <c r="AF5" s="25" t="s">
        <v>132</v>
      </c>
      <c r="AG5" s="25" t="s">
        <v>132</v>
      </c>
      <c r="AH5" s="25" t="s">
        <v>132</v>
      </c>
      <c r="AI5" s="25" t="s">
        <v>132</v>
      </c>
      <c r="AJ5" s="25" t="s">
        <v>132</v>
      </c>
      <c r="AK5" s="25" t="s">
        <v>132</v>
      </c>
      <c r="AL5" s="25" t="s">
        <v>132</v>
      </c>
      <c r="AM5" s="25" t="s">
        <v>132</v>
      </c>
      <c r="AN5" s="25" t="s">
        <v>132</v>
      </c>
      <c r="AO5" s="25" t="e">
        <v>#N/A</v>
      </c>
      <c r="AP5" s="25" t="s">
        <v>132</v>
      </c>
      <c r="AQ5" s="25" t="s">
        <v>132</v>
      </c>
      <c r="AR5" s="25" t="s">
        <v>132</v>
      </c>
      <c r="AS5" s="25" t="s">
        <v>132</v>
      </c>
      <c r="AT5" s="25" t="s">
        <v>132</v>
      </c>
      <c r="AU5" s="25" t="s">
        <v>132</v>
      </c>
      <c r="AV5" s="25" t="s">
        <v>132</v>
      </c>
      <c r="AW5" s="25" t="s">
        <v>132</v>
      </c>
      <c r="AX5" s="25" t="s">
        <v>132</v>
      </c>
      <c r="AY5" s="25" t="s">
        <v>132</v>
      </c>
      <c r="AZ5" s="25" t="s">
        <v>132</v>
      </c>
      <c r="BA5" s="25" t="s">
        <v>132</v>
      </c>
      <c r="BB5" s="25" t="s">
        <v>132</v>
      </c>
      <c r="BC5" s="25" t="s">
        <v>132</v>
      </c>
      <c r="BD5" s="25" t="s">
        <v>132</v>
      </c>
      <c r="BE5" s="25" t="s">
        <v>132</v>
      </c>
      <c r="BF5" s="25" t="s">
        <v>132</v>
      </c>
      <c r="BG5" s="25" t="e">
        <v>#N/A</v>
      </c>
      <c r="BH5" s="25" t="s">
        <v>132</v>
      </c>
      <c r="BI5" s="25" t="s">
        <v>132</v>
      </c>
      <c r="BJ5" s="25" t="s">
        <v>132</v>
      </c>
      <c r="BK5" s="25" t="s">
        <v>132</v>
      </c>
      <c r="BL5" s="25" t="s">
        <v>132</v>
      </c>
      <c r="BM5" s="25" t="s">
        <v>132</v>
      </c>
      <c r="BN5" s="25" t="s">
        <v>132</v>
      </c>
      <c r="BO5" s="25" t="s">
        <v>131</v>
      </c>
      <c r="BP5" s="25" t="s">
        <v>131</v>
      </c>
      <c r="BQ5" s="25" t="s">
        <v>131</v>
      </c>
      <c r="BR5" s="25" t="s">
        <v>131</v>
      </c>
      <c r="BS5" s="25" t="s">
        <v>132</v>
      </c>
      <c r="BT5" s="25" t="s">
        <v>131</v>
      </c>
      <c r="BU5" s="25" t="s">
        <v>131</v>
      </c>
      <c r="BV5" s="25" t="s">
        <v>132</v>
      </c>
      <c r="BW5" s="25" t="s">
        <v>131</v>
      </c>
      <c r="BX5" s="25" t="s">
        <v>132</v>
      </c>
      <c r="BY5" s="25" t="s">
        <v>132</v>
      </c>
      <c r="BZ5" s="25" t="s">
        <v>133</v>
      </c>
      <c r="CA5" s="25" t="s">
        <v>132</v>
      </c>
      <c r="CB5" s="25" t="s">
        <v>132</v>
      </c>
      <c r="CC5" s="25" t="s">
        <v>132</v>
      </c>
      <c r="CD5" s="25" t="s">
        <v>132</v>
      </c>
      <c r="CE5" s="25" t="s">
        <v>132</v>
      </c>
      <c r="CF5" s="25" t="s">
        <v>131</v>
      </c>
      <c r="CG5" s="25" t="s">
        <v>131</v>
      </c>
      <c r="CH5" s="25" t="s">
        <v>131</v>
      </c>
      <c r="CI5" s="25" t="s">
        <v>132</v>
      </c>
      <c r="CJ5" s="25" t="s">
        <v>132</v>
      </c>
      <c r="CK5" s="25" t="s">
        <v>132</v>
      </c>
      <c r="CL5" s="25" t="s">
        <v>132</v>
      </c>
      <c r="CM5" s="25" t="s">
        <v>132</v>
      </c>
      <c r="CN5" s="25" t="s">
        <v>132</v>
      </c>
      <c r="CO5" s="25" t="s">
        <v>132</v>
      </c>
      <c r="CP5" s="25" t="s">
        <v>132</v>
      </c>
      <c r="CQ5" s="25" t="s">
        <v>132</v>
      </c>
      <c r="CR5" s="25" t="s">
        <v>132</v>
      </c>
    </row>
    <row r="6" spans="1:96" x14ac:dyDescent="0.25">
      <c r="A6" s="2" t="s">
        <v>2</v>
      </c>
      <c r="B6" s="25" t="s">
        <v>133</v>
      </c>
      <c r="C6" s="25" t="s">
        <v>133</v>
      </c>
      <c r="D6" s="25" t="s">
        <v>133</v>
      </c>
      <c r="E6" s="25" t="s">
        <v>132</v>
      </c>
      <c r="F6" s="25" t="s">
        <v>132</v>
      </c>
      <c r="G6" s="25" t="s">
        <v>132</v>
      </c>
      <c r="H6" s="25" t="s">
        <v>132</v>
      </c>
      <c r="I6" s="25" t="s">
        <v>133</v>
      </c>
      <c r="J6" s="25" t="e">
        <v>#N/A</v>
      </c>
      <c r="K6" s="25" t="s">
        <v>133</v>
      </c>
      <c r="L6" s="25" t="s">
        <v>133</v>
      </c>
      <c r="M6" s="25" t="s">
        <v>133</v>
      </c>
      <c r="N6" s="25" t="s">
        <v>133</v>
      </c>
      <c r="O6" s="25" t="s">
        <v>133</v>
      </c>
      <c r="P6" s="25" t="s">
        <v>133</v>
      </c>
      <c r="Q6" s="25" t="s">
        <v>133</v>
      </c>
      <c r="R6" s="25" t="s">
        <v>133</v>
      </c>
      <c r="S6" s="25" t="s">
        <v>133</v>
      </c>
      <c r="T6" s="25" t="s">
        <v>133</v>
      </c>
      <c r="U6" s="25" t="s">
        <v>133</v>
      </c>
      <c r="V6" s="25" t="s">
        <v>133</v>
      </c>
      <c r="W6" s="25" t="s">
        <v>133</v>
      </c>
      <c r="X6" s="25" t="s">
        <v>133</v>
      </c>
      <c r="Y6" s="25" t="s">
        <v>133</v>
      </c>
      <c r="Z6" s="25" t="s">
        <v>133</v>
      </c>
      <c r="AA6" s="25" t="s">
        <v>133</v>
      </c>
      <c r="AB6" s="25" t="s">
        <v>133</v>
      </c>
      <c r="AC6" s="25" t="s">
        <v>133</v>
      </c>
      <c r="AD6" s="25" t="s">
        <v>133</v>
      </c>
      <c r="AE6" s="25" t="s">
        <v>133</v>
      </c>
      <c r="AF6" s="25" t="s">
        <v>133</v>
      </c>
      <c r="AG6" s="25" t="s">
        <v>133</v>
      </c>
      <c r="AH6" s="25" t="s">
        <v>133</v>
      </c>
      <c r="AI6" s="25" t="s">
        <v>133</v>
      </c>
      <c r="AJ6" s="25" t="s">
        <v>133</v>
      </c>
      <c r="AK6" s="25" t="s">
        <v>133</v>
      </c>
      <c r="AL6" s="25" t="s">
        <v>132</v>
      </c>
      <c r="AM6" s="25" t="s">
        <v>133</v>
      </c>
      <c r="AN6" s="25" t="s">
        <v>133</v>
      </c>
      <c r="AO6" s="25" t="e">
        <v>#N/A</v>
      </c>
      <c r="AP6" s="25" t="s">
        <v>133</v>
      </c>
      <c r="AQ6" s="25" t="s">
        <v>133</v>
      </c>
      <c r="AR6" s="25" t="s">
        <v>133</v>
      </c>
      <c r="AS6" s="25" t="s">
        <v>131</v>
      </c>
      <c r="AT6" s="25" t="s">
        <v>133</v>
      </c>
      <c r="AU6" s="25" t="s">
        <v>133</v>
      </c>
      <c r="AV6" s="25" t="s">
        <v>131</v>
      </c>
      <c r="AW6" s="25" t="s">
        <v>131</v>
      </c>
      <c r="AX6" s="25" t="s">
        <v>133</v>
      </c>
      <c r="AY6" s="25" t="s">
        <v>133</v>
      </c>
      <c r="AZ6" s="25" t="s">
        <v>133</v>
      </c>
      <c r="BA6" s="25" t="s">
        <v>133</v>
      </c>
      <c r="BB6" s="25" t="s">
        <v>133</v>
      </c>
      <c r="BC6" s="25" t="s">
        <v>133</v>
      </c>
      <c r="BD6" s="25" t="s">
        <v>133</v>
      </c>
      <c r="BE6" s="25" t="s">
        <v>133</v>
      </c>
      <c r="BF6" s="25" t="s">
        <v>131</v>
      </c>
      <c r="BG6" s="25" t="e">
        <v>#N/A</v>
      </c>
      <c r="BH6" s="25" t="s">
        <v>133</v>
      </c>
      <c r="BI6" s="25" t="s">
        <v>133</v>
      </c>
      <c r="BJ6" s="25" t="s">
        <v>133</v>
      </c>
      <c r="BK6" s="25" t="s">
        <v>133</v>
      </c>
      <c r="BL6" s="25" t="s">
        <v>133</v>
      </c>
      <c r="BM6" s="25" t="s">
        <v>133</v>
      </c>
      <c r="BN6" s="25" t="s">
        <v>133</v>
      </c>
      <c r="BO6" s="25" t="s">
        <v>131</v>
      </c>
      <c r="BP6" s="25" t="s">
        <v>131</v>
      </c>
      <c r="BQ6" s="25" t="s">
        <v>131</v>
      </c>
      <c r="BR6" s="25" t="s">
        <v>131</v>
      </c>
      <c r="BS6" s="25" t="s">
        <v>133</v>
      </c>
      <c r="BT6" s="25" t="s">
        <v>131</v>
      </c>
      <c r="BU6" s="25" t="s">
        <v>131</v>
      </c>
      <c r="BV6" s="25" t="s">
        <v>132</v>
      </c>
      <c r="BW6" s="25" t="s">
        <v>131</v>
      </c>
      <c r="BX6" s="25" t="s">
        <v>132</v>
      </c>
      <c r="BY6" s="25" t="s">
        <v>133</v>
      </c>
      <c r="BZ6" s="25" t="s">
        <v>133</v>
      </c>
      <c r="CA6" s="25" t="s">
        <v>133</v>
      </c>
      <c r="CB6" s="25" t="s">
        <v>133</v>
      </c>
      <c r="CC6" s="25" t="s">
        <v>133</v>
      </c>
      <c r="CD6" s="25" t="s">
        <v>133</v>
      </c>
      <c r="CE6" s="25" t="s">
        <v>133</v>
      </c>
      <c r="CF6" s="25" t="s">
        <v>131</v>
      </c>
      <c r="CG6" s="25" t="s">
        <v>131</v>
      </c>
      <c r="CH6" s="25" t="s">
        <v>131</v>
      </c>
      <c r="CI6" s="25" t="s">
        <v>133</v>
      </c>
      <c r="CJ6" s="25" t="s">
        <v>133</v>
      </c>
      <c r="CK6" s="25" t="s">
        <v>133</v>
      </c>
      <c r="CL6" s="25" t="s">
        <v>133</v>
      </c>
      <c r="CM6" s="25" t="s">
        <v>133</v>
      </c>
      <c r="CN6" s="25" t="s">
        <v>133</v>
      </c>
      <c r="CO6" s="25" t="s">
        <v>133</v>
      </c>
      <c r="CP6" s="25" t="s">
        <v>133</v>
      </c>
      <c r="CQ6" s="25" t="s">
        <v>133</v>
      </c>
      <c r="CR6" s="25" t="s">
        <v>133</v>
      </c>
    </row>
    <row r="7" spans="1:96" x14ac:dyDescent="0.25">
      <c r="A7" s="2" t="s">
        <v>8</v>
      </c>
      <c r="B7" s="25" t="s">
        <v>132</v>
      </c>
      <c r="C7" s="25" t="s">
        <v>132</v>
      </c>
      <c r="D7" s="25" t="s">
        <v>132</v>
      </c>
      <c r="E7" s="25" t="s">
        <v>132</v>
      </c>
      <c r="F7" s="25" t="s">
        <v>132</v>
      </c>
      <c r="G7" s="25" t="s">
        <v>132</v>
      </c>
      <c r="H7" s="25" t="s">
        <v>132</v>
      </c>
      <c r="I7" s="25" t="s">
        <v>132</v>
      </c>
      <c r="J7" s="25" t="e">
        <v>#N/A</v>
      </c>
      <c r="K7" s="25" t="s">
        <v>133</v>
      </c>
      <c r="L7" s="25" t="s">
        <v>133</v>
      </c>
      <c r="M7" s="25" t="s">
        <v>133</v>
      </c>
      <c r="N7" s="25" t="s">
        <v>133</v>
      </c>
      <c r="O7" s="25" t="s">
        <v>133</v>
      </c>
      <c r="P7" s="25" t="s">
        <v>133</v>
      </c>
      <c r="Q7" s="25" t="s">
        <v>133</v>
      </c>
      <c r="R7" s="25" t="s">
        <v>133</v>
      </c>
      <c r="S7" s="25" t="s">
        <v>132</v>
      </c>
      <c r="T7" s="25" t="s">
        <v>132</v>
      </c>
      <c r="U7" s="25" t="s">
        <v>132</v>
      </c>
      <c r="V7" s="25" t="s">
        <v>133</v>
      </c>
      <c r="W7" s="25" t="s">
        <v>133</v>
      </c>
      <c r="X7" s="25" t="s">
        <v>133</v>
      </c>
      <c r="Y7" s="25" t="s">
        <v>132</v>
      </c>
      <c r="Z7" s="25" t="s">
        <v>132</v>
      </c>
      <c r="AA7" s="25" t="s">
        <v>132</v>
      </c>
      <c r="AB7" s="25" t="s">
        <v>132</v>
      </c>
      <c r="AC7" s="25" t="s">
        <v>132</v>
      </c>
      <c r="AD7" s="25" t="s">
        <v>132</v>
      </c>
      <c r="AE7" s="25" t="s">
        <v>132</v>
      </c>
      <c r="AF7" s="25" t="s">
        <v>132</v>
      </c>
      <c r="AG7" s="25" t="s">
        <v>133</v>
      </c>
      <c r="AH7" s="25" t="s">
        <v>133</v>
      </c>
      <c r="AI7" s="25" t="s">
        <v>133</v>
      </c>
      <c r="AJ7" s="25" t="s">
        <v>132</v>
      </c>
      <c r="AK7" s="25" t="s">
        <v>132</v>
      </c>
      <c r="AL7" s="25" t="s">
        <v>132</v>
      </c>
      <c r="AM7" s="25" t="s">
        <v>132</v>
      </c>
      <c r="AN7" s="25" t="s">
        <v>132</v>
      </c>
      <c r="AO7" s="25" t="e">
        <v>#N/A</v>
      </c>
      <c r="AP7" s="25" t="s">
        <v>132</v>
      </c>
      <c r="AQ7" s="25" t="s">
        <v>132</v>
      </c>
      <c r="AR7" s="25" t="s">
        <v>132</v>
      </c>
      <c r="AS7" s="25" t="s">
        <v>132</v>
      </c>
      <c r="AT7" s="25" t="s">
        <v>132</v>
      </c>
      <c r="AU7" s="25" t="s">
        <v>132</v>
      </c>
      <c r="AV7" s="25" t="s">
        <v>132</v>
      </c>
      <c r="AW7" s="25" t="s">
        <v>132</v>
      </c>
      <c r="AX7" s="25" t="s">
        <v>132</v>
      </c>
      <c r="AY7" s="25" t="s">
        <v>132</v>
      </c>
      <c r="AZ7" s="25" t="s">
        <v>132</v>
      </c>
      <c r="BA7" s="25" t="s">
        <v>132</v>
      </c>
      <c r="BB7" s="25" t="s">
        <v>132</v>
      </c>
      <c r="BC7" s="25" t="s">
        <v>132</v>
      </c>
      <c r="BD7" s="25" t="s">
        <v>132</v>
      </c>
      <c r="BE7" s="25" t="s">
        <v>133</v>
      </c>
      <c r="BF7" s="25" t="s">
        <v>133</v>
      </c>
      <c r="BG7" s="25" t="e">
        <v>#N/A</v>
      </c>
      <c r="BH7" s="25" t="s">
        <v>133</v>
      </c>
      <c r="BI7" s="25" t="s">
        <v>133</v>
      </c>
      <c r="BJ7" s="25" t="s">
        <v>133</v>
      </c>
      <c r="BK7" s="25" t="s">
        <v>133</v>
      </c>
      <c r="BL7" s="25" t="s">
        <v>133</v>
      </c>
      <c r="BM7" s="25" t="s">
        <v>132</v>
      </c>
      <c r="BN7" s="25" t="s">
        <v>132</v>
      </c>
      <c r="BO7" s="25" t="s">
        <v>133</v>
      </c>
      <c r="BP7" s="25" t="s">
        <v>133</v>
      </c>
      <c r="BQ7" s="25" t="s">
        <v>133</v>
      </c>
      <c r="BR7" s="25" t="s">
        <v>133</v>
      </c>
      <c r="BS7" s="25" t="s">
        <v>132</v>
      </c>
      <c r="BT7" s="25" t="s">
        <v>132</v>
      </c>
      <c r="BU7" s="25" t="s">
        <v>133</v>
      </c>
      <c r="BV7" s="25" t="s">
        <v>132</v>
      </c>
      <c r="BW7" s="25" t="s">
        <v>131</v>
      </c>
      <c r="BX7" s="25" t="s">
        <v>132</v>
      </c>
      <c r="BY7" s="25" t="s">
        <v>133</v>
      </c>
      <c r="BZ7" s="25" t="s">
        <v>133</v>
      </c>
      <c r="CA7" s="25" t="s">
        <v>133</v>
      </c>
      <c r="CB7" s="25" t="s">
        <v>133</v>
      </c>
      <c r="CC7" s="25" t="s">
        <v>133</v>
      </c>
      <c r="CD7" s="25" t="s">
        <v>133</v>
      </c>
      <c r="CE7" s="25" t="s">
        <v>133</v>
      </c>
      <c r="CF7" s="25" t="s">
        <v>133</v>
      </c>
      <c r="CG7" s="25" t="s">
        <v>131</v>
      </c>
      <c r="CH7" s="25" t="s">
        <v>133</v>
      </c>
      <c r="CI7" s="25" t="s">
        <v>132</v>
      </c>
      <c r="CJ7" s="25" t="s">
        <v>133</v>
      </c>
      <c r="CK7" s="25" t="s">
        <v>133</v>
      </c>
      <c r="CL7" s="25" t="s">
        <v>133</v>
      </c>
      <c r="CM7" s="25" t="s">
        <v>133</v>
      </c>
      <c r="CN7" s="25" t="s">
        <v>133</v>
      </c>
      <c r="CO7" s="25" t="s">
        <v>133</v>
      </c>
      <c r="CP7" s="25" t="s">
        <v>132</v>
      </c>
      <c r="CQ7" s="25" t="s">
        <v>132</v>
      </c>
      <c r="CR7" s="25" t="s">
        <v>133</v>
      </c>
    </row>
    <row r="8" spans="1:96" x14ac:dyDescent="0.25">
      <c r="A8" s="2" t="s">
        <v>13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</row>
    <row r="9" spans="1:96" x14ac:dyDescent="0.25">
      <c r="A9" s="2" t="s">
        <v>18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</row>
    <row r="10" spans="1:96" x14ac:dyDescent="0.25">
      <c r="A10" s="2" t="s">
        <v>23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</row>
    <row r="11" spans="1:96" x14ac:dyDescent="0.25">
      <c r="A11" s="2" t="s">
        <v>28</v>
      </c>
      <c r="B11" s="25" t="e">
        <v>#N/A</v>
      </c>
      <c r="C11" s="25" t="e">
        <v>#N/A</v>
      </c>
      <c r="D11" s="25" t="e">
        <v>#N/A</v>
      </c>
      <c r="E11" s="25" t="e">
        <v>#N/A</v>
      </c>
      <c r="F11" s="25" t="e">
        <v>#N/A</v>
      </c>
      <c r="G11" s="25" t="e">
        <v>#N/A</v>
      </c>
      <c r="H11" s="25" t="e">
        <v>#N/A</v>
      </c>
      <c r="I11" s="25" t="e">
        <v>#N/A</v>
      </c>
      <c r="J11" s="25" t="e">
        <v>#N/A</v>
      </c>
      <c r="K11" s="25" t="e">
        <v>#N/A</v>
      </c>
      <c r="L11" s="25" t="e">
        <v>#N/A</v>
      </c>
      <c r="M11" s="25" t="e">
        <v>#N/A</v>
      </c>
      <c r="N11" s="25" t="e">
        <v>#N/A</v>
      </c>
      <c r="O11" s="25" t="e">
        <v>#N/A</v>
      </c>
      <c r="P11" s="25" t="e">
        <v>#N/A</v>
      </c>
      <c r="Q11" s="25" t="e">
        <v>#N/A</v>
      </c>
      <c r="R11" s="25" t="e">
        <v>#N/A</v>
      </c>
      <c r="S11" s="25" t="e">
        <v>#N/A</v>
      </c>
      <c r="T11" s="25" t="e">
        <v>#N/A</v>
      </c>
      <c r="U11" s="25" t="e">
        <v>#N/A</v>
      </c>
      <c r="V11" s="25" t="e">
        <v>#N/A</v>
      </c>
      <c r="W11" s="25" t="e">
        <v>#N/A</v>
      </c>
      <c r="X11" s="25" t="e">
        <v>#N/A</v>
      </c>
      <c r="Y11" s="25" t="e">
        <v>#N/A</v>
      </c>
      <c r="Z11" s="25" t="e">
        <v>#N/A</v>
      </c>
      <c r="AA11" s="25" t="e">
        <v>#N/A</v>
      </c>
      <c r="AB11" s="25" t="e">
        <v>#N/A</v>
      </c>
      <c r="AC11" s="25" t="e">
        <v>#N/A</v>
      </c>
      <c r="AD11" s="25" t="e">
        <v>#N/A</v>
      </c>
      <c r="AE11" s="25" t="e">
        <v>#N/A</v>
      </c>
      <c r="AF11" s="25" t="e">
        <v>#N/A</v>
      </c>
      <c r="AG11" s="25" t="e">
        <v>#N/A</v>
      </c>
      <c r="AH11" s="25" t="e">
        <v>#N/A</v>
      </c>
      <c r="AI11" s="25" t="e">
        <v>#N/A</v>
      </c>
      <c r="AJ11" s="25" t="e">
        <v>#N/A</v>
      </c>
      <c r="AK11" s="25" t="e">
        <v>#N/A</v>
      </c>
      <c r="AL11" s="25" t="e">
        <v>#N/A</v>
      </c>
      <c r="AM11" s="25" t="e">
        <v>#N/A</v>
      </c>
      <c r="AN11" s="25" t="e">
        <v>#N/A</v>
      </c>
      <c r="AO11" s="25" t="e">
        <v>#N/A</v>
      </c>
      <c r="AP11" s="25" t="e">
        <v>#N/A</v>
      </c>
      <c r="AQ11" s="25" t="e">
        <v>#N/A</v>
      </c>
      <c r="AR11" s="25" t="e">
        <v>#N/A</v>
      </c>
      <c r="AS11" s="25" t="e">
        <v>#N/A</v>
      </c>
      <c r="AT11" s="25" t="e">
        <v>#N/A</v>
      </c>
      <c r="AU11" s="25" t="e">
        <v>#N/A</v>
      </c>
      <c r="AV11" s="25" t="e">
        <v>#N/A</v>
      </c>
      <c r="AW11" s="25" t="e">
        <v>#N/A</v>
      </c>
      <c r="AX11" s="25" t="e">
        <v>#N/A</v>
      </c>
      <c r="AY11" s="25" t="e">
        <v>#N/A</v>
      </c>
      <c r="AZ11" s="25" t="e">
        <v>#N/A</v>
      </c>
      <c r="BA11" s="25" t="e">
        <v>#N/A</v>
      </c>
      <c r="BB11" s="25" t="e">
        <v>#N/A</v>
      </c>
      <c r="BC11" s="25" t="e">
        <v>#N/A</v>
      </c>
      <c r="BD11" s="25" t="e">
        <v>#N/A</v>
      </c>
      <c r="BE11" s="25" t="e">
        <v>#N/A</v>
      </c>
      <c r="BF11" s="25" t="e">
        <v>#N/A</v>
      </c>
      <c r="BG11" s="25" t="e">
        <v>#N/A</v>
      </c>
      <c r="BH11" s="25" t="e">
        <v>#N/A</v>
      </c>
      <c r="BI11" s="25" t="e">
        <v>#N/A</v>
      </c>
      <c r="BJ11" s="25" t="e">
        <v>#N/A</v>
      </c>
      <c r="BK11" s="25" t="e">
        <v>#N/A</v>
      </c>
      <c r="BL11" s="25" t="e">
        <v>#N/A</v>
      </c>
      <c r="BM11" s="25" t="e">
        <v>#N/A</v>
      </c>
      <c r="BN11" s="25" t="e">
        <v>#N/A</v>
      </c>
      <c r="BO11" s="25" t="e">
        <v>#N/A</v>
      </c>
      <c r="BP11" s="25" t="e">
        <v>#N/A</v>
      </c>
      <c r="BQ11" s="25" t="e">
        <v>#N/A</v>
      </c>
      <c r="BR11" s="25" t="e">
        <v>#N/A</v>
      </c>
      <c r="BS11" s="25" t="e">
        <v>#N/A</v>
      </c>
      <c r="BT11" s="25" t="e">
        <v>#N/A</v>
      </c>
      <c r="BU11" s="25" t="e">
        <v>#N/A</v>
      </c>
      <c r="BV11" s="25" t="e">
        <v>#N/A</v>
      </c>
      <c r="BW11" s="25" t="e">
        <v>#N/A</v>
      </c>
      <c r="BX11" s="25" t="e">
        <v>#N/A</v>
      </c>
      <c r="BY11" s="25" t="e">
        <v>#N/A</v>
      </c>
      <c r="BZ11" s="25" t="e">
        <v>#N/A</v>
      </c>
      <c r="CA11" s="25" t="e">
        <v>#N/A</v>
      </c>
      <c r="CB11" s="25" t="e">
        <v>#N/A</v>
      </c>
      <c r="CC11" s="25" t="e">
        <v>#N/A</v>
      </c>
      <c r="CD11" s="25" t="e">
        <v>#N/A</v>
      </c>
      <c r="CE11" s="25" t="e">
        <v>#N/A</v>
      </c>
      <c r="CF11" s="25" t="e">
        <v>#N/A</v>
      </c>
      <c r="CG11" s="25" t="e">
        <v>#N/A</v>
      </c>
      <c r="CH11" s="25" t="e">
        <v>#N/A</v>
      </c>
      <c r="CI11" s="25" t="e">
        <v>#N/A</v>
      </c>
      <c r="CJ11" s="25" t="e">
        <v>#N/A</v>
      </c>
      <c r="CK11" s="25" t="e">
        <v>#N/A</v>
      </c>
      <c r="CL11" s="25" t="e">
        <v>#N/A</v>
      </c>
      <c r="CM11" s="25" t="e">
        <v>#N/A</v>
      </c>
      <c r="CN11" s="25" t="e">
        <v>#N/A</v>
      </c>
      <c r="CO11" s="25" t="e">
        <v>#N/A</v>
      </c>
      <c r="CP11" s="25" t="e">
        <v>#N/A</v>
      </c>
      <c r="CQ11" s="25" t="e">
        <v>#N/A</v>
      </c>
      <c r="CR11" s="25" t="e">
        <v>#N/A</v>
      </c>
    </row>
    <row r="12" spans="1:96" x14ac:dyDescent="0.25">
      <c r="A12" s="2" t="s">
        <v>29</v>
      </c>
      <c r="B12" s="25" t="e">
        <v>#N/A</v>
      </c>
      <c r="C12" s="25" t="e">
        <v>#N/A</v>
      </c>
      <c r="D12" s="25" t="e">
        <v>#N/A</v>
      </c>
      <c r="E12" s="25" t="e">
        <v>#N/A</v>
      </c>
      <c r="F12" s="25" t="e">
        <v>#N/A</v>
      </c>
      <c r="G12" s="25" t="e">
        <v>#N/A</v>
      </c>
      <c r="H12" s="25" t="e">
        <v>#N/A</v>
      </c>
      <c r="I12" s="25" t="e">
        <v>#N/A</v>
      </c>
      <c r="J12" s="25" t="e">
        <v>#N/A</v>
      </c>
      <c r="K12" s="25" t="e">
        <v>#N/A</v>
      </c>
      <c r="L12" s="25" t="e">
        <v>#N/A</v>
      </c>
      <c r="M12" s="25" t="e">
        <v>#N/A</v>
      </c>
      <c r="N12" s="25" t="e">
        <v>#N/A</v>
      </c>
      <c r="O12" s="25" t="e">
        <v>#N/A</v>
      </c>
      <c r="P12" s="25" t="e">
        <v>#N/A</v>
      </c>
      <c r="Q12" s="25" t="e">
        <v>#N/A</v>
      </c>
      <c r="R12" s="25" t="e">
        <v>#N/A</v>
      </c>
      <c r="S12" s="25" t="e">
        <v>#N/A</v>
      </c>
      <c r="T12" s="25" t="e">
        <v>#N/A</v>
      </c>
      <c r="U12" s="25" t="e">
        <v>#N/A</v>
      </c>
      <c r="V12" s="25" t="e">
        <v>#N/A</v>
      </c>
      <c r="W12" s="25" t="e">
        <v>#N/A</v>
      </c>
      <c r="X12" s="25" t="e">
        <v>#N/A</v>
      </c>
      <c r="Y12" s="25" t="e">
        <v>#N/A</v>
      </c>
      <c r="Z12" s="25" t="e">
        <v>#N/A</v>
      </c>
      <c r="AA12" s="25" t="e">
        <v>#N/A</v>
      </c>
      <c r="AB12" s="25" t="e">
        <v>#N/A</v>
      </c>
      <c r="AC12" s="25" t="e">
        <v>#N/A</v>
      </c>
      <c r="AD12" s="25" t="e">
        <v>#N/A</v>
      </c>
      <c r="AE12" s="25" t="e">
        <v>#N/A</v>
      </c>
      <c r="AF12" s="25" t="e">
        <v>#N/A</v>
      </c>
      <c r="AG12" s="25" t="e">
        <v>#N/A</v>
      </c>
      <c r="AH12" s="25" t="e">
        <v>#N/A</v>
      </c>
      <c r="AI12" s="25" t="e">
        <v>#N/A</v>
      </c>
      <c r="AJ12" s="25" t="e">
        <v>#N/A</v>
      </c>
      <c r="AK12" s="25" t="e">
        <v>#N/A</v>
      </c>
      <c r="AL12" s="25" t="e">
        <v>#N/A</v>
      </c>
      <c r="AM12" s="25" t="e">
        <v>#N/A</v>
      </c>
      <c r="AN12" s="25" t="e">
        <v>#N/A</v>
      </c>
      <c r="AO12" s="25" t="e">
        <v>#N/A</v>
      </c>
      <c r="AP12" s="25" t="e">
        <v>#N/A</v>
      </c>
      <c r="AQ12" s="25" t="e">
        <v>#N/A</v>
      </c>
      <c r="AR12" s="25" t="e">
        <v>#N/A</v>
      </c>
      <c r="AS12" s="25" t="e">
        <v>#N/A</v>
      </c>
      <c r="AT12" s="25" t="e">
        <v>#N/A</v>
      </c>
      <c r="AU12" s="25" t="e">
        <v>#N/A</v>
      </c>
      <c r="AV12" s="25" t="e">
        <v>#N/A</v>
      </c>
      <c r="AW12" s="25" t="e">
        <v>#N/A</v>
      </c>
      <c r="AX12" s="25" t="e">
        <v>#N/A</v>
      </c>
      <c r="AY12" s="25" t="e">
        <v>#N/A</v>
      </c>
      <c r="AZ12" s="25" t="e">
        <v>#N/A</v>
      </c>
      <c r="BA12" s="25" t="e">
        <v>#N/A</v>
      </c>
      <c r="BB12" s="25" t="e">
        <v>#N/A</v>
      </c>
      <c r="BC12" s="25" t="e">
        <v>#N/A</v>
      </c>
      <c r="BD12" s="25" t="e">
        <v>#N/A</v>
      </c>
      <c r="BE12" s="25" t="e">
        <v>#N/A</v>
      </c>
      <c r="BF12" s="25" t="e">
        <v>#N/A</v>
      </c>
      <c r="BG12" s="25" t="e">
        <v>#N/A</v>
      </c>
      <c r="BH12" s="25" t="e">
        <v>#N/A</v>
      </c>
      <c r="BI12" s="25" t="e">
        <v>#N/A</v>
      </c>
      <c r="BJ12" s="25" t="e">
        <v>#N/A</v>
      </c>
      <c r="BK12" s="25" t="e">
        <v>#N/A</v>
      </c>
      <c r="BL12" s="25" t="e">
        <v>#N/A</v>
      </c>
      <c r="BM12" s="25" t="e">
        <v>#N/A</v>
      </c>
      <c r="BN12" s="25" t="e">
        <v>#N/A</v>
      </c>
      <c r="BO12" s="25" t="e">
        <v>#N/A</v>
      </c>
      <c r="BP12" s="25" t="e">
        <v>#N/A</v>
      </c>
      <c r="BQ12" s="25" t="e">
        <v>#N/A</v>
      </c>
      <c r="BR12" s="25" t="e">
        <v>#N/A</v>
      </c>
      <c r="BS12" s="25" t="e">
        <v>#N/A</v>
      </c>
      <c r="BT12" s="25" t="e">
        <v>#N/A</v>
      </c>
      <c r="BU12" s="25" t="e">
        <v>#N/A</v>
      </c>
      <c r="BV12" s="25" t="e">
        <v>#N/A</v>
      </c>
      <c r="BW12" s="25" t="e">
        <v>#N/A</v>
      </c>
      <c r="BX12" s="25" t="e">
        <v>#N/A</v>
      </c>
      <c r="BY12" s="25" t="e">
        <v>#N/A</v>
      </c>
      <c r="BZ12" s="25" t="e">
        <v>#N/A</v>
      </c>
      <c r="CA12" s="25" t="e">
        <v>#N/A</v>
      </c>
      <c r="CB12" s="25" t="e">
        <v>#N/A</v>
      </c>
      <c r="CC12" s="25" t="e">
        <v>#N/A</v>
      </c>
      <c r="CD12" s="25" t="e">
        <v>#N/A</v>
      </c>
      <c r="CE12" s="25" t="e">
        <v>#N/A</v>
      </c>
      <c r="CF12" s="25" t="e">
        <v>#N/A</v>
      </c>
      <c r="CG12" s="25" t="e">
        <v>#N/A</v>
      </c>
      <c r="CH12" s="25" t="e">
        <v>#N/A</v>
      </c>
      <c r="CI12" s="25" t="e">
        <v>#N/A</v>
      </c>
      <c r="CJ12" s="25" t="e">
        <v>#N/A</v>
      </c>
      <c r="CK12" s="25" t="e">
        <v>#N/A</v>
      </c>
      <c r="CL12" s="25" t="e">
        <v>#N/A</v>
      </c>
      <c r="CM12" s="25" t="e">
        <v>#N/A</v>
      </c>
      <c r="CN12" s="25" t="e">
        <v>#N/A</v>
      </c>
      <c r="CO12" s="25" t="e">
        <v>#N/A</v>
      </c>
      <c r="CP12" s="25" t="e">
        <v>#N/A</v>
      </c>
      <c r="CQ12" s="25" t="e">
        <v>#N/A</v>
      </c>
      <c r="CR12" s="25" t="e">
        <v>#N/A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E47"/>
  <sheetViews>
    <sheetView workbookViewId="0">
      <selection activeCell="G32" sqref="G32"/>
    </sheetView>
  </sheetViews>
  <sheetFormatPr baseColWidth="10" defaultRowHeight="11.25" x14ac:dyDescent="0.2"/>
  <cols>
    <col min="1" max="1" width="6.140625" style="17" bestFit="1" customWidth="1"/>
    <col min="2" max="2" width="9.7109375" style="17" bestFit="1" customWidth="1"/>
    <col min="3" max="3" width="8.7109375" style="17" bestFit="1" customWidth="1"/>
    <col min="4" max="4" width="24.42578125" style="17" bestFit="1" customWidth="1"/>
    <col min="5" max="5" width="1.7109375" style="17" customWidth="1"/>
    <col min="6" max="6" width="14.140625" style="17" bestFit="1" customWidth="1"/>
    <col min="7" max="7" width="11.42578125" style="17"/>
    <col min="8" max="8" width="11.42578125" style="17" customWidth="1"/>
    <col min="9" max="10" width="11.42578125" style="17"/>
    <col min="11" max="11" width="8.7109375" style="17" bestFit="1" customWidth="1"/>
    <col min="12" max="12" width="24.42578125" style="17" bestFit="1" customWidth="1"/>
    <col min="13" max="13" width="1.7109375" style="17" customWidth="1"/>
    <col min="14" max="14" width="14.140625" style="17" bestFit="1" customWidth="1"/>
    <col min="15" max="18" width="11.42578125" style="17"/>
    <col min="19" max="19" width="8.7109375" style="17" bestFit="1" customWidth="1"/>
    <col min="20" max="20" width="24.42578125" style="17" bestFit="1" customWidth="1"/>
    <col min="21" max="21" width="1.7109375" style="17" customWidth="1"/>
    <col min="22" max="22" width="14.140625" style="17" bestFit="1" customWidth="1"/>
    <col min="23" max="26" width="11.42578125" style="17"/>
    <col min="27" max="27" width="8.7109375" style="17" bestFit="1" customWidth="1"/>
    <col min="28" max="28" width="24.42578125" style="17" bestFit="1" customWidth="1"/>
    <col min="29" max="29" width="1.7109375" style="17" customWidth="1"/>
    <col min="30" max="30" width="14.140625" style="17" bestFit="1" customWidth="1"/>
    <col min="31" max="34" width="11.42578125" style="17"/>
    <col min="35" max="35" width="8.7109375" style="17" bestFit="1" customWidth="1"/>
    <col min="36" max="36" width="24.42578125" style="17" bestFit="1" customWidth="1"/>
    <col min="37" max="37" width="1.7109375" style="17" customWidth="1"/>
    <col min="38" max="38" width="14.140625" style="17" bestFit="1" customWidth="1"/>
    <col min="39" max="42" width="11.42578125" style="17"/>
    <col min="43" max="43" width="8.7109375" style="17" bestFit="1" customWidth="1"/>
    <col min="44" max="44" width="24.42578125" style="17" bestFit="1" customWidth="1"/>
    <col min="45" max="45" width="1.7109375" style="17" customWidth="1"/>
    <col min="46" max="46" width="14.140625" style="17" bestFit="1" customWidth="1"/>
    <col min="47" max="50" width="11.42578125" style="17"/>
    <col min="51" max="51" width="8.7109375" style="17" bestFit="1" customWidth="1"/>
    <col min="52" max="52" width="24.42578125" style="17" bestFit="1" customWidth="1"/>
    <col min="53" max="53" width="1.7109375" style="17" customWidth="1"/>
    <col min="54" max="54" width="14.140625" style="17" bestFit="1" customWidth="1"/>
    <col min="55" max="58" width="11.42578125" style="17"/>
    <col min="59" max="59" width="8.7109375" style="17" bestFit="1" customWidth="1"/>
    <col min="60" max="60" width="24.42578125" style="17" bestFit="1" customWidth="1"/>
    <col min="61" max="61" width="1.7109375" style="17" customWidth="1"/>
    <col min="62" max="62" width="14.140625" style="17" bestFit="1" customWidth="1"/>
    <col min="63" max="66" width="11.42578125" style="17"/>
    <col min="67" max="67" width="8.7109375" style="17" bestFit="1" customWidth="1"/>
    <col min="68" max="68" width="24.42578125" style="17" bestFit="1" customWidth="1"/>
    <col min="69" max="69" width="1.7109375" style="17" customWidth="1"/>
    <col min="70" max="70" width="14.140625" style="17" bestFit="1" customWidth="1"/>
    <col min="71" max="74" width="11.42578125" style="17"/>
    <col min="75" max="75" width="8.7109375" style="17" bestFit="1" customWidth="1"/>
    <col min="76" max="76" width="24.42578125" style="17" bestFit="1" customWidth="1"/>
    <col min="77" max="77" width="1.7109375" style="17" customWidth="1"/>
    <col min="78" max="78" width="14.140625" style="17" bestFit="1" customWidth="1"/>
    <col min="79" max="82" width="11.42578125" style="17"/>
    <col min="83" max="83" width="8.7109375" style="17" bestFit="1" customWidth="1"/>
    <col min="84" max="84" width="24.42578125" style="17" bestFit="1" customWidth="1"/>
    <col min="85" max="85" width="1.7109375" style="17" customWidth="1"/>
    <col min="86" max="86" width="14.140625" style="17" bestFit="1" customWidth="1"/>
    <col min="87" max="90" width="11.42578125" style="17"/>
    <col min="91" max="91" width="8.7109375" style="17" bestFit="1" customWidth="1"/>
    <col min="92" max="92" width="24.42578125" style="17" bestFit="1" customWidth="1"/>
    <col min="93" max="93" width="1.7109375" style="17" customWidth="1"/>
    <col min="94" max="94" width="14.140625" style="17" bestFit="1" customWidth="1"/>
    <col min="95" max="98" width="11.42578125" style="17"/>
    <col min="99" max="99" width="8.7109375" style="17" bestFit="1" customWidth="1"/>
    <col min="100" max="100" width="24.42578125" style="17" bestFit="1" customWidth="1"/>
    <col min="101" max="101" width="1.7109375" style="17" customWidth="1"/>
    <col min="102" max="102" width="14.140625" style="17" bestFit="1" customWidth="1"/>
    <col min="103" max="106" width="11.42578125" style="17"/>
    <col min="107" max="107" width="8.7109375" style="17" bestFit="1" customWidth="1"/>
    <col min="108" max="108" width="24.42578125" style="17" bestFit="1" customWidth="1"/>
    <col min="109" max="109" width="1.7109375" style="17" customWidth="1"/>
    <col min="110" max="110" width="14.140625" style="17" bestFit="1" customWidth="1"/>
    <col min="111" max="114" width="11.42578125" style="17"/>
    <col min="115" max="115" width="8.7109375" style="17" bestFit="1" customWidth="1"/>
    <col min="116" max="116" width="24.42578125" style="17" bestFit="1" customWidth="1"/>
    <col min="117" max="117" width="1.7109375" style="17" customWidth="1"/>
    <col min="118" max="118" width="14.140625" style="17" bestFit="1" customWidth="1"/>
    <col min="119" max="122" width="11.42578125" style="17"/>
    <col min="123" max="123" width="8.7109375" style="17" bestFit="1" customWidth="1"/>
    <col min="124" max="124" width="24.42578125" style="17" bestFit="1" customWidth="1"/>
    <col min="125" max="125" width="1.7109375" style="17" customWidth="1"/>
    <col min="126" max="126" width="14.140625" style="17" bestFit="1" customWidth="1"/>
    <col min="127" max="130" width="11.42578125" style="17"/>
    <col min="131" max="131" width="8.7109375" style="17" bestFit="1" customWidth="1"/>
    <col min="132" max="132" width="24.42578125" style="17" bestFit="1" customWidth="1"/>
    <col min="133" max="133" width="1.7109375" style="17" customWidth="1"/>
    <col min="134" max="134" width="14.140625" style="17" bestFit="1" customWidth="1"/>
    <col min="135" max="138" width="11.42578125" style="17"/>
    <col min="139" max="139" width="8.7109375" style="17" bestFit="1" customWidth="1"/>
    <col min="140" max="140" width="24.42578125" style="17" bestFit="1" customWidth="1"/>
    <col min="141" max="141" width="1.7109375" style="17" customWidth="1"/>
    <col min="142" max="142" width="14.140625" style="17" bestFit="1" customWidth="1"/>
    <col min="143" max="146" width="11.42578125" style="17"/>
    <col min="147" max="147" width="8.7109375" style="17" bestFit="1" customWidth="1"/>
    <col min="148" max="148" width="24.42578125" style="17" bestFit="1" customWidth="1"/>
    <col min="149" max="149" width="1.7109375" style="17" customWidth="1"/>
    <col min="150" max="150" width="14.140625" style="17" bestFit="1" customWidth="1"/>
    <col min="151" max="154" width="11.42578125" style="17"/>
    <col min="155" max="155" width="8.7109375" style="17" bestFit="1" customWidth="1"/>
    <col min="156" max="156" width="24.42578125" style="17" bestFit="1" customWidth="1"/>
    <col min="157" max="157" width="1.7109375" style="17" customWidth="1"/>
    <col min="158" max="158" width="14.140625" style="17" bestFit="1" customWidth="1"/>
    <col min="159" max="162" width="11.42578125" style="17"/>
    <col min="163" max="163" width="8.7109375" style="17" bestFit="1" customWidth="1"/>
    <col min="164" max="164" width="24.42578125" style="17" bestFit="1" customWidth="1"/>
    <col min="165" max="165" width="1.7109375" style="17" customWidth="1"/>
    <col min="166" max="166" width="14.140625" style="17" bestFit="1" customWidth="1"/>
    <col min="167" max="170" width="11.42578125" style="17"/>
    <col min="171" max="171" width="8.7109375" style="17" bestFit="1" customWidth="1"/>
    <col min="172" max="172" width="24.42578125" style="17" bestFit="1" customWidth="1"/>
    <col min="173" max="173" width="1.7109375" style="17" customWidth="1"/>
    <col min="174" max="174" width="14.140625" style="17" bestFit="1" customWidth="1"/>
    <col min="175" max="178" width="11.42578125" style="17"/>
    <col min="179" max="179" width="8.7109375" style="17" bestFit="1" customWidth="1"/>
    <col min="180" max="180" width="24.42578125" style="17" bestFit="1" customWidth="1"/>
    <col min="181" max="181" width="1.7109375" style="17" customWidth="1"/>
    <col min="182" max="182" width="14.140625" style="17" bestFit="1" customWidth="1"/>
    <col min="183" max="186" width="11.42578125" style="17"/>
    <col min="187" max="187" width="8.7109375" style="17" bestFit="1" customWidth="1"/>
    <col min="188" max="188" width="24.42578125" style="17" bestFit="1" customWidth="1"/>
    <col min="189" max="189" width="1.7109375" style="17" customWidth="1"/>
    <col min="190" max="190" width="14.140625" style="17" bestFit="1" customWidth="1"/>
    <col min="191" max="194" width="11.42578125" style="17"/>
    <col min="195" max="195" width="8.7109375" style="17" bestFit="1" customWidth="1"/>
    <col min="196" max="196" width="24.42578125" style="17" bestFit="1" customWidth="1"/>
    <col min="197" max="197" width="1.7109375" style="17" customWidth="1"/>
    <col min="198" max="198" width="14.140625" style="17" bestFit="1" customWidth="1"/>
    <col min="199" max="202" width="11.42578125" style="17"/>
    <col min="203" max="203" width="8.7109375" style="17" bestFit="1" customWidth="1"/>
    <col min="204" max="204" width="24.42578125" style="17" bestFit="1" customWidth="1"/>
    <col min="205" max="205" width="1.7109375" style="17" customWidth="1"/>
    <col min="206" max="206" width="14.140625" style="17" bestFit="1" customWidth="1"/>
    <col min="207" max="210" width="11.42578125" style="17"/>
    <col min="211" max="211" width="8.7109375" style="17" bestFit="1" customWidth="1"/>
    <col min="212" max="212" width="24.42578125" style="17" bestFit="1" customWidth="1"/>
    <col min="213" max="213" width="1.7109375" style="17" customWidth="1"/>
    <col min="214" max="214" width="14.140625" style="17" bestFit="1" customWidth="1"/>
    <col min="215" max="218" width="11.42578125" style="17"/>
    <col min="219" max="219" width="8.7109375" style="17" bestFit="1" customWidth="1"/>
    <col min="220" max="220" width="24.42578125" style="17" bestFit="1" customWidth="1"/>
    <col min="221" max="221" width="1.7109375" style="17" customWidth="1"/>
    <col min="222" max="222" width="14.140625" style="17" bestFit="1" customWidth="1"/>
    <col min="223" max="226" width="11.42578125" style="17"/>
    <col min="227" max="227" width="8.7109375" style="17" bestFit="1" customWidth="1"/>
    <col min="228" max="228" width="24.42578125" style="17" bestFit="1" customWidth="1"/>
    <col min="229" max="229" width="1.7109375" style="17" customWidth="1"/>
    <col min="230" max="230" width="14.140625" style="17" bestFit="1" customWidth="1"/>
    <col min="231" max="234" width="11.42578125" style="17"/>
    <col min="235" max="235" width="8.7109375" style="17" bestFit="1" customWidth="1"/>
    <col min="236" max="236" width="24.42578125" style="17" bestFit="1" customWidth="1"/>
    <col min="237" max="237" width="1.7109375" style="17" customWidth="1"/>
    <col min="238" max="238" width="14.140625" style="17" bestFit="1" customWidth="1"/>
    <col min="239" max="242" width="11.42578125" style="17"/>
    <col min="243" max="243" width="8.7109375" style="17" bestFit="1" customWidth="1"/>
    <col min="244" max="244" width="24.42578125" style="17" bestFit="1" customWidth="1"/>
    <col min="245" max="245" width="1.7109375" style="17" customWidth="1"/>
    <col min="246" max="246" width="14.140625" style="17" bestFit="1" customWidth="1"/>
    <col min="247" max="250" width="11.42578125" style="17"/>
    <col min="251" max="251" width="8.7109375" style="17" bestFit="1" customWidth="1"/>
    <col min="252" max="252" width="24.42578125" style="17" bestFit="1" customWidth="1"/>
    <col min="253" max="253" width="1.7109375" style="17" customWidth="1"/>
    <col min="254" max="254" width="14.140625" style="17" bestFit="1" customWidth="1"/>
    <col min="255" max="258" width="11.42578125" style="17"/>
    <col min="259" max="259" width="8.7109375" style="17" bestFit="1" customWidth="1"/>
    <col min="260" max="260" width="24.42578125" style="17" bestFit="1" customWidth="1"/>
    <col min="261" max="261" width="1.7109375" style="17" customWidth="1"/>
    <col min="262" max="262" width="14.140625" style="17" bestFit="1" customWidth="1"/>
    <col min="263" max="266" width="11.42578125" style="17"/>
    <col min="267" max="267" width="8.7109375" style="17" bestFit="1" customWidth="1"/>
    <col min="268" max="268" width="24.42578125" style="17" bestFit="1" customWidth="1"/>
    <col min="269" max="269" width="1.7109375" style="17" customWidth="1"/>
    <col min="270" max="270" width="14.140625" style="17" bestFit="1" customWidth="1"/>
    <col min="271" max="274" width="11.42578125" style="17"/>
    <col min="275" max="275" width="8.7109375" style="17" bestFit="1" customWidth="1"/>
    <col min="276" max="276" width="24.42578125" style="17" bestFit="1" customWidth="1"/>
    <col min="277" max="277" width="1.7109375" style="17" customWidth="1"/>
    <col min="278" max="278" width="14.140625" style="17" bestFit="1" customWidth="1"/>
    <col min="279" max="282" width="11.42578125" style="17"/>
    <col min="283" max="283" width="8.7109375" style="17" bestFit="1" customWidth="1"/>
    <col min="284" max="284" width="24.42578125" style="17" bestFit="1" customWidth="1"/>
    <col min="285" max="285" width="1.7109375" style="17" customWidth="1"/>
    <col min="286" max="286" width="14.140625" style="17" bestFit="1" customWidth="1"/>
    <col min="287" max="290" width="11.42578125" style="17"/>
    <col min="291" max="291" width="8.7109375" style="17" bestFit="1" customWidth="1"/>
    <col min="292" max="292" width="24.42578125" style="17" bestFit="1" customWidth="1"/>
    <col min="293" max="293" width="1.7109375" style="17" customWidth="1"/>
    <col min="294" max="294" width="14.140625" style="17" bestFit="1" customWidth="1"/>
    <col min="295" max="298" width="11.42578125" style="17"/>
    <col min="299" max="299" width="8.7109375" style="17" bestFit="1" customWidth="1"/>
    <col min="300" max="300" width="24.42578125" style="17" bestFit="1" customWidth="1"/>
    <col min="301" max="301" width="1.7109375" style="17" customWidth="1"/>
    <col min="302" max="302" width="14.140625" style="17" bestFit="1" customWidth="1"/>
    <col min="303" max="306" width="11.42578125" style="17"/>
    <col min="307" max="307" width="8.7109375" style="17" bestFit="1" customWidth="1"/>
    <col min="308" max="308" width="24.42578125" style="17" bestFit="1" customWidth="1"/>
    <col min="309" max="309" width="1.7109375" style="17" customWidth="1"/>
    <col min="310" max="310" width="14.140625" style="17" bestFit="1" customWidth="1"/>
    <col min="311" max="16384" width="11.42578125" style="17"/>
  </cols>
  <sheetData>
    <row r="1" spans="1:785" x14ac:dyDescent="0.2">
      <c r="A1" s="21" t="s">
        <v>135</v>
      </c>
      <c r="B1" s="21" t="s">
        <v>129</v>
      </c>
      <c r="D1" s="22" t="str">
        <f>"Teuerste ist:     "&amp;MAX(D2:D5)&amp;"   "&amp;INDEX(C2:C5,MATCH(MAX(D2:D5),D2:D5,0))</f>
        <v>Teuerste ist:     63   KLEYLING</v>
      </c>
      <c r="F1" s="17" t="s">
        <v>143</v>
      </c>
      <c r="G1" s="17" t="s">
        <v>134</v>
      </c>
      <c r="I1" s="21" t="s">
        <v>145</v>
      </c>
      <c r="J1" s="21" t="s">
        <v>129</v>
      </c>
      <c r="L1" s="22" t="str">
        <f>"Teuerste ist:     "&amp;MAX(L2:L5)&amp;"   "&amp;INDEX(K2:K5,MATCH(MAX(L2:L5),L2:L5,0))</f>
        <v>Teuerste ist:     63   KLEYLING</v>
      </c>
      <c r="N1" s="17" t="s">
        <v>143</v>
      </c>
      <c r="O1" s="17" t="s">
        <v>134</v>
      </c>
      <c r="Q1" s="21" t="s">
        <v>146</v>
      </c>
      <c r="R1" s="21" t="s">
        <v>129</v>
      </c>
      <c r="T1" s="22" t="str">
        <f>"Teuerste ist:     "&amp;MAX(T2:T5)&amp;"   "&amp;INDEX(S2:S5,MATCH(MAX(T2:T5),T2:T5,0))</f>
        <v>Teuerste ist:     63   KLEYLING</v>
      </c>
      <c r="V1" s="17" t="s">
        <v>143</v>
      </c>
      <c r="W1" s="17" t="s">
        <v>134</v>
      </c>
      <c r="Y1" s="21" t="s">
        <v>147</v>
      </c>
      <c r="Z1" s="21" t="s">
        <v>129</v>
      </c>
      <c r="AB1" s="22" t="str">
        <f>"Teuerste ist:     "&amp;MAX(AB2:AB5)&amp;"   "&amp;INDEX(AA2:AA5,MATCH(MAX(AB2:AB5),AB2:AB5,0))</f>
        <v>Teuerste ist:     63   KLEYLING</v>
      </c>
      <c r="AD1" s="17" t="s">
        <v>143</v>
      </c>
      <c r="AE1" s="17" t="s">
        <v>134</v>
      </c>
      <c r="AG1" s="21" t="s">
        <v>148</v>
      </c>
      <c r="AH1" s="21" t="s">
        <v>129</v>
      </c>
      <c r="AJ1" s="22" t="str">
        <f>"Teuerste ist:     "&amp;MAX(AJ2:AJ5)&amp;"   "&amp;INDEX(AI2:AI5,MATCH(MAX(AJ2:AJ5),AJ2:AJ5,0))</f>
        <v>Teuerste ist:     63   KLEYLING</v>
      </c>
      <c r="AL1" s="17" t="s">
        <v>143</v>
      </c>
      <c r="AM1" s="17" t="s">
        <v>134</v>
      </c>
      <c r="AO1" s="21" t="s">
        <v>149</v>
      </c>
      <c r="AP1" s="21" t="s">
        <v>129</v>
      </c>
      <c r="AR1" s="22" t="str">
        <f>"Teuerste ist:     "&amp;MAX(AR2:AR5)&amp;"   "&amp;INDEX(AQ2:AQ5,MATCH(MAX(AR2:AR5),AR2:AR5,0))</f>
        <v>Teuerste ist:     63   KLEYLING</v>
      </c>
      <c r="AT1" s="17" t="s">
        <v>143</v>
      </c>
      <c r="AU1" s="17" t="s">
        <v>134</v>
      </c>
      <c r="AW1" s="21" t="s">
        <v>150</v>
      </c>
      <c r="AX1" s="21" t="s">
        <v>129</v>
      </c>
      <c r="AZ1" s="22" t="str">
        <f>"Teuerste ist:     "&amp;MAX(AZ2:AZ5)&amp;"   "&amp;INDEX(AY2:AY5,MATCH(MAX(AZ2:AZ5),AZ2:AZ5,0))</f>
        <v>Teuerste ist:     63   KLEYLING</v>
      </c>
      <c r="BB1" s="17" t="s">
        <v>143</v>
      </c>
      <c r="BC1" s="17" t="s">
        <v>134</v>
      </c>
      <c r="BE1" s="21" t="s">
        <v>151</v>
      </c>
      <c r="BF1" s="21" t="s">
        <v>129</v>
      </c>
      <c r="BH1" s="22" t="str">
        <f>"Teuerste ist:     "&amp;MAX(BH2:BH5)&amp;"   "&amp;INDEX(BG2:BG5,MATCH(MAX(BH2:BH5),BH2:BH5,0))</f>
        <v>Teuerste ist:     63   KLEYLING</v>
      </c>
      <c r="BJ1" s="17" t="s">
        <v>143</v>
      </c>
      <c r="BK1" s="17" t="s">
        <v>134</v>
      </c>
      <c r="BM1" s="21" t="s">
        <v>152</v>
      </c>
      <c r="BN1" s="21" t="s">
        <v>129</v>
      </c>
      <c r="BP1" s="22" t="str">
        <f>"Teuerste ist:     "&amp;MAX(BP2:BP5)&amp;"   "&amp;INDEX(BO2:BO5,MATCH(MAX(BP2:BP5),BP2:BP5,0))</f>
        <v>Teuerste ist:     63   KLEYLING</v>
      </c>
      <c r="BR1" s="17" t="s">
        <v>143</v>
      </c>
      <c r="BS1" s="17" t="s">
        <v>134</v>
      </c>
      <c r="BU1" s="21" t="s">
        <v>153</v>
      </c>
      <c r="BV1" s="21" t="s">
        <v>129</v>
      </c>
      <c r="BX1" s="22" t="e">
        <f>"Teuerste ist:     "&amp;MAX(BX2:BX5)&amp;"   "&amp;INDEX(BW2:BW5,MATCH(MAX(BX2:BX5),BX2:BX5,0))</f>
        <v>#N/A</v>
      </c>
      <c r="BZ1" s="17" t="s">
        <v>143</v>
      </c>
      <c r="CA1" s="17" t="s">
        <v>134</v>
      </c>
      <c r="CC1" s="21" t="s">
        <v>154</v>
      </c>
      <c r="CD1" s="21" t="s">
        <v>129</v>
      </c>
      <c r="CF1" s="22" t="str">
        <f>"Teuerste ist:     "&amp;MAX(CF2:CF5)&amp;"   "&amp;INDEX(CE2:CE5,MATCH(MAX(CF2:CF5),CF2:CF5,0))</f>
        <v>Teuerste ist:     63   KLEYLING</v>
      </c>
      <c r="CH1" s="17" t="s">
        <v>143</v>
      </c>
      <c r="CI1" s="17" t="s">
        <v>134</v>
      </c>
      <c r="CK1" s="21" t="s">
        <v>155</v>
      </c>
      <c r="CL1" s="21" t="s">
        <v>129</v>
      </c>
      <c r="CN1" s="22" t="str">
        <f>"Teuerste ist:     "&amp;MAX(CN2:CN5)&amp;"   "&amp;INDEX(CM2:CM5,MATCH(MAX(CN2:CN5),CN2:CN5,0))</f>
        <v>Teuerste ist:     63   KLEYLING</v>
      </c>
      <c r="CP1" s="17" t="s">
        <v>143</v>
      </c>
      <c r="CQ1" s="17" t="s">
        <v>134</v>
      </c>
      <c r="CS1" s="21" t="s">
        <v>156</v>
      </c>
      <c r="CT1" s="21" t="s">
        <v>129</v>
      </c>
      <c r="CV1" s="22" t="str">
        <f>"Teuerste ist:     "&amp;MAX(CV2:CV5)&amp;"   "&amp;INDEX(CU2:CU5,MATCH(MAX(CV2:CV5),CV2:CV5,0))</f>
        <v>Teuerste ist:     63   KLEYLING</v>
      </c>
      <c r="CX1" s="17" t="s">
        <v>143</v>
      </c>
      <c r="CY1" s="17" t="s">
        <v>134</v>
      </c>
      <c r="DA1" s="21" t="s">
        <v>157</v>
      </c>
      <c r="DB1" s="21" t="s">
        <v>129</v>
      </c>
      <c r="DD1" s="22" t="str">
        <f>"Teuerste ist:     "&amp;MAX(DD2:DD5)&amp;"   "&amp;INDEX(DC2:DC5,MATCH(MAX(DD2:DD5),DD2:DD5,0))</f>
        <v>Teuerste ist:     63   KLEYLING</v>
      </c>
      <c r="DF1" s="17" t="s">
        <v>143</v>
      </c>
      <c r="DG1" s="17" t="s">
        <v>134</v>
      </c>
      <c r="DI1" s="21" t="s">
        <v>158</v>
      </c>
      <c r="DJ1" s="21" t="s">
        <v>129</v>
      </c>
      <c r="DL1" s="22" t="str">
        <f>"Teuerste ist:     "&amp;MAX(DL2:DL5)&amp;"   "&amp;INDEX(DK2:DK5,MATCH(MAX(DL2:DL5),DL2:DL5,0))</f>
        <v>Teuerste ist:     64   KLEYLING</v>
      </c>
      <c r="DN1" s="17" t="s">
        <v>143</v>
      </c>
      <c r="DO1" s="17" t="s">
        <v>134</v>
      </c>
      <c r="DQ1" s="21" t="s">
        <v>159</v>
      </c>
      <c r="DR1" s="21" t="s">
        <v>129</v>
      </c>
      <c r="DT1" s="22" t="str">
        <f>"Teuerste ist:     "&amp;MAX(DT2:DT5)&amp;"   "&amp;INDEX(DS2:DS5,MATCH(MAX(DT2:DT5),DT2:DT5,0))</f>
        <v>Teuerste ist:     64   KLEYLING</v>
      </c>
      <c r="DV1" s="17" t="s">
        <v>143</v>
      </c>
      <c r="DW1" s="17" t="s">
        <v>134</v>
      </c>
      <c r="DY1" s="21" t="s">
        <v>160</v>
      </c>
      <c r="DZ1" s="21" t="s">
        <v>129</v>
      </c>
      <c r="EB1" s="22" t="str">
        <f>"Teuerste ist:     "&amp;MAX(EB2:EB5)&amp;"   "&amp;INDEX(EA2:EA5,MATCH(MAX(EB2:EB5),EB2:EB5,0))</f>
        <v>Teuerste ist:     64   KLEYLING</v>
      </c>
      <c r="ED1" s="17" t="s">
        <v>143</v>
      </c>
      <c r="EE1" s="17" t="s">
        <v>134</v>
      </c>
      <c r="EG1" s="21" t="s">
        <v>161</v>
      </c>
      <c r="EH1" s="21" t="s">
        <v>129</v>
      </c>
      <c r="EJ1" s="22" t="str">
        <f>"Teuerste ist:     "&amp;MAX(EJ2:EJ5)&amp;"   "&amp;INDEX(EI2:EI5,MATCH(MAX(EJ2:EJ5),EJ2:EJ5,0))</f>
        <v>Teuerste ist:     64   KLEYLING</v>
      </c>
      <c r="EL1" s="17" t="s">
        <v>143</v>
      </c>
      <c r="EM1" s="17" t="s">
        <v>134</v>
      </c>
      <c r="EO1" s="21" t="s">
        <v>162</v>
      </c>
      <c r="EP1" s="21" t="s">
        <v>129</v>
      </c>
      <c r="ER1" s="22" t="str">
        <f>"Teuerste ist:     "&amp;MAX(ER2:ER5)&amp;"   "&amp;INDEX(EQ2:EQ5,MATCH(MAX(ER2:ER5),ER2:ER5,0))</f>
        <v>Teuerste ist:     63   KLEYLING</v>
      </c>
      <c r="ET1" s="17" t="s">
        <v>143</v>
      </c>
      <c r="EU1" s="17" t="s">
        <v>134</v>
      </c>
      <c r="EW1" s="21" t="s">
        <v>163</v>
      </c>
      <c r="EX1" s="21" t="s">
        <v>129</v>
      </c>
      <c r="EZ1" s="22" t="str">
        <f>"Teuerste ist:     "&amp;MAX(EZ2:EZ5)&amp;"   "&amp;INDEX(EY2:EY5,MATCH(MAX(EZ2:EZ5),EZ2:EZ5,0))</f>
        <v>Teuerste ist:     63   KLEYLING</v>
      </c>
      <c r="FB1" s="17" t="s">
        <v>143</v>
      </c>
      <c r="FC1" s="17" t="s">
        <v>134</v>
      </c>
      <c r="FE1" s="21" t="s">
        <v>164</v>
      </c>
      <c r="FF1" s="21" t="s">
        <v>129</v>
      </c>
      <c r="FH1" s="22" t="str">
        <f>"Teuerste ist:     "&amp;MAX(FH2:FH5)&amp;"   "&amp;INDEX(FG2:FG5,MATCH(MAX(FH2:FH5),FH2:FH5,0))</f>
        <v>Teuerste ist:     63   KLEYLING</v>
      </c>
      <c r="FJ1" s="17" t="s">
        <v>143</v>
      </c>
      <c r="FK1" s="17" t="s">
        <v>134</v>
      </c>
      <c r="FM1" s="21" t="s">
        <v>165</v>
      </c>
      <c r="FN1" s="21" t="s">
        <v>129</v>
      </c>
      <c r="FP1" s="22" t="str">
        <f>"Teuerste ist:     "&amp;MAX(FP2:FP5)&amp;"   "&amp;INDEX(FO2:FO5,MATCH(MAX(FP2:FP5),FP2:FP5,0))</f>
        <v>Teuerste ist:     64   KLEYLING</v>
      </c>
      <c r="FR1" s="17" t="s">
        <v>143</v>
      </c>
      <c r="FS1" s="17" t="s">
        <v>134</v>
      </c>
      <c r="FU1" s="21" t="s">
        <v>166</v>
      </c>
      <c r="FV1" s="21" t="s">
        <v>129</v>
      </c>
      <c r="FX1" s="22" t="str">
        <f>"Teuerste ist:     "&amp;MAX(FX2:FX5)&amp;"   "&amp;INDEX(FW2:FW5,MATCH(MAX(FX2:FX5),FX2:FX5,0))</f>
        <v>Teuerste ist:     64   KLEYLING</v>
      </c>
      <c r="FZ1" s="17" t="s">
        <v>143</v>
      </c>
      <c r="GA1" s="17" t="s">
        <v>134</v>
      </c>
      <c r="GC1" s="21" t="s">
        <v>167</v>
      </c>
      <c r="GD1" s="21" t="s">
        <v>129</v>
      </c>
      <c r="GF1" s="22" t="str">
        <f>"Teuerste ist:     "&amp;MAX(GF2:GF5)&amp;"   "&amp;INDEX(GE2:GE5,MATCH(MAX(GF2:GF5),GF2:GF5,0))</f>
        <v>Teuerste ist:     64   KLEYLING</v>
      </c>
      <c r="GH1" s="17" t="s">
        <v>143</v>
      </c>
      <c r="GI1" s="17" t="s">
        <v>134</v>
      </c>
      <c r="GK1" s="21" t="s">
        <v>168</v>
      </c>
      <c r="GL1" s="21" t="s">
        <v>129</v>
      </c>
      <c r="GN1" s="22" t="str">
        <f>"Teuerste ist:     "&amp;MAX(GN2:GN5)&amp;"   "&amp;INDEX(GM2:GM5,MATCH(MAX(GN2:GN5),GN2:GN5,0))</f>
        <v>Teuerste ist:     63   KLEYLING</v>
      </c>
      <c r="GP1" s="17" t="s">
        <v>143</v>
      </c>
      <c r="GQ1" s="17" t="s">
        <v>134</v>
      </c>
      <c r="GS1" s="21" t="s">
        <v>169</v>
      </c>
      <c r="GT1" s="21" t="s">
        <v>129</v>
      </c>
      <c r="GV1" s="22" t="str">
        <f>"Teuerste ist:     "&amp;MAX(GV2:GV5)&amp;"   "&amp;INDEX(GU2:GU5,MATCH(MAX(GV2:GV5),GV2:GV5,0))</f>
        <v>Teuerste ist:     63   KLEYLING</v>
      </c>
      <c r="GX1" s="17" t="s">
        <v>143</v>
      </c>
      <c r="GY1" s="17" t="s">
        <v>134</v>
      </c>
      <c r="HA1" s="21" t="s">
        <v>170</v>
      </c>
      <c r="HB1" s="21" t="s">
        <v>129</v>
      </c>
      <c r="HD1" s="22" t="str">
        <f>"Teuerste ist:     "&amp;MAX(HD2:HD5)&amp;"   "&amp;INDEX(HC2:HC5,MATCH(MAX(HD2:HD5),HD2:HD5,0))</f>
        <v>Teuerste ist:     63   KLEYLING</v>
      </c>
      <c r="HF1" s="17" t="s">
        <v>143</v>
      </c>
      <c r="HG1" s="17" t="s">
        <v>134</v>
      </c>
      <c r="HI1" s="21" t="s">
        <v>171</v>
      </c>
      <c r="HJ1" s="21" t="s">
        <v>129</v>
      </c>
      <c r="HL1" s="22" t="str">
        <f>"Teuerste ist:     "&amp;MAX(HL2:HL5)&amp;"   "&amp;INDEX(HK2:HK5,MATCH(MAX(HL2:HL5),HL2:HL5,0))</f>
        <v>Teuerste ist:     63   KLEYLING</v>
      </c>
      <c r="HN1" s="17" t="s">
        <v>143</v>
      </c>
      <c r="HO1" s="17" t="s">
        <v>134</v>
      </c>
      <c r="HQ1" s="21" t="s">
        <v>172</v>
      </c>
      <c r="HR1" s="21" t="s">
        <v>129</v>
      </c>
      <c r="HT1" s="22" t="str">
        <f>"Teuerste ist:     "&amp;MAX(HT2:HT5)&amp;"   "&amp;INDEX(HS2:HS5,MATCH(MAX(HT2:HT5),HT2:HT5,0))</f>
        <v>Teuerste ist:     63   KLEYLING</v>
      </c>
      <c r="HV1" s="17" t="s">
        <v>143</v>
      </c>
      <c r="HW1" s="17" t="s">
        <v>134</v>
      </c>
      <c r="HY1" s="21" t="s">
        <v>173</v>
      </c>
      <c r="HZ1" s="21" t="s">
        <v>129</v>
      </c>
      <c r="IB1" s="22" t="str">
        <f>"Teuerste ist:     "&amp;MAX(IB2:IB5)&amp;"   "&amp;INDEX(IA2:IA5,MATCH(MAX(IB2:IB5),IB2:IB5,0))</f>
        <v>Teuerste ist:     63   KLEYLING</v>
      </c>
      <c r="ID1" s="17" t="s">
        <v>143</v>
      </c>
      <c r="IE1" s="17" t="s">
        <v>134</v>
      </c>
      <c r="IG1" s="21" t="s">
        <v>174</v>
      </c>
      <c r="IH1" s="21" t="s">
        <v>129</v>
      </c>
      <c r="IJ1" s="22" t="str">
        <f>"Teuerste ist:     "&amp;MAX(IJ2:IJ5)&amp;"   "&amp;INDEX(II2:II5,MATCH(MAX(IJ2:IJ5),IJ2:IJ5,0))</f>
        <v>Teuerste ist:     63   KLEYLING</v>
      </c>
      <c r="IL1" s="17" t="s">
        <v>143</v>
      </c>
      <c r="IM1" s="17" t="s">
        <v>134</v>
      </c>
      <c r="IO1" s="21" t="s">
        <v>175</v>
      </c>
      <c r="IP1" s="21" t="s">
        <v>129</v>
      </c>
      <c r="IR1" s="22" t="str">
        <f>"Teuerste ist:     "&amp;MAX(IR2:IR5)&amp;"   "&amp;INDEX(IQ2:IQ5,MATCH(MAX(IR2:IR5),IR2:IR5,0))</f>
        <v>Teuerste ist:     63   KLEYLING</v>
      </c>
      <c r="IT1" s="17" t="s">
        <v>143</v>
      </c>
      <c r="IU1" s="17" t="s">
        <v>134</v>
      </c>
      <c r="IW1" s="21" t="s">
        <v>176</v>
      </c>
      <c r="IX1" s="21" t="s">
        <v>129</v>
      </c>
      <c r="IZ1" s="22" t="str">
        <f>"Teuerste ist:     "&amp;MAX(IZ2:IZ5)&amp;"   "&amp;INDEX(IY2:IY5,MATCH(MAX(IZ2:IZ5),IZ2:IZ5,0))</f>
        <v>Teuerste ist:     63   KLEYLING</v>
      </c>
      <c r="JB1" s="17" t="s">
        <v>143</v>
      </c>
      <c r="JC1" s="17" t="s">
        <v>134</v>
      </c>
      <c r="JE1" s="21" t="s">
        <v>177</v>
      </c>
      <c r="JF1" s="21" t="s">
        <v>129</v>
      </c>
      <c r="JH1" s="22" t="str">
        <f>"Teuerste ist:     "&amp;MAX(JH2:JH5)&amp;"   "&amp;INDEX(JG2:JG5,MATCH(MAX(JH2:JH5),JH2:JH5,0))</f>
        <v>Teuerste ist:     63   KLEYLING</v>
      </c>
      <c r="JJ1" s="17" t="s">
        <v>143</v>
      </c>
      <c r="JK1" s="17" t="s">
        <v>134</v>
      </c>
      <c r="JM1" s="21" t="s">
        <v>178</v>
      </c>
      <c r="JN1" s="21" t="s">
        <v>129</v>
      </c>
      <c r="JP1" s="22" t="str">
        <f>"Teuerste ist:     "&amp;MAX(JP2:JP5)&amp;"   "&amp;INDEX(JO2:JO5,MATCH(MAX(JP2:JP5),JP2:JP5,0))</f>
        <v>Teuerste ist:     63   KLEYLING</v>
      </c>
      <c r="JR1" s="17" t="s">
        <v>143</v>
      </c>
      <c r="JS1" s="17" t="s">
        <v>134</v>
      </c>
      <c r="JU1" s="21" t="s">
        <v>179</v>
      </c>
      <c r="JV1" s="21" t="s">
        <v>129</v>
      </c>
      <c r="JX1" s="22" t="str">
        <f>"Teuerste ist:     "&amp;MAX(JX2:JX5)&amp;"   "&amp;INDEX(JW2:JW5,MATCH(MAX(JX2:JX5),JX2:JX5,0))</f>
        <v>Teuerste ist:     63   KLEYLING</v>
      </c>
      <c r="JZ1" s="17" t="s">
        <v>143</v>
      </c>
      <c r="KA1" s="17" t="s">
        <v>134</v>
      </c>
      <c r="KC1" s="21" t="s">
        <v>180</v>
      </c>
      <c r="KD1" s="21" t="s">
        <v>129</v>
      </c>
      <c r="KF1" s="22" t="str">
        <f>"Teuerste ist:     "&amp;MAX(KF2:KF5)&amp;"   "&amp;INDEX(KE2:KE5,MATCH(MAX(KF2:KF5),KF2:KF5,0))</f>
        <v>Teuerste ist:     63   KLEYLING</v>
      </c>
      <c r="KH1" s="17" t="s">
        <v>143</v>
      </c>
      <c r="KI1" s="17" t="s">
        <v>134</v>
      </c>
      <c r="KK1" s="21" t="s">
        <v>181</v>
      </c>
      <c r="KL1" s="21" t="s">
        <v>129</v>
      </c>
      <c r="KN1" s="22" t="str">
        <f>"Teuerste ist:     "&amp;MAX(KN2:KN5)&amp;"   "&amp;INDEX(KM2:KM5,MATCH(MAX(KN2:KN5),KN2:KN5,0))</f>
        <v>Teuerste ist:     63   KLEYLING</v>
      </c>
      <c r="KP1" s="17" t="s">
        <v>143</v>
      </c>
      <c r="KQ1" s="17" t="s">
        <v>134</v>
      </c>
      <c r="KS1" s="21" t="s">
        <v>182</v>
      </c>
      <c r="KT1" s="21" t="s">
        <v>129</v>
      </c>
      <c r="KV1" s="22" t="str">
        <f>"Teuerste ist:     "&amp;MAX(KV2:KV5)&amp;"   "&amp;INDEX(KU2:KU5,MATCH(MAX(KV2:KV5),KV2:KV5,0))</f>
        <v>Teuerste ist:     63   KLEYLING</v>
      </c>
      <c r="KX1" s="17" t="s">
        <v>143</v>
      </c>
      <c r="KY1" s="17" t="s">
        <v>134</v>
      </c>
      <c r="LA1" s="21" t="s">
        <v>183</v>
      </c>
      <c r="LB1" s="21" t="s">
        <v>129</v>
      </c>
      <c r="LD1" s="22" t="str">
        <f>"Teuerste ist:     "&amp;MAX(LD2:LD5)&amp;"   "&amp;INDEX(LC2:LC5,MATCH(MAX(LD2:LD5),LD2:LD5,0))</f>
        <v>Teuerste ist:     63   KLEYLING</v>
      </c>
      <c r="LF1" s="17" t="s">
        <v>143</v>
      </c>
      <c r="LG1" s="17" t="s">
        <v>134</v>
      </c>
      <c r="LI1" s="21" t="s">
        <v>184</v>
      </c>
      <c r="LJ1" s="21" t="s">
        <v>129</v>
      </c>
      <c r="LL1" s="22" t="str">
        <f>"Teuerste ist:     "&amp;MAX(LL2:LL5)&amp;"   "&amp;INDEX(LK2:LK5,MATCH(MAX(LL2:LL5),LL2:LL5,0))</f>
        <v>Teuerste ist:     63   KLEYLING</v>
      </c>
      <c r="LN1" s="17" t="s">
        <v>143</v>
      </c>
      <c r="LO1" s="17" t="s">
        <v>134</v>
      </c>
      <c r="LQ1" s="21" t="s">
        <v>185</v>
      </c>
      <c r="LR1" s="21" t="s">
        <v>129</v>
      </c>
      <c r="LT1" s="22" t="e">
        <f>"Teuerste ist:     "&amp;MAX(LT2:LT5)&amp;"   "&amp;INDEX(LS2:LS5,MATCH(MAX(LT2:LT5),LT2:LT5,0))</f>
        <v>#N/A</v>
      </c>
      <c r="LV1" s="17" t="s">
        <v>143</v>
      </c>
      <c r="LW1" s="17" t="s">
        <v>134</v>
      </c>
      <c r="LY1" s="21" t="s">
        <v>186</v>
      </c>
      <c r="LZ1" s="21" t="s">
        <v>129</v>
      </c>
      <c r="MB1" s="22" t="str">
        <f>"Teuerste ist:     "&amp;MAX(MB2:MB5)&amp;"   "&amp;INDEX(MA2:MA5,MATCH(MAX(MB2:MB5),MB2:MB5,0))</f>
        <v>Teuerste ist:     63   KLEYLING</v>
      </c>
      <c r="MD1" s="17" t="s">
        <v>143</v>
      </c>
      <c r="ME1" s="17" t="s">
        <v>134</v>
      </c>
      <c r="MG1" s="21" t="s">
        <v>187</v>
      </c>
      <c r="MH1" s="21" t="s">
        <v>129</v>
      </c>
      <c r="MJ1" s="22" t="str">
        <f>"Teuerste ist:     "&amp;MAX(MJ2:MJ5)&amp;"   "&amp;INDEX(MI2:MI5,MATCH(MAX(MJ2:MJ5),MJ2:MJ5,0))</f>
        <v>Teuerste ist:     63   KLEYLING</v>
      </c>
      <c r="ML1" s="17" t="s">
        <v>143</v>
      </c>
      <c r="MM1" s="17" t="s">
        <v>134</v>
      </c>
      <c r="MO1" s="21" t="s">
        <v>188</v>
      </c>
      <c r="MP1" s="21" t="s">
        <v>129</v>
      </c>
      <c r="MR1" s="22" t="str">
        <f>"Teuerste ist:     "&amp;MAX(MR2:MR5)&amp;"   "&amp;INDEX(MQ2:MQ5,MATCH(MAX(MR2:MR5),MR2:MR5,0))</f>
        <v>Teuerste ist:     63   KLEYLING</v>
      </c>
      <c r="MT1" s="17" t="s">
        <v>143</v>
      </c>
      <c r="MU1" s="17" t="s">
        <v>134</v>
      </c>
      <c r="MW1" s="21" t="s">
        <v>189</v>
      </c>
      <c r="MX1" s="21" t="s">
        <v>129</v>
      </c>
      <c r="MZ1" s="22" t="str">
        <f>"Teuerste ist:     "&amp;MAX(MZ2:MZ5)&amp;"   "&amp;INDEX(MY2:MY5,MATCH(MAX(MZ2:MZ5),MZ2:MZ5,0))</f>
        <v>Teuerste ist:     63   KLEYLING</v>
      </c>
      <c r="NB1" s="17" t="s">
        <v>143</v>
      </c>
      <c r="NC1" s="17" t="s">
        <v>134</v>
      </c>
      <c r="NE1" s="21" t="s">
        <v>190</v>
      </c>
      <c r="NF1" s="21" t="s">
        <v>129</v>
      </c>
      <c r="NH1" s="22" t="str">
        <f>"Teuerste ist:     "&amp;MAX(NH2:NH5)&amp;"   "&amp;INDEX(NG2:NG5,MATCH(MAX(NH2:NH5),NH2:NH5,0))</f>
        <v>Teuerste ist:     63   KLEYLING</v>
      </c>
      <c r="NJ1" s="17" t="s">
        <v>143</v>
      </c>
      <c r="NK1" s="17" t="s">
        <v>134</v>
      </c>
      <c r="NM1" s="21" t="s">
        <v>191</v>
      </c>
      <c r="NN1" s="21" t="s">
        <v>129</v>
      </c>
      <c r="NP1" s="22" t="str">
        <f>"Teuerste ist:     "&amp;MAX(NP2:NP5)&amp;"   "&amp;INDEX(NO2:NO5,MATCH(MAX(NP2:NP5),NP2:NP5,0))</f>
        <v>Teuerste ist:     63   KLEYLING</v>
      </c>
      <c r="NR1" s="17" t="s">
        <v>143</v>
      </c>
      <c r="NS1" s="17" t="s">
        <v>134</v>
      </c>
      <c r="NU1" s="21" t="s">
        <v>192</v>
      </c>
      <c r="NV1" s="21" t="s">
        <v>129</v>
      </c>
      <c r="NX1" s="22" t="str">
        <f>"Teuerste ist:     "&amp;MAX(NX2:NX5)&amp;"   "&amp;INDEX(NW2:NW5,MATCH(MAX(NX2:NX5),NX2:NX5,0))</f>
        <v>Teuerste ist:     63   KLEYLING</v>
      </c>
      <c r="NZ1" s="17" t="s">
        <v>143</v>
      </c>
      <c r="OA1" s="17" t="s">
        <v>134</v>
      </c>
      <c r="OC1" s="21" t="s">
        <v>193</v>
      </c>
      <c r="OD1" s="21" t="s">
        <v>129</v>
      </c>
      <c r="OF1" s="22" t="str">
        <f>"Teuerste ist:     "&amp;MAX(OF2:OF5)&amp;"   "&amp;INDEX(OE2:OE5,MATCH(MAX(OF2:OF5),OF2:OF5,0))</f>
        <v>Teuerste ist:     63   KLEYLING</v>
      </c>
      <c r="OH1" s="17" t="s">
        <v>143</v>
      </c>
      <c r="OI1" s="17" t="s">
        <v>134</v>
      </c>
      <c r="OK1" s="21" t="s">
        <v>194</v>
      </c>
      <c r="OL1" s="21" t="s">
        <v>129</v>
      </c>
      <c r="ON1" s="22" t="str">
        <f>"Teuerste ist:     "&amp;MAX(ON2:ON5)&amp;"   "&amp;INDEX(OM2:OM5,MATCH(MAX(ON2:ON5),ON2:ON5,0))</f>
        <v>Teuerste ist:     63   KLEYLING</v>
      </c>
      <c r="OP1" s="17" t="s">
        <v>143</v>
      </c>
      <c r="OQ1" s="17" t="s">
        <v>134</v>
      </c>
      <c r="OS1" s="21" t="s">
        <v>195</v>
      </c>
      <c r="OT1" s="21" t="s">
        <v>129</v>
      </c>
      <c r="OV1" s="22" t="str">
        <f>"Teuerste ist:     "&amp;MAX(OV2:OV5)&amp;"   "&amp;INDEX(OU2:OU5,MATCH(MAX(OV2:OV5),OV2:OV5,0))</f>
        <v>Teuerste ist:     63   KLEYLING</v>
      </c>
      <c r="OX1" s="17" t="s">
        <v>143</v>
      </c>
      <c r="OY1" s="17" t="s">
        <v>134</v>
      </c>
      <c r="PA1" s="21" t="s">
        <v>196</v>
      </c>
      <c r="PB1" s="21" t="s">
        <v>129</v>
      </c>
      <c r="PD1" s="22" t="str">
        <f>"Teuerste ist:     "&amp;MAX(PD2:PD5)&amp;"   "&amp;INDEX(PC2:PC5,MATCH(MAX(PD2:PD5),PD2:PD5,0))</f>
        <v>Teuerste ist:     63   KLEYLING</v>
      </c>
      <c r="PF1" s="17" t="s">
        <v>143</v>
      </c>
      <c r="PG1" s="17" t="s">
        <v>134</v>
      </c>
      <c r="PI1" s="21" t="s">
        <v>197</v>
      </c>
      <c r="PJ1" s="21" t="s">
        <v>129</v>
      </c>
      <c r="PL1" s="22" t="str">
        <f>"Teuerste ist:     "&amp;MAX(PL2:PL5)&amp;"   "&amp;INDEX(PK2:PK5,MATCH(MAX(PL2:PL5),PL2:PL5,0))</f>
        <v>Teuerste ist:     63   KLEYLING</v>
      </c>
      <c r="PN1" s="17" t="s">
        <v>143</v>
      </c>
      <c r="PO1" s="17" t="s">
        <v>134</v>
      </c>
      <c r="PQ1" s="21" t="s">
        <v>198</v>
      </c>
      <c r="PR1" s="21" t="s">
        <v>129</v>
      </c>
      <c r="PT1" s="22" t="str">
        <f>"Teuerste ist:     "&amp;MAX(PT2:PT5)&amp;"   "&amp;INDEX(PS2:PS5,MATCH(MAX(PT2:PT5),PT2:PT5,0))</f>
        <v>Teuerste ist:     63   KLEYLING</v>
      </c>
      <c r="PV1" s="17" t="s">
        <v>143</v>
      </c>
      <c r="PW1" s="17" t="s">
        <v>134</v>
      </c>
      <c r="PY1" s="21" t="s">
        <v>199</v>
      </c>
      <c r="PZ1" s="21" t="s">
        <v>129</v>
      </c>
      <c r="QB1" s="22" t="str">
        <f>"Teuerste ist:     "&amp;MAX(QB2:QB5)&amp;"   "&amp;INDEX(QA2:QA5,MATCH(MAX(QB2:QB5),QB2:QB5,0))</f>
        <v>Teuerste ist:     63   KLEYLING</v>
      </c>
      <c r="QD1" s="17" t="s">
        <v>143</v>
      </c>
      <c r="QE1" s="17" t="s">
        <v>134</v>
      </c>
      <c r="QG1" s="21" t="s">
        <v>200</v>
      </c>
      <c r="QH1" s="21" t="s">
        <v>129</v>
      </c>
      <c r="QJ1" s="22" t="str">
        <f>"Teuerste ist:     "&amp;MAX(QJ2:QJ5)&amp;"   "&amp;INDEX(QI2:QI5,MATCH(MAX(QJ2:QJ5),QJ2:QJ5,0))</f>
        <v>Teuerste ist:     63   KLEYLING</v>
      </c>
      <c r="QL1" s="17" t="s">
        <v>143</v>
      </c>
      <c r="QM1" s="17" t="s">
        <v>134</v>
      </c>
      <c r="QO1" s="21" t="s">
        <v>201</v>
      </c>
      <c r="QP1" s="21" t="s">
        <v>129</v>
      </c>
      <c r="QR1" s="22" t="str">
        <f>"Teuerste ist:     "&amp;MAX(QR2:QR5)&amp;"   "&amp;INDEX(QQ2:QQ5,MATCH(MAX(QR2:QR5),QR2:QR5,0))</f>
        <v>Teuerste ist:     63   KLEYLING</v>
      </c>
      <c r="QT1" s="17" t="s">
        <v>143</v>
      </c>
      <c r="QU1" s="17" t="s">
        <v>134</v>
      </c>
      <c r="QW1" s="21" t="s">
        <v>202</v>
      </c>
      <c r="QX1" s="21" t="s">
        <v>129</v>
      </c>
      <c r="QZ1" s="22" t="str">
        <f>"Teuerste ist:     "&amp;MAX(QZ2:QZ5)&amp;"   "&amp;INDEX(QY2:QY5,MATCH(MAX(QZ2:QZ5),QZ2:QZ5,0))</f>
        <v>Teuerste ist:     63   KLEYLING</v>
      </c>
      <c r="RB1" s="17" t="s">
        <v>143</v>
      </c>
      <c r="RC1" s="17" t="s">
        <v>134</v>
      </c>
      <c r="RE1" s="21" t="s">
        <v>203</v>
      </c>
      <c r="RF1" s="21" t="s">
        <v>129</v>
      </c>
      <c r="RH1" s="22" t="str">
        <f>"Teuerste ist:     "&amp;MAX(RH2:RH5)&amp;"   "&amp;INDEX(RG2:RG5,MATCH(MAX(RH2:RH5),RH2:RH5,0))</f>
        <v>Teuerste ist:     63   KLEYLING</v>
      </c>
      <c r="RJ1" s="17" t="s">
        <v>143</v>
      </c>
      <c r="RK1" s="17" t="s">
        <v>134</v>
      </c>
      <c r="RM1" s="21" t="s">
        <v>204</v>
      </c>
      <c r="RN1" s="21" t="s">
        <v>129</v>
      </c>
      <c r="RP1" s="22" t="e">
        <f>"Teuerste ist:     "&amp;MAX(RP2:RP5)&amp;"   "&amp;INDEX(RO2:RO5,MATCH(MAX(RP2:RP5),RP2:RP5,0))</f>
        <v>#N/A</v>
      </c>
      <c r="RR1" s="17" t="s">
        <v>143</v>
      </c>
      <c r="RS1" s="17" t="s">
        <v>134</v>
      </c>
      <c r="RU1" s="21" t="s">
        <v>205</v>
      </c>
      <c r="RV1" s="21" t="s">
        <v>129</v>
      </c>
      <c r="RX1" s="22" t="str">
        <f>"Teuerste ist:     "&amp;MAX(RX2:RX5)&amp;"   "&amp;INDEX(RW2:RW5,MATCH(MAX(RX2:RX5),RX2:RX5,0))</f>
        <v>Teuerste ist:     63   KLEYLING</v>
      </c>
      <c r="RZ1" s="17" t="s">
        <v>143</v>
      </c>
      <c r="SA1" s="17" t="s">
        <v>134</v>
      </c>
      <c r="SC1" s="21" t="s">
        <v>206</v>
      </c>
      <c r="SD1" s="21" t="s">
        <v>129</v>
      </c>
      <c r="SF1" s="22" t="str">
        <f>"Teuerste ist:     "&amp;MAX(SF2:SF5)&amp;"   "&amp;INDEX(SE2:SE5,MATCH(MAX(SF2:SF5),SF2:SF5,0))</f>
        <v>Teuerste ist:     63   KLEYLING</v>
      </c>
      <c r="SH1" s="17" t="s">
        <v>143</v>
      </c>
      <c r="SI1" s="17" t="s">
        <v>134</v>
      </c>
      <c r="SK1" s="21" t="s">
        <v>207</v>
      </c>
      <c r="SL1" s="21" t="s">
        <v>129</v>
      </c>
      <c r="SN1" s="22" t="str">
        <f>"Teuerste ist:     "&amp;MAX(SN2:SN5)&amp;"   "&amp;INDEX(SM2:SM5,MATCH(MAX(SN2:SN5),SN2:SN5,0))</f>
        <v>Teuerste ist:     63   KLEYLING</v>
      </c>
      <c r="SP1" s="17" t="s">
        <v>143</v>
      </c>
      <c r="SQ1" s="17" t="s">
        <v>134</v>
      </c>
      <c r="SS1" s="21" t="s">
        <v>208</v>
      </c>
      <c r="ST1" s="21" t="s">
        <v>129</v>
      </c>
      <c r="SV1" s="22" t="str">
        <f>"Teuerste ist:     "&amp;MAX(SV2:SV5)&amp;"   "&amp;INDEX(SU2:SU5,MATCH(MAX(SV2:SV5),SV2:SV5,0))</f>
        <v>Teuerste ist:     63   KLEYLING</v>
      </c>
      <c r="SX1" s="17" t="s">
        <v>143</v>
      </c>
      <c r="SY1" s="17" t="s">
        <v>134</v>
      </c>
      <c r="TA1" s="21" t="s">
        <v>209</v>
      </c>
      <c r="TB1" s="21" t="s">
        <v>129</v>
      </c>
      <c r="TD1" s="22" t="str">
        <f>"Teuerste ist:     "&amp;MAX(TD2:TD5)&amp;"   "&amp;INDEX(TC2:TC5,MATCH(MAX(TD2:TD5),TD2:TD5,0))</f>
        <v>Teuerste ist:     63   KLEYLING</v>
      </c>
      <c r="TF1" s="17" t="s">
        <v>143</v>
      </c>
      <c r="TG1" s="17" t="s">
        <v>134</v>
      </c>
      <c r="TI1" s="21" t="s">
        <v>210</v>
      </c>
      <c r="TJ1" s="21" t="s">
        <v>129</v>
      </c>
      <c r="TL1" s="22" t="str">
        <f>"Teuerste ist:     "&amp;MAX(TL2:TL5)&amp;"   "&amp;INDEX(TK2:TK5,MATCH(MAX(TL2:TL5),TL2:TL5,0))</f>
        <v>Teuerste ist:     63   KLEYLING</v>
      </c>
      <c r="TN1" s="17" t="s">
        <v>143</v>
      </c>
      <c r="TO1" s="17" t="s">
        <v>134</v>
      </c>
      <c r="TQ1" s="21" t="s">
        <v>211</v>
      </c>
      <c r="TR1" s="21" t="s">
        <v>129</v>
      </c>
      <c r="TT1" s="22" t="str">
        <f>"Teuerste ist:     "&amp;MAX(TT2:TT5)&amp;"   "&amp;INDEX(TS2:TS5,MATCH(MAX(TT2:TT5),TT2:TT5,0))</f>
        <v>Teuerste ist:     63   KLEYLING</v>
      </c>
      <c r="TV1" s="17" t="s">
        <v>143</v>
      </c>
      <c r="TW1" s="17" t="s">
        <v>134</v>
      </c>
      <c r="TY1" s="21" t="s">
        <v>212</v>
      </c>
      <c r="TZ1" s="21" t="s">
        <v>129</v>
      </c>
      <c r="UB1" s="22" t="str">
        <f>"Teuerste ist:     "&amp;MAX(UB2:UB5)&amp;"   "&amp;INDEX(UA2:UA5,MATCH(MAX(UB2:UB5),UB2:UB5,0))</f>
        <v>Teuerste ist:     63   KLEYLING</v>
      </c>
      <c r="UD1" s="17" t="s">
        <v>143</v>
      </c>
      <c r="UE1" s="17" t="s">
        <v>134</v>
      </c>
      <c r="UG1" s="21" t="s">
        <v>213</v>
      </c>
      <c r="UH1" s="21" t="s">
        <v>129</v>
      </c>
      <c r="UJ1" s="22" t="str">
        <f>"Teuerste ist:     "&amp;MAX(UJ2:UJ5)&amp;"   "&amp;INDEX(UI2:UI5,MATCH(MAX(UJ2:UJ5),UJ2:UJ5,0))</f>
        <v>Teuerste ist:     63   KLEYLING</v>
      </c>
      <c r="UL1" s="17" t="s">
        <v>143</v>
      </c>
      <c r="UM1" s="17" t="s">
        <v>134</v>
      </c>
      <c r="UO1" s="21" t="s">
        <v>214</v>
      </c>
      <c r="UP1" s="21" t="s">
        <v>129</v>
      </c>
      <c r="UR1" s="22" t="str">
        <f>"Teuerste ist:     "&amp;MAX(UR2:UR5)&amp;"   "&amp;INDEX(UQ2:UQ5,MATCH(MAX(UR2:UR5),UR2:UR5,0))</f>
        <v>Teuerste ist:     63   KLEYLING</v>
      </c>
      <c r="UT1" s="17" t="s">
        <v>143</v>
      </c>
      <c r="UU1" s="17" t="s">
        <v>134</v>
      </c>
      <c r="UW1" s="21" t="s">
        <v>215</v>
      </c>
      <c r="UX1" s="21" t="s">
        <v>129</v>
      </c>
      <c r="UZ1" s="22" t="str">
        <f>"Teuerste ist:     "&amp;MAX(UZ2:UZ5)&amp;"   "&amp;INDEX(UY2:UY5,MATCH(MAX(UZ2:UZ5),UZ2:UZ5,0))</f>
        <v>Teuerste ist:     63   KLEYLING</v>
      </c>
      <c r="VB1" s="17" t="s">
        <v>143</v>
      </c>
      <c r="VC1" s="17" t="s">
        <v>134</v>
      </c>
      <c r="VE1" s="21" t="s">
        <v>216</v>
      </c>
      <c r="VF1" s="21" t="s">
        <v>129</v>
      </c>
      <c r="VH1" s="22" t="str">
        <f>"Teuerste ist:     "&amp;MAX(VH2:VH5)&amp;"   "&amp;INDEX(VG2:VG5,MATCH(MAX(VH2:VH5),VH2:VH5,0))</f>
        <v>Teuerste ist:     63   KLEYLING</v>
      </c>
      <c r="VJ1" s="17" t="s">
        <v>143</v>
      </c>
      <c r="VK1" s="17" t="s">
        <v>134</v>
      </c>
      <c r="VM1" s="21" t="s">
        <v>217</v>
      </c>
      <c r="VN1" s="21" t="s">
        <v>129</v>
      </c>
      <c r="VP1" s="22" t="str">
        <f>"Teuerste ist:     "&amp;MAX(VP2:VP5)&amp;"   "&amp;INDEX(VO2:VO5,MATCH(MAX(VP2:VP5),VP2:VP5,0))</f>
        <v>Teuerste ist:     63   KLEYLING</v>
      </c>
      <c r="VR1" s="17" t="s">
        <v>143</v>
      </c>
      <c r="VS1" s="17" t="s">
        <v>134</v>
      </c>
      <c r="VU1" s="21" t="s">
        <v>218</v>
      </c>
      <c r="VV1" s="21" t="s">
        <v>129</v>
      </c>
      <c r="VX1" s="22" t="str">
        <f>"Teuerste ist:     "&amp;MAX(VX2:VX5)&amp;"   "&amp;INDEX(VW2:VW5,MATCH(MAX(VX2:VX5),VX2:VX5,0))</f>
        <v>Teuerste ist:     63   KLEYLING</v>
      </c>
      <c r="VZ1" s="17" t="s">
        <v>143</v>
      </c>
      <c r="WA1" s="17" t="s">
        <v>134</v>
      </c>
      <c r="WC1" s="21" t="s">
        <v>219</v>
      </c>
      <c r="WD1" s="21" t="s">
        <v>129</v>
      </c>
      <c r="WF1" s="22" t="str">
        <f>"Teuerste ist:     "&amp;MAX(WF2:WF5)&amp;"   "&amp;INDEX(WE2:WE5,MATCH(MAX(WF2:WF5),WF2:WF5,0))</f>
        <v>Teuerste ist:     63   KLEYLING</v>
      </c>
      <c r="WH1" s="17" t="s">
        <v>143</v>
      </c>
      <c r="WI1" s="17" t="s">
        <v>134</v>
      </c>
      <c r="WK1" s="21" t="s">
        <v>220</v>
      </c>
      <c r="WL1" s="21" t="s">
        <v>129</v>
      </c>
      <c r="WN1" s="22" t="str">
        <f>"Teuerste ist:     "&amp;MAX(WN2:WN5)&amp;"   "&amp;INDEX(WM2:WM5,MATCH(MAX(WN2:WN5),WN2:WN5,0))</f>
        <v>Teuerste ist:     63   KLEYLING</v>
      </c>
      <c r="WP1" s="17" t="s">
        <v>143</v>
      </c>
      <c r="WQ1" s="17" t="s">
        <v>134</v>
      </c>
      <c r="WS1" s="21" t="s">
        <v>221</v>
      </c>
      <c r="WT1" s="21" t="s">
        <v>129</v>
      </c>
      <c r="WV1" s="22" t="str">
        <f>"Teuerste ist:     "&amp;MAX(WV2:WV5)&amp;"   "&amp;INDEX(WU2:WU5,MATCH(MAX(WV2:WV5),WV2:WV5,0))</f>
        <v>Teuerste ist:     61   KLEYLING</v>
      </c>
      <c r="WX1" s="17" t="s">
        <v>143</v>
      </c>
      <c r="WY1" s="17" t="s">
        <v>134</v>
      </c>
      <c r="XA1" s="21" t="s">
        <v>222</v>
      </c>
      <c r="XB1" s="21" t="s">
        <v>129</v>
      </c>
      <c r="XD1" s="22" t="str">
        <f>"Teuerste ist:     "&amp;MAX(XD2:XD5)&amp;"   "&amp;INDEX(XC2:XC5,MATCH(MAX(XD2:XD5),XD2:XD5,0))</f>
        <v>Teuerste ist:     63   KLEYLING</v>
      </c>
      <c r="XF1" s="17" t="s">
        <v>143</v>
      </c>
      <c r="XG1" s="17" t="s">
        <v>134</v>
      </c>
      <c r="XI1" s="21" t="s">
        <v>223</v>
      </c>
      <c r="XJ1" s="21" t="s">
        <v>129</v>
      </c>
      <c r="XL1" s="22" t="str">
        <f>"Teuerste ist:     "&amp;MAX(XL2:XL5)&amp;"   "&amp;INDEX(XK2:XK5,MATCH(MAX(XL2:XL5),XL2:XL5,0))</f>
        <v>Teuerste ist:     63   KLEYLING</v>
      </c>
      <c r="XN1" s="17" t="s">
        <v>143</v>
      </c>
      <c r="XO1" s="17" t="s">
        <v>134</v>
      </c>
      <c r="XQ1" s="21" t="s">
        <v>224</v>
      </c>
      <c r="XR1" s="21" t="s">
        <v>129</v>
      </c>
      <c r="XT1" s="22" t="str">
        <f>"Teuerste ist:     "&amp;MAX(XT2:XT5)&amp;"   "&amp;INDEX(XS2:XS5,MATCH(MAX(XT2:XT5),XT2:XT5,0))</f>
        <v>Teuerste ist:     63   KLEYLING</v>
      </c>
      <c r="XV1" s="17" t="s">
        <v>143</v>
      </c>
      <c r="XW1" s="17" t="s">
        <v>134</v>
      </c>
      <c r="XY1" s="21" t="s">
        <v>225</v>
      </c>
      <c r="XZ1" s="21" t="s">
        <v>129</v>
      </c>
      <c r="YB1" s="22" t="str">
        <f>"Teuerste ist:     "&amp;MAX(YB2:YB5)&amp;"   "&amp;INDEX(YA2:YA5,MATCH(MAX(YB2:YB5),YB2:YB5,0))</f>
        <v>Teuerste ist:     63   KLEYLING</v>
      </c>
      <c r="YD1" s="17" t="s">
        <v>143</v>
      </c>
      <c r="YE1" s="17" t="s">
        <v>134</v>
      </c>
      <c r="YG1" s="21" t="s">
        <v>226</v>
      </c>
      <c r="YH1" s="21" t="s">
        <v>129</v>
      </c>
      <c r="YJ1" s="22" t="str">
        <f>"Teuerste ist:     "&amp;MAX(YJ2:YJ5)&amp;"   "&amp;INDEX(YI2:YI5,MATCH(MAX(YJ2:YJ5),YJ2:YJ5,0))</f>
        <v>Teuerste ist:     63   KLEYLING</v>
      </c>
      <c r="YL1" s="17" t="s">
        <v>143</v>
      </c>
      <c r="YM1" s="17" t="s">
        <v>134</v>
      </c>
      <c r="YO1" s="21" t="s">
        <v>227</v>
      </c>
      <c r="YP1" s="21" t="s">
        <v>129</v>
      </c>
      <c r="YR1" s="22" t="str">
        <f>"Teuerste ist:     "&amp;MAX(YR2:YR5)&amp;"   "&amp;INDEX(YQ2:YQ5,MATCH(MAX(YR2:YR5),YR2:YR5,0))</f>
        <v>Teuerste ist:     63   KLEYLING</v>
      </c>
      <c r="YT1" s="17" t="s">
        <v>143</v>
      </c>
      <c r="YU1" s="17" t="s">
        <v>134</v>
      </c>
      <c r="YW1" s="21" t="s">
        <v>228</v>
      </c>
      <c r="YX1" s="21" t="s">
        <v>129</v>
      </c>
      <c r="YZ1" s="22" t="str">
        <f>"Teuerste ist:     "&amp;MAX(YZ2:YZ5)&amp;"   "&amp;INDEX(YY2:YY5,MATCH(MAX(YZ2:YZ5),YZ2:YZ5,0))</f>
        <v>Teuerste ist:     63   KLEYLING</v>
      </c>
      <c r="ZB1" s="17" t="s">
        <v>143</v>
      </c>
      <c r="ZC1" s="17" t="s">
        <v>134</v>
      </c>
      <c r="ZE1" s="21" t="s">
        <v>229</v>
      </c>
      <c r="ZF1" s="21" t="s">
        <v>129</v>
      </c>
      <c r="ZH1" s="22" t="str">
        <f>"Teuerste ist:     "&amp;MAX(ZH2:ZH5)&amp;"   "&amp;INDEX(ZG2:ZG5,MATCH(MAX(ZH2:ZH5),ZH2:ZH5,0))</f>
        <v>Teuerste ist:     63   KLEYLING</v>
      </c>
      <c r="ZJ1" s="17" t="s">
        <v>143</v>
      </c>
      <c r="ZK1" s="17" t="s">
        <v>134</v>
      </c>
      <c r="ZM1" s="21" t="s">
        <v>230</v>
      </c>
      <c r="ZN1" s="21" t="s">
        <v>129</v>
      </c>
      <c r="ZP1" s="22" t="str">
        <f>"Teuerste ist:     "&amp;MAX(ZP2:ZP5)&amp;"   "&amp;INDEX(ZO2:ZO5,MATCH(MAX(ZP2:ZP5),ZP2:ZP5,0))</f>
        <v>Teuerste ist:     63   KLEYLING</v>
      </c>
      <c r="ZR1" s="17" t="s">
        <v>143</v>
      </c>
      <c r="ZS1" s="17" t="s">
        <v>134</v>
      </c>
      <c r="ZU1" s="21" t="s">
        <v>231</v>
      </c>
      <c r="ZV1" s="21" t="s">
        <v>129</v>
      </c>
      <c r="ZX1" s="22" t="str">
        <f>"Teuerste ist:     "&amp;MAX(ZX2:ZX5)&amp;"   "&amp;INDEX(ZW2:ZW5,MATCH(MAX(ZX2:ZX5),ZX2:ZX5,0))</f>
        <v>Teuerste ist:     63   KLEYLING</v>
      </c>
      <c r="ZZ1" s="17" t="s">
        <v>143</v>
      </c>
      <c r="AAA1" s="17" t="s">
        <v>134</v>
      </c>
      <c r="AAC1" s="21" t="s">
        <v>232</v>
      </c>
      <c r="AAD1" s="21" t="s">
        <v>129</v>
      </c>
      <c r="AAF1" s="22" t="str">
        <f>"Teuerste ist:     "&amp;MAX(AAF2:AAF5)&amp;"   "&amp;INDEX(AAE2:AAE5,MATCH(MAX(AAF2:AAF5),AAF2:AAF5,0))</f>
        <v>Teuerste ist:     63   KLEYLING</v>
      </c>
      <c r="AAH1" s="17" t="s">
        <v>143</v>
      </c>
      <c r="AAI1" s="17" t="s">
        <v>134</v>
      </c>
      <c r="AAK1" s="21" t="s">
        <v>233</v>
      </c>
      <c r="AAL1" s="21" t="s">
        <v>129</v>
      </c>
      <c r="AAN1" s="22" t="str">
        <f>"Teuerste ist:     "&amp;MAX(AAN2:AAN5)&amp;"   "&amp;INDEX(AAM2:AAM5,MATCH(MAX(AAN2:AAN5),AAN2:AAN5,0))</f>
        <v>Teuerste ist:     63   KLEYLING</v>
      </c>
      <c r="AAP1" s="17" t="s">
        <v>143</v>
      </c>
      <c r="AAQ1" s="17" t="s">
        <v>134</v>
      </c>
      <c r="AAS1" s="21" t="s">
        <v>234</v>
      </c>
      <c r="AAT1" s="21" t="s">
        <v>129</v>
      </c>
      <c r="AAV1" s="22" t="str">
        <f>"Teuerste ist:     "&amp;MAX(AAV2:AAV5)&amp;"   "&amp;INDEX(AAU2:AAU5,MATCH(MAX(AAV2:AAV5),AAV2:AAV5,0))</f>
        <v>Teuerste ist:     63   KLEYLING</v>
      </c>
      <c r="AAX1" s="17" t="s">
        <v>143</v>
      </c>
      <c r="AAY1" s="17" t="s">
        <v>134</v>
      </c>
      <c r="ABA1" s="21" t="s">
        <v>235</v>
      </c>
      <c r="ABB1" s="21" t="s">
        <v>129</v>
      </c>
      <c r="ABD1" s="22" t="str">
        <f>"Teuerste ist:     "&amp;MAX(ABD2:ABD5)&amp;"   "&amp;INDEX(ABC2:ABC5,MATCH(MAX(ABD2:ABD5),ABD2:ABD5,0))</f>
        <v>Teuerste ist:     63   KLEYLING</v>
      </c>
      <c r="ABF1" s="17" t="s">
        <v>143</v>
      </c>
      <c r="ABG1" s="17" t="s">
        <v>134</v>
      </c>
      <c r="ABI1" s="21" t="s">
        <v>236</v>
      </c>
      <c r="ABJ1" s="21" t="s">
        <v>129</v>
      </c>
      <c r="ABL1" s="22" t="str">
        <f>"Teuerste ist:     "&amp;MAX(ABL2:ABL5)&amp;"   "&amp;INDEX(ABK2:ABK5,MATCH(MAX(ABL2:ABL5),ABL2:ABL5,0))</f>
        <v>Teuerste ist:     63   KLEYLING</v>
      </c>
      <c r="ABN1" s="17" t="s">
        <v>143</v>
      </c>
      <c r="ABO1" s="17" t="s">
        <v>134</v>
      </c>
      <c r="ABQ1" s="21" t="s">
        <v>237</v>
      </c>
      <c r="ABR1" s="21" t="s">
        <v>129</v>
      </c>
      <c r="ABT1" s="22" t="str">
        <f>"Teuerste ist:     "&amp;MAX(ABT2:ABT5)&amp;"   "&amp;INDEX(ABS2:ABS5,MATCH(MAX(ABT2:ABT5),ABT2:ABT5,0))</f>
        <v>Teuerste ist:     63   KLEYLING</v>
      </c>
      <c r="ABV1" s="17" t="s">
        <v>143</v>
      </c>
      <c r="ABW1" s="17" t="s">
        <v>134</v>
      </c>
      <c r="ABY1" s="21" t="s">
        <v>238</v>
      </c>
      <c r="ABZ1" s="21" t="s">
        <v>129</v>
      </c>
      <c r="ACB1" s="22" t="str">
        <f>"Teuerste ist:     "&amp;MAX(ACB2:ACB5)&amp;"   "&amp;INDEX(ACA2:ACA5,MATCH(MAX(ACB2:ACB5),ACB2:ACB5,0))</f>
        <v>Teuerste ist:     63   KLEYLING</v>
      </c>
      <c r="ACD1" s="17" t="s">
        <v>143</v>
      </c>
      <c r="ACE1" s="17" t="s">
        <v>134</v>
      </c>
      <c r="ACG1" s="21" t="s">
        <v>239</v>
      </c>
      <c r="ACH1" s="21" t="s">
        <v>129</v>
      </c>
      <c r="ACJ1" s="22" t="str">
        <f>"Teuerste ist:     "&amp;MAX(ACJ2:ACJ5)&amp;"   "&amp;INDEX(ACI2:ACI5,MATCH(MAX(ACJ2:ACJ5),ACJ2:ACJ5,0))</f>
        <v>Teuerste ist:     63   KLEYLING</v>
      </c>
      <c r="ACL1" s="17" t="s">
        <v>143</v>
      </c>
      <c r="ACM1" s="17" t="s">
        <v>134</v>
      </c>
      <c r="ACO1" s="21" t="s">
        <v>240</v>
      </c>
      <c r="ACP1" s="21" t="s">
        <v>129</v>
      </c>
      <c r="ACR1" s="22" t="str">
        <f>"Teuerste ist:     "&amp;MAX(ACR2:ACR5)&amp;"   "&amp;INDEX(ACQ2:ACQ5,MATCH(MAX(ACR2:ACR5),ACR2:ACR5,0))</f>
        <v>Teuerste ist:     63   KLEYLING</v>
      </c>
      <c r="ACT1" s="17" t="s">
        <v>143</v>
      </c>
      <c r="ACU1" s="17" t="s">
        <v>134</v>
      </c>
      <c r="ACW1" s="21" t="s">
        <v>241</v>
      </c>
      <c r="ACX1" s="21" t="s">
        <v>129</v>
      </c>
      <c r="ACZ1" s="22" t="str">
        <f>"Teuerste ist:     "&amp;MAX(ACZ2:ACZ5)&amp;"   "&amp;INDEX(ACY2:ACY5,MATCH(MAX(ACZ2:ACZ5),ACZ2:ACZ5,0))</f>
        <v>Teuerste ist:     63   KLEYLING</v>
      </c>
      <c r="ADB1" s="17" t="s">
        <v>143</v>
      </c>
      <c r="ADC1" s="17" t="s">
        <v>134</v>
      </c>
    </row>
    <row r="2" spans="1:785" x14ac:dyDescent="0.2">
      <c r="C2" s="17" t="s">
        <v>130</v>
      </c>
      <c r="D2" s="18">
        <v>63</v>
      </c>
      <c r="F2" s="19" t="str">
        <f>IFERROR(IF(OR(D2=MAX(D$2:D$5),D2=""),"",MAX(D$2:D$5)-D2)/MIN(D$2:D$5),"")</f>
        <v/>
      </c>
      <c r="G2" s="20" t="str">
        <f>INDEX(C2:C5,MATCH(MAX(F2:F5),F2:F5,0))</f>
        <v>EVOLA</v>
      </c>
      <c r="K2" s="17" t="s">
        <v>130</v>
      </c>
      <c r="L2" s="18">
        <v>63</v>
      </c>
      <c r="N2" s="19" t="str">
        <f>IFERROR(IF(OR(L2=MAX(L$2:L$5),L2=""),"",MAX(L$2:L$5)-L2)/MIN(L$2:L$5),"")</f>
        <v/>
      </c>
      <c r="O2" s="20" t="str">
        <f>INDEX(K2:K5,MATCH(MAX(N2:N5),N2:N5,0))</f>
        <v>EVOLA</v>
      </c>
      <c r="S2" s="17" t="s">
        <v>130</v>
      </c>
      <c r="T2" s="18">
        <v>63</v>
      </c>
      <c r="V2" s="19" t="str">
        <f>IFERROR(IF(OR(T2=MAX(T$2:T$5),T2=""),"",MAX(T$2:T$5)-T2)/MIN(T$2:T$5),"")</f>
        <v/>
      </c>
      <c r="W2" s="20" t="str">
        <f>INDEX(S2:S5,MATCH(MAX(V2:V5),V2:V5,0))</f>
        <v>EVOLA</v>
      </c>
      <c r="AA2" s="17" t="s">
        <v>130</v>
      </c>
      <c r="AB2" s="18">
        <v>63</v>
      </c>
      <c r="AD2" s="19" t="str">
        <f>IFERROR(IF(OR(AB2=MAX(AB$2:AB$5),AB2=""),"",MAX(AB$2:AB$5)-AB2)/MIN(AB$2:AB$5),"")</f>
        <v/>
      </c>
      <c r="AE2" s="20" t="str">
        <f>INDEX(AA2:AA5,MATCH(MAX(AD2:AD5),AD2:AD5,0))</f>
        <v>EVOLA</v>
      </c>
      <c r="AI2" s="17" t="s">
        <v>130</v>
      </c>
      <c r="AJ2" s="18">
        <v>63</v>
      </c>
      <c r="AL2" s="19" t="str">
        <f>IFERROR(IF(OR(AJ2=MAX(AJ$2:AJ$5),AJ2=""),"",MAX(AJ$2:AJ$5)-AJ2)/MIN(AJ$2:AJ$5),"")</f>
        <v/>
      </c>
      <c r="AM2" s="20" t="str">
        <f>INDEX(AI2:AI5,MATCH(MAX(AL2:AL5),AL2:AL5,0))</f>
        <v>EVOLA</v>
      </c>
      <c r="AQ2" s="17" t="s">
        <v>130</v>
      </c>
      <c r="AR2" s="18">
        <v>63</v>
      </c>
      <c r="AT2" s="19" t="str">
        <f>IFERROR(IF(OR(AR2=MAX(AR$2:AR$5),AR2=""),"",MAX(AR$2:AR$5)-AR2)/MIN(AR$2:AR$5),"")</f>
        <v/>
      </c>
      <c r="AU2" s="20" t="str">
        <f>INDEX(AQ2:AQ5,MATCH(MAX(AT2:AT5),AT2:AT5,0))</f>
        <v>EVOLA</v>
      </c>
      <c r="AY2" s="17" t="s">
        <v>130</v>
      </c>
      <c r="AZ2" s="18">
        <v>63</v>
      </c>
      <c r="BB2" s="19" t="str">
        <f>IFERROR(IF(OR(AZ2=MAX(AZ$2:AZ$5),AZ2=""),"",MAX(AZ$2:AZ$5)-AZ2)/MIN(AZ$2:AZ$5),"")</f>
        <v/>
      </c>
      <c r="BC2" s="20" t="str">
        <f>INDEX(AY2:AY5,MATCH(MAX(BB2:BB5),BB2:BB5,0))</f>
        <v>EVOLA</v>
      </c>
      <c r="BG2" s="17" t="s">
        <v>130</v>
      </c>
      <c r="BH2" s="18">
        <v>63</v>
      </c>
      <c r="BJ2" s="19" t="str">
        <f>IFERROR(IF(OR(BH2=MAX(BH$2:BH$5),BH2=""),"",MAX(BH$2:BH$5)-BH2)/MIN(BH$2:BH$5),"")</f>
        <v/>
      </c>
      <c r="BK2" s="20" t="str">
        <f>INDEX(BG2:BG5,MATCH(MAX(BJ2:BJ5),BJ2:BJ5,0))</f>
        <v>EVOLA</v>
      </c>
      <c r="BO2" s="17" t="s">
        <v>130</v>
      </c>
      <c r="BP2" s="18">
        <v>63</v>
      </c>
      <c r="BR2" s="19" t="str">
        <f>IFERROR(IF(OR(BP2=MAX(BP$2:BP$5),BP2=""),"",MAX(BP$2:BP$5)-BP2)/MIN(BP$2:BP$5),"")</f>
        <v/>
      </c>
      <c r="BS2" s="20" t="str">
        <f>INDEX(BO2:BO5,MATCH(MAX(BR2:BR5),BR2:BR5,0))</f>
        <v>EVOLA</v>
      </c>
      <c r="BW2" s="17" t="s">
        <v>130</v>
      </c>
      <c r="BX2" s="18"/>
      <c r="BZ2" s="19" t="str">
        <f>IFERROR(IF(OR(BX2=MAX(BX$2:BX$5),BX2=""),"",MAX(BX$2:BX$5)-BX2)/MIN(BX$2:BX$5),"")</f>
        <v/>
      </c>
      <c r="CA2" s="20" t="e">
        <f>INDEX(BW2:BW5,MATCH(MAX(BZ2:BZ5),BZ2:BZ5,0))</f>
        <v>#N/A</v>
      </c>
      <c r="CE2" s="17" t="s">
        <v>130</v>
      </c>
      <c r="CF2" s="18">
        <v>63</v>
      </c>
      <c r="CH2" s="19" t="str">
        <f>IFERROR(IF(OR(CF2=MAX(CF$2:CF$5),CF2=""),"",MAX(CF$2:CF$5)-CF2)/MIN(CF$2:CF$5),"")</f>
        <v/>
      </c>
      <c r="CI2" s="20" t="str">
        <f>INDEX(CE2:CE5,MATCH(MAX(CH2:CH5),CH2:CH5,0))</f>
        <v>EVOLA</v>
      </c>
      <c r="CM2" s="17" t="s">
        <v>130</v>
      </c>
      <c r="CN2" s="18">
        <v>63</v>
      </c>
      <c r="CP2" s="19" t="str">
        <f>IFERROR(IF(OR(CN2=MAX(CN$2:CN$5),CN2=""),"",MAX(CN$2:CN$5)-CN2)/MIN(CN$2:CN$5),"")</f>
        <v/>
      </c>
      <c r="CQ2" s="20" t="str">
        <f>INDEX(CM2:CM5,MATCH(MAX(CP2:CP5),CP2:CP5,0))</f>
        <v>EVOLA</v>
      </c>
      <c r="CU2" s="17" t="s">
        <v>130</v>
      </c>
      <c r="CV2" s="18">
        <v>63</v>
      </c>
      <c r="CX2" s="19" t="str">
        <f>IFERROR(IF(OR(CV2=MAX(CV$2:CV$5),CV2=""),"",MAX(CV$2:CV$5)-CV2)/MIN(CV$2:CV$5),"")</f>
        <v/>
      </c>
      <c r="CY2" s="20" t="str">
        <f>INDEX(CU2:CU5,MATCH(MAX(CX2:CX5),CX2:CX5,0))</f>
        <v>EVOLA</v>
      </c>
      <c r="DC2" s="17" t="s">
        <v>130</v>
      </c>
      <c r="DD2" s="18">
        <v>63</v>
      </c>
      <c r="DF2" s="19" t="str">
        <f>IFERROR(IF(OR(DD2=MAX(DD$2:DD$5),DD2=""),"",MAX(DD$2:DD$5)-DD2)/MIN(DD$2:DD$5),"")</f>
        <v/>
      </c>
      <c r="DG2" s="20" t="str">
        <f>INDEX(DC2:DC5,MATCH(MAX(DF2:DF5),DF2:DF5,0))</f>
        <v>EVOLA</v>
      </c>
      <c r="DK2" s="17" t="s">
        <v>130</v>
      </c>
      <c r="DL2" s="18">
        <v>64</v>
      </c>
      <c r="DN2" s="19" t="str">
        <f>IFERROR(IF(OR(DL2=MAX(DL$2:DL$5),DL2=""),"",MAX(DL$2:DL$5)-DL2)/MIN(DL$2:DL$5),"")</f>
        <v/>
      </c>
      <c r="DO2" s="20" t="str">
        <f>INDEX(DK2:DK5,MATCH(MAX(DN2:DN5),DN2:DN5,0))</f>
        <v>EVOLA</v>
      </c>
      <c r="DS2" s="17" t="s">
        <v>130</v>
      </c>
      <c r="DT2" s="18">
        <v>64</v>
      </c>
      <c r="DV2" s="19" t="str">
        <f>IFERROR(IF(OR(DT2=MAX(DT$2:DT$5),DT2=""),"",MAX(DT$2:DT$5)-DT2)/MIN(DT$2:DT$5),"")</f>
        <v/>
      </c>
      <c r="DW2" s="20" t="str">
        <f>INDEX(DS2:DS5,MATCH(MAX(DV2:DV5),DV2:DV5,0))</f>
        <v>EVOLA</v>
      </c>
      <c r="EA2" s="17" t="s">
        <v>130</v>
      </c>
      <c r="EB2" s="18">
        <v>64</v>
      </c>
      <c r="ED2" s="19" t="str">
        <f>IFERROR(IF(OR(EB2=MAX(EB$2:EB$5),EB2=""),"",MAX(EB$2:EB$5)-EB2)/MIN(EB$2:EB$5),"")</f>
        <v/>
      </c>
      <c r="EE2" s="20" t="str">
        <f>INDEX(EA2:EA5,MATCH(MAX(ED2:ED5),ED2:ED5,0))</f>
        <v>EVOLA</v>
      </c>
      <c r="EI2" s="17" t="s">
        <v>130</v>
      </c>
      <c r="EJ2" s="18">
        <v>64</v>
      </c>
      <c r="EL2" s="19" t="str">
        <f>IFERROR(IF(OR(EJ2=MAX(EJ$2:EJ$5),EJ2=""),"",MAX(EJ$2:EJ$5)-EJ2)/MIN(EJ$2:EJ$5),"")</f>
        <v/>
      </c>
      <c r="EM2" s="20" t="str">
        <f>INDEX(EI2:EI5,MATCH(MAX(EL2:EL5),EL2:EL5,0))</f>
        <v>EVOLA</v>
      </c>
      <c r="EQ2" s="17" t="s">
        <v>130</v>
      </c>
      <c r="ER2" s="18">
        <v>63</v>
      </c>
      <c r="ET2" s="19" t="str">
        <f>IFERROR(IF(OR(ER2=MAX(ER$2:ER$5),ER2=""),"",MAX(ER$2:ER$5)-ER2)/MIN(ER$2:ER$5),"")</f>
        <v/>
      </c>
      <c r="EU2" s="20" t="str">
        <f>INDEX(EQ2:EQ5,MATCH(MAX(ET2:ET5),ET2:ET5,0))</f>
        <v>EVOLA</v>
      </c>
      <c r="EY2" s="17" t="s">
        <v>130</v>
      </c>
      <c r="EZ2" s="18">
        <v>63</v>
      </c>
      <c r="FB2" s="19" t="str">
        <f>IFERROR(IF(OR(EZ2=MAX(EZ$2:EZ$5),EZ2=""),"",MAX(EZ$2:EZ$5)-EZ2)/MIN(EZ$2:EZ$5),"")</f>
        <v/>
      </c>
      <c r="FC2" s="20" t="str">
        <f>INDEX(EY2:EY5,MATCH(MAX(FB2:FB5),FB2:FB5,0))</f>
        <v>EVOLA</v>
      </c>
      <c r="FG2" s="17" t="s">
        <v>130</v>
      </c>
      <c r="FH2" s="18">
        <v>63</v>
      </c>
      <c r="FJ2" s="19" t="str">
        <f>IFERROR(IF(OR(FH2=MAX(FH$2:FH$5),FH2=""),"",MAX(FH$2:FH$5)-FH2)/MIN(FH$2:FH$5),"")</f>
        <v/>
      </c>
      <c r="FK2" s="20" t="str">
        <f>INDEX(FG2:FG5,MATCH(MAX(FJ2:FJ5),FJ2:FJ5,0))</f>
        <v>EVOLA</v>
      </c>
      <c r="FO2" s="17" t="s">
        <v>130</v>
      </c>
      <c r="FP2" s="18">
        <v>64</v>
      </c>
      <c r="FR2" s="19" t="str">
        <f>IFERROR(IF(OR(FP2=MAX(FP$2:FP$5),FP2=""),"",MAX(FP$2:FP$5)-FP2)/MIN(FP$2:FP$5),"")</f>
        <v/>
      </c>
      <c r="FS2" s="20" t="str">
        <f>INDEX(FO2:FO5,MATCH(MAX(FR2:FR5),FR2:FR5,0))</f>
        <v>EVOLA</v>
      </c>
      <c r="FW2" s="17" t="s">
        <v>130</v>
      </c>
      <c r="FX2" s="18">
        <v>64</v>
      </c>
      <c r="FZ2" s="19" t="str">
        <f>IFERROR(IF(OR(FX2=MAX(FX$2:FX$5),FX2=""),"",MAX(FX$2:FX$5)-FX2)/MIN(FX$2:FX$5),"")</f>
        <v/>
      </c>
      <c r="GA2" s="20" t="str">
        <f>INDEX(FW2:FW5,MATCH(MAX(FZ2:FZ5),FZ2:FZ5,0))</f>
        <v>EVOLA</v>
      </c>
      <c r="GE2" s="17" t="s">
        <v>130</v>
      </c>
      <c r="GF2" s="18">
        <v>64</v>
      </c>
      <c r="GH2" s="19" t="str">
        <f>IFERROR(IF(OR(GF2=MAX(GF$2:GF$5),GF2=""),"",MAX(GF$2:GF$5)-GF2)/MIN(GF$2:GF$5),"")</f>
        <v/>
      </c>
      <c r="GI2" s="20" t="str">
        <f>INDEX(GE2:GE5,MATCH(MAX(GH2:GH5),GH2:GH5,0))</f>
        <v>EVOLA</v>
      </c>
      <c r="GM2" s="17" t="s">
        <v>130</v>
      </c>
      <c r="GN2" s="18">
        <v>63</v>
      </c>
      <c r="GP2" s="19" t="str">
        <f>IFERROR(IF(OR(GN2=MAX(GN$2:GN$5),GN2=""),"",MAX(GN$2:GN$5)-GN2)/MIN(GN$2:GN$5),"")</f>
        <v/>
      </c>
      <c r="GQ2" s="20" t="str">
        <f>INDEX(GM2:GM5,MATCH(MAX(GP2:GP5),GP2:GP5,0))</f>
        <v>EVOLA</v>
      </c>
      <c r="GU2" s="17" t="s">
        <v>130</v>
      </c>
      <c r="GV2" s="18">
        <v>63</v>
      </c>
      <c r="GX2" s="19" t="str">
        <f>IFERROR(IF(OR(GV2=MAX(GV$2:GV$5),GV2=""),"",MAX(GV$2:GV$5)-GV2)/MIN(GV$2:GV$5),"")</f>
        <v/>
      </c>
      <c r="GY2" s="20" t="str">
        <f>INDEX(GU2:GU5,MATCH(MAX(GX2:GX5),GX2:GX5,0))</f>
        <v>EVOLA</v>
      </c>
      <c r="HC2" s="17" t="s">
        <v>130</v>
      </c>
      <c r="HD2" s="18">
        <v>63</v>
      </c>
      <c r="HF2" s="19" t="str">
        <f>IFERROR(IF(OR(HD2=MAX(HD$2:HD$5),HD2=""),"",MAX(HD$2:HD$5)-HD2)/MIN(HD$2:HD$5),"")</f>
        <v/>
      </c>
      <c r="HG2" s="20" t="str">
        <f>INDEX(HC2:HC5,MATCH(MAX(HF2:HF5),HF2:HF5,0))</f>
        <v>EVOLA</v>
      </c>
      <c r="HK2" s="17" t="s">
        <v>130</v>
      </c>
      <c r="HL2" s="18">
        <v>63</v>
      </c>
      <c r="HN2" s="19" t="str">
        <f>IFERROR(IF(OR(HL2=MAX(HL$2:HL$5),HL2=""),"",MAX(HL$2:HL$5)-HL2)/MIN(HL$2:HL$5),"")</f>
        <v/>
      </c>
      <c r="HO2" s="20" t="str">
        <f>INDEX(HK2:HK5,MATCH(MAX(HN2:HN5),HN2:HN5,0))</f>
        <v>EVOLA</v>
      </c>
      <c r="HS2" s="17" t="s">
        <v>130</v>
      </c>
      <c r="HT2" s="18">
        <v>63</v>
      </c>
      <c r="HV2" s="19" t="str">
        <f>IFERROR(IF(OR(HT2=MAX(HT$2:HT$5),HT2=""),"",MAX(HT$2:HT$5)-HT2)/MIN(HT$2:HT$5),"")</f>
        <v/>
      </c>
      <c r="HW2" s="20" t="str">
        <f>INDEX(HS2:HS5,MATCH(MAX(HV2:HV5),HV2:HV5,0))</f>
        <v>EVOLA</v>
      </c>
      <c r="IA2" s="17" t="s">
        <v>130</v>
      </c>
      <c r="IB2" s="18">
        <v>63</v>
      </c>
      <c r="ID2" s="19" t="str">
        <f>IFERROR(IF(OR(IB2=MAX(IB$2:IB$5),IB2=""),"",MAX(IB$2:IB$5)-IB2)/MIN(IB$2:IB$5),"")</f>
        <v/>
      </c>
      <c r="IE2" s="20" t="str">
        <f>INDEX(IA2:IA5,MATCH(MAX(ID2:ID5),ID2:ID5,0))</f>
        <v>EVOLA</v>
      </c>
      <c r="II2" s="17" t="s">
        <v>130</v>
      </c>
      <c r="IJ2" s="18">
        <v>63</v>
      </c>
      <c r="IL2" s="19" t="str">
        <f>IFERROR(IF(OR(IJ2=MAX(IJ$2:IJ$5),IJ2=""),"",MAX(IJ$2:IJ$5)-IJ2)/MIN(IJ$2:IJ$5),"")</f>
        <v/>
      </c>
      <c r="IM2" s="20" t="str">
        <f>INDEX(II2:II5,MATCH(MAX(IL2:IL5),IL2:IL5,0))</f>
        <v>EVOLA</v>
      </c>
      <c r="IQ2" s="17" t="s">
        <v>130</v>
      </c>
      <c r="IR2" s="18">
        <v>63</v>
      </c>
      <c r="IT2" s="19" t="str">
        <f>IFERROR(IF(OR(IR2=MAX(IR$2:IR$5),IR2=""),"",MAX(IR$2:IR$5)-IR2)/MIN(IR$2:IR$5),"")</f>
        <v/>
      </c>
      <c r="IU2" s="20" t="str">
        <f>INDEX(IQ2:IQ5,MATCH(MAX(IT2:IT5),IT2:IT5,0))</f>
        <v>EVOLA</v>
      </c>
      <c r="IY2" s="17" t="s">
        <v>130</v>
      </c>
      <c r="IZ2" s="18">
        <v>63</v>
      </c>
      <c r="JB2" s="19" t="str">
        <f>IFERROR(IF(OR(IZ2=MAX(IZ$2:IZ$5),IZ2=""),"",MAX(IZ$2:IZ$5)-IZ2)/MIN(IZ$2:IZ$5),"")</f>
        <v/>
      </c>
      <c r="JC2" s="20" t="str">
        <f>INDEX(IY2:IY5,MATCH(MAX(JB2:JB5),JB2:JB5,0))</f>
        <v>EVOLA</v>
      </c>
      <c r="JG2" s="17" t="s">
        <v>130</v>
      </c>
      <c r="JH2" s="18">
        <v>63</v>
      </c>
      <c r="JJ2" s="19" t="str">
        <f>IFERROR(IF(OR(JH2=MAX(JH$2:JH$5),JH2=""),"",MAX(JH$2:JH$5)-JH2)/MIN(JH$2:JH$5),"")</f>
        <v/>
      </c>
      <c r="JK2" s="20" t="str">
        <f>INDEX(JG2:JG5,MATCH(MAX(JJ2:JJ5),JJ2:JJ5,0))</f>
        <v>EVOLA</v>
      </c>
      <c r="JO2" s="17" t="s">
        <v>130</v>
      </c>
      <c r="JP2" s="18">
        <v>63</v>
      </c>
      <c r="JR2" s="19" t="str">
        <f>IFERROR(IF(OR(JP2=MAX(JP$2:JP$5),JP2=""),"",MAX(JP$2:JP$5)-JP2)/MIN(JP$2:JP$5),"")</f>
        <v/>
      </c>
      <c r="JS2" s="20" t="str">
        <f>INDEX(JO2:JO5,MATCH(MAX(JR2:JR5),JR2:JR5,0))</f>
        <v>EVOLA</v>
      </c>
      <c r="JW2" s="17" t="s">
        <v>130</v>
      </c>
      <c r="JX2" s="18">
        <v>63</v>
      </c>
      <c r="JZ2" s="19" t="str">
        <f>IFERROR(IF(OR(JX2=MAX(JX$2:JX$5),JX2=""),"",MAX(JX$2:JX$5)-JX2)/MIN(JX$2:JX$5),"")</f>
        <v/>
      </c>
      <c r="KA2" s="20" t="str">
        <f>INDEX(JW2:JW5,MATCH(MAX(JZ2:JZ5),JZ2:JZ5,0))</f>
        <v>EVOLA</v>
      </c>
      <c r="KE2" s="17" t="s">
        <v>130</v>
      </c>
      <c r="KF2" s="18">
        <v>63</v>
      </c>
      <c r="KH2" s="19" t="str">
        <f>IFERROR(IF(OR(KF2=MAX(KF$2:KF$5),KF2=""),"",MAX(KF$2:KF$5)-KF2)/MIN(KF$2:KF$5),"")</f>
        <v/>
      </c>
      <c r="KI2" s="20" t="str">
        <f>INDEX(KE2:KE5,MATCH(MAX(KH2:KH5),KH2:KH5,0))</f>
        <v>EVOLA</v>
      </c>
      <c r="KM2" s="17" t="s">
        <v>130</v>
      </c>
      <c r="KN2" s="18">
        <v>63</v>
      </c>
      <c r="KP2" s="19" t="str">
        <f>IFERROR(IF(OR(KN2=MAX(KN$2:KN$5),KN2=""),"",MAX(KN$2:KN$5)-KN2)/MIN(KN$2:KN$5),"")</f>
        <v/>
      </c>
      <c r="KQ2" s="20" t="str">
        <f>INDEX(KM2:KM5,MATCH(MAX(KP2:KP5),KP2:KP5,0))</f>
        <v>EVOLA</v>
      </c>
      <c r="KU2" s="17" t="s">
        <v>130</v>
      </c>
      <c r="KV2" s="18">
        <v>63</v>
      </c>
      <c r="KX2" s="19" t="str">
        <f>IFERROR(IF(OR(KV2=MAX(KV$2:KV$5),KV2=""),"",MAX(KV$2:KV$5)-KV2)/MIN(KV$2:KV$5),"")</f>
        <v/>
      </c>
      <c r="KY2" s="20" t="str">
        <f>INDEX(KU2:KU5,MATCH(MAX(KX2:KX5),KX2:KX5,0))</f>
        <v>EVOLA</v>
      </c>
      <c r="LC2" s="17" t="s">
        <v>130</v>
      </c>
      <c r="LD2" s="18">
        <v>63</v>
      </c>
      <c r="LF2" s="19" t="str">
        <f>IFERROR(IF(OR(LD2=MAX(LD$2:LD$5),LD2=""),"",MAX(LD$2:LD$5)-LD2)/MIN(LD$2:LD$5),"")</f>
        <v/>
      </c>
      <c r="LG2" s="20" t="str">
        <f>INDEX(LC2:LC5,MATCH(MAX(LF2:LF5),LF2:LF5,0))</f>
        <v>EVOLA</v>
      </c>
      <c r="LK2" s="17" t="s">
        <v>130</v>
      </c>
      <c r="LL2" s="18">
        <v>63</v>
      </c>
      <c r="LN2" s="19" t="str">
        <f>IFERROR(IF(OR(LL2=MAX(LL$2:LL$5),LL2=""),"",MAX(LL$2:LL$5)-LL2)/MIN(LL$2:LL$5),"")</f>
        <v/>
      </c>
      <c r="LO2" s="20" t="str">
        <f>INDEX(LK2:LK5,MATCH(MAX(LN2:LN5),LN2:LN5,0))</f>
        <v>EVOLA</v>
      </c>
      <c r="LS2" s="17" t="s">
        <v>130</v>
      </c>
      <c r="LT2" s="18"/>
      <c r="LV2" s="19" t="str">
        <f>IFERROR(IF(OR(LT2=MAX(LT$2:LT$5),LT2=""),"",MAX(LT$2:LT$5)-LT2)/MIN(LT$2:LT$5),"")</f>
        <v/>
      </c>
      <c r="LW2" s="20" t="e">
        <f>INDEX(LS2:LS5,MATCH(MAX(LV2:LV5),LV2:LV5,0))</f>
        <v>#N/A</v>
      </c>
      <c r="MA2" s="17" t="s">
        <v>130</v>
      </c>
      <c r="MB2" s="18">
        <v>63</v>
      </c>
      <c r="MD2" s="19" t="str">
        <f>IFERROR(IF(OR(MB2=MAX(MB$2:MB$5),MB2=""),"",MAX(MB$2:MB$5)-MB2)/MIN(MB$2:MB$5),"")</f>
        <v/>
      </c>
      <c r="ME2" s="20" t="str">
        <f>INDEX(MA2:MA5,MATCH(MAX(MD2:MD5),MD2:MD5,0))</f>
        <v>EVOLA</v>
      </c>
      <c r="MI2" s="17" t="s">
        <v>130</v>
      </c>
      <c r="MJ2" s="18">
        <v>63</v>
      </c>
      <c r="ML2" s="19" t="str">
        <f>IFERROR(IF(OR(MJ2=MAX(MJ$2:MJ$5),MJ2=""),"",MAX(MJ$2:MJ$5)-MJ2)/MIN(MJ$2:MJ$5),"")</f>
        <v/>
      </c>
      <c r="MM2" s="20" t="str">
        <f>INDEX(MI2:MI5,MATCH(MAX(ML2:ML5),ML2:ML5,0))</f>
        <v>EVOLA</v>
      </c>
      <c r="MQ2" s="17" t="s">
        <v>130</v>
      </c>
      <c r="MR2" s="18">
        <v>63</v>
      </c>
      <c r="MT2" s="19" t="str">
        <f>IFERROR(IF(OR(MR2=MAX(MR$2:MR$5),MR2=""),"",MAX(MR$2:MR$5)-MR2)/MIN(MR$2:MR$5),"")</f>
        <v/>
      </c>
      <c r="MU2" s="20" t="str">
        <f>INDEX(MQ2:MQ5,MATCH(MAX(MT2:MT5),MT2:MT5,0))</f>
        <v>EVOLA</v>
      </c>
      <c r="MY2" s="17" t="s">
        <v>130</v>
      </c>
      <c r="MZ2" s="18">
        <v>63</v>
      </c>
      <c r="NB2" s="19" t="str">
        <f>IFERROR(IF(OR(MZ2=MAX(MZ$2:MZ$5),MZ2=""),"",MAX(MZ$2:MZ$5)-MZ2)/MIN(MZ$2:MZ$5),"")</f>
        <v/>
      </c>
      <c r="NC2" s="20" t="str">
        <f>INDEX(MY2:MY5,MATCH(MAX(NB2:NB5),NB2:NB5,0))</f>
        <v>EVOLA</v>
      </c>
      <c r="NG2" s="17" t="s">
        <v>130</v>
      </c>
      <c r="NH2" s="18">
        <v>63</v>
      </c>
      <c r="NJ2" s="19" t="str">
        <f>IFERROR(IF(OR(NH2=MAX(NH$2:NH$5),NH2=""),"",MAX(NH$2:NH$5)-NH2)/MIN(NH$2:NH$5),"")</f>
        <v/>
      </c>
      <c r="NK2" s="20" t="str">
        <f>INDEX(NG2:NG5,MATCH(MAX(NJ2:NJ5),NJ2:NJ5,0))</f>
        <v>EVOLA</v>
      </c>
      <c r="NO2" s="17" t="s">
        <v>130</v>
      </c>
      <c r="NP2" s="18">
        <v>63</v>
      </c>
      <c r="NR2" s="19" t="str">
        <f>IFERROR(IF(OR(NP2=MAX(NP$2:NP$5),NP2=""),"",MAX(NP$2:NP$5)-NP2)/MIN(NP$2:NP$5),"")</f>
        <v/>
      </c>
      <c r="NS2" s="20" t="str">
        <f>INDEX(NO2:NO5,MATCH(MAX(NR2:NR5),NR2:NR5,0))</f>
        <v>EVOLA</v>
      </c>
      <c r="NW2" s="17" t="s">
        <v>130</v>
      </c>
      <c r="NX2" s="18">
        <v>63</v>
      </c>
      <c r="NZ2" s="19" t="str">
        <f>IFERROR(IF(OR(NX2=MAX(NX$2:NX$5),NX2=""),"",MAX(NX$2:NX$5)-NX2)/MIN(NX$2:NX$5),"")</f>
        <v/>
      </c>
      <c r="OA2" s="20" t="str">
        <f>INDEX(NW2:NW5,MATCH(MAX(NZ2:NZ5),NZ2:NZ5,0))</f>
        <v>EVOLA</v>
      </c>
      <c r="OE2" s="17" t="s">
        <v>130</v>
      </c>
      <c r="OF2" s="18">
        <v>63</v>
      </c>
      <c r="OH2" s="19" t="str">
        <f>IFERROR(IF(OR(OF2=MAX(OF$2:OF$5),OF2=""),"",MAX(OF$2:OF$5)-OF2)/MIN(OF$2:OF$5),"")</f>
        <v/>
      </c>
      <c r="OI2" s="20" t="str">
        <f>INDEX(OE2:OE5,MATCH(MAX(OH2:OH5),OH2:OH5,0))</f>
        <v>EVOLA</v>
      </c>
      <c r="OM2" s="17" t="s">
        <v>130</v>
      </c>
      <c r="ON2" s="18">
        <v>63</v>
      </c>
      <c r="OP2" s="19" t="str">
        <f>IFERROR(IF(OR(ON2=MAX(ON$2:ON$5),ON2=""),"",MAX(ON$2:ON$5)-ON2)/MIN(ON$2:ON$5),"")</f>
        <v/>
      </c>
      <c r="OQ2" s="20" t="str">
        <f>INDEX(OM2:OM5,MATCH(MAX(OP2:OP5),OP2:OP5,0))</f>
        <v>EVOLA</v>
      </c>
      <c r="OU2" s="17" t="s">
        <v>130</v>
      </c>
      <c r="OV2" s="18">
        <v>63</v>
      </c>
      <c r="OX2" s="19" t="str">
        <f>IFERROR(IF(OR(OV2=MAX(OV$2:OV$5),OV2=""),"",MAX(OV$2:OV$5)-OV2)/MIN(OV$2:OV$5),"")</f>
        <v/>
      </c>
      <c r="OY2" s="20" t="str">
        <f>INDEX(OU2:OU5,MATCH(MAX(OX2:OX5),OX2:OX5,0))</f>
        <v>EVOLA</v>
      </c>
      <c r="PC2" s="17" t="s">
        <v>130</v>
      </c>
      <c r="PD2" s="18">
        <v>63</v>
      </c>
      <c r="PF2" s="19" t="str">
        <f>IFERROR(IF(OR(PD2=MAX(PD$2:PD$5),PD2=""),"",MAX(PD$2:PD$5)-PD2)/MIN(PD$2:PD$5),"")</f>
        <v/>
      </c>
      <c r="PG2" s="20" t="str">
        <f>INDEX(PC2:PC5,MATCH(MAX(PF2:PF5),PF2:PF5,0))</f>
        <v>EVOLA</v>
      </c>
      <c r="PK2" s="17" t="s">
        <v>130</v>
      </c>
      <c r="PL2" s="18">
        <v>63</v>
      </c>
      <c r="PN2" s="19" t="str">
        <f>IFERROR(IF(OR(PL2=MAX(PL$2:PL$5),PL2=""),"",MAX(PL$2:PL$5)-PL2)/MIN(PL$2:PL$5),"")</f>
        <v/>
      </c>
      <c r="PO2" s="20" t="str">
        <f>INDEX(PK2:PK5,MATCH(MAX(PN2:PN5),PN2:PN5,0))</f>
        <v>EVOLA</v>
      </c>
      <c r="PS2" s="17" t="s">
        <v>130</v>
      </c>
      <c r="PT2" s="18">
        <v>63</v>
      </c>
      <c r="PV2" s="19" t="str">
        <f>IFERROR(IF(OR(PT2=MAX(PT$2:PT$5),PT2=""),"",MAX(PT$2:PT$5)-PT2)/MIN(PT$2:PT$5),"")</f>
        <v/>
      </c>
      <c r="PW2" s="20" t="str">
        <f>INDEX(PS2:PS5,MATCH(MAX(PV2:PV5),PV2:PV5,0))</f>
        <v>EVOLA</v>
      </c>
      <c r="QA2" s="17" t="s">
        <v>130</v>
      </c>
      <c r="QB2" s="18">
        <v>63</v>
      </c>
      <c r="QD2" s="19" t="str">
        <f>IFERROR(IF(OR(QB2=MAX(QB$2:QB$5),QB2=""),"",MAX(QB$2:QB$5)-QB2)/MIN(QB$2:QB$5),"")</f>
        <v/>
      </c>
      <c r="QE2" s="20" t="str">
        <f>INDEX(QA2:QA5,MATCH(MAX(QD2:QD5),QD2:QD5,0))</f>
        <v>EVOLA</v>
      </c>
      <c r="QI2" s="17" t="s">
        <v>130</v>
      </c>
      <c r="QJ2" s="18">
        <v>63</v>
      </c>
      <c r="QL2" s="19" t="str">
        <f>IFERROR(IF(OR(QJ2=MAX(QJ$2:QJ$5),QJ2=""),"",MAX(QJ$2:QJ$5)-QJ2)/MIN(QJ$2:QJ$5),"")</f>
        <v/>
      </c>
      <c r="QM2" s="20" t="str">
        <f>INDEX(QI2:QI5,MATCH(MAX(QL2:QL5),QL2:QL5,0))</f>
        <v>EVOLA</v>
      </c>
      <c r="QQ2" s="17" t="s">
        <v>130</v>
      </c>
      <c r="QR2" s="18">
        <v>63</v>
      </c>
      <c r="QT2" s="19" t="str">
        <f>IFERROR(IF(OR(QR2=MAX(QR$2:QR$5),QR2=""),"",MAX(QR$2:QR$5)-QR2)/MIN(QR$2:QR$5),"")</f>
        <v/>
      </c>
      <c r="QU2" s="20" t="str">
        <f>INDEX(QQ2:QQ5,MATCH(MAX(QT2:QT5),QT2:QT5,0))</f>
        <v>EVOLA</v>
      </c>
      <c r="QY2" s="17" t="s">
        <v>130</v>
      </c>
      <c r="QZ2" s="18">
        <v>63</v>
      </c>
      <c r="RB2" s="19" t="str">
        <f>IFERROR(IF(OR(QZ2=MAX(QZ$2:QZ$5),QZ2=""),"",MAX(QZ$2:QZ$5)-QZ2)/MIN(QZ$2:QZ$5),"")</f>
        <v/>
      </c>
      <c r="RC2" s="20" t="str">
        <f>INDEX(QY2:QY5,MATCH(MAX(RB2:RB5),RB2:RB5,0))</f>
        <v>EVOLA</v>
      </c>
      <c r="RG2" s="17" t="s">
        <v>130</v>
      </c>
      <c r="RH2" s="18">
        <v>63</v>
      </c>
      <c r="RJ2" s="19" t="str">
        <f>IFERROR(IF(OR(RH2=MAX(RH$2:RH$5),RH2=""),"",MAX(RH$2:RH$5)-RH2)/MIN(RH$2:RH$5),"")</f>
        <v/>
      </c>
      <c r="RK2" s="20" t="str">
        <f>INDEX(RG2:RG5,MATCH(MAX(RJ2:RJ5),RJ2:RJ5,0))</f>
        <v>EVOLA</v>
      </c>
      <c r="RO2" s="17" t="s">
        <v>130</v>
      </c>
      <c r="RP2" s="18"/>
      <c r="RR2" s="19" t="str">
        <f>IFERROR(IF(OR(RP2=MAX(RP$2:RP$5),RP2=""),"",MAX(RP$2:RP$5)-RP2)/MIN(RP$2:RP$5),"")</f>
        <v/>
      </c>
      <c r="RS2" s="20" t="e">
        <f>INDEX(RO2:RO5,MATCH(MAX(RR2:RR5),RR2:RR5,0))</f>
        <v>#N/A</v>
      </c>
      <c r="RW2" s="17" t="s">
        <v>130</v>
      </c>
      <c r="RX2" s="18">
        <v>63</v>
      </c>
      <c r="RZ2" s="19" t="str">
        <f>IFERROR(IF(OR(RX2=MAX(RX$2:RX$5),RX2=""),"",MAX(RX$2:RX$5)-RX2)/MIN(RX$2:RX$5),"")</f>
        <v/>
      </c>
      <c r="SA2" s="20" t="str">
        <f>INDEX(RW2:RW5,MATCH(MAX(RZ2:RZ5),RZ2:RZ5,0))</f>
        <v>EVOLA</v>
      </c>
      <c r="SE2" s="17" t="s">
        <v>130</v>
      </c>
      <c r="SF2" s="18">
        <v>63</v>
      </c>
      <c r="SH2" s="19" t="str">
        <f>IFERROR(IF(OR(SF2=MAX(SF$2:SF$5),SF2=""),"",MAX(SF$2:SF$5)-SF2)/MIN(SF$2:SF$5),"")</f>
        <v/>
      </c>
      <c r="SI2" s="20" t="str">
        <f>INDEX(SE2:SE5,MATCH(MAX(SH2:SH5),SH2:SH5,0))</f>
        <v>EVOLA</v>
      </c>
      <c r="SM2" s="17" t="s">
        <v>130</v>
      </c>
      <c r="SN2" s="18">
        <v>63</v>
      </c>
      <c r="SP2" s="19" t="str">
        <f>IFERROR(IF(OR(SN2=MAX(SN$2:SN$5),SN2=""),"",MAX(SN$2:SN$5)-SN2)/MIN(SN$2:SN$5),"")</f>
        <v/>
      </c>
      <c r="SQ2" s="20" t="str">
        <f>INDEX(SM2:SM5,MATCH(MAX(SP2:SP5),SP2:SP5,0))</f>
        <v>EVOLA</v>
      </c>
      <c r="SU2" s="17" t="s">
        <v>130</v>
      </c>
      <c r="SV2" s="18">
        <v>63</v>
      </c>
      <c r="SX2" s="19" t="str">
        <f>IFERROR(IF(OR(SV2=MAX(SV$2:SV$5),SV2=""),"",MAX(SV$2:SV$5)-SV2)/MIN(SV$2:SV$5),"")</f>
        <v/>
      </c>
      <c r="SY2" s="20" t="str">
        <f>INDEX(SU2:SU5,MATCH(MAX(SX2:SX5),SX2:SX5,0))</f>
        <v>EVOLA</v>
      </c>
      <c r="TC2" s="17" t="s">
        <v>130</v>
      </c>
      <c r="TD2" s="18">
        <v>63</v>
      </c>
      <c r="TF2" s="19" t="str">
        <f>IFERROR(IF(OR(TD2=MAX(TD$2:TD$5),TD2=""),"",MAX(TD$2:TD$5)-TD2)/MIN(TD$2:TD$5),"")</f>
        <v/>
      </c>
      <c r="TG2" s="20" t="str">
        <f>INDEX(TC2:TC5,MATCH(MAX(TF2:TF5),TF2:TF5,0))</f>
        <v>EVOLA</v>
      </c>
      <c r="TK2" s="17" t="s">
        <v>130</v>
      </c>
      <c r="TL2" s="18">
        <v>63</v>
      </c>
      <c r="TN2" s="19" t="str">
        <f>IFERROR(IF(OR(TL2=MAX(TL$2:TL$5),TL2=""),"",MAX(TL$2:TL$5)-TL2)/MIN(TL$2:TL$5),"")</f>
        <v/>
      </c>
      <c r="TO2" s="20" t="str">
        <f>INDEX(TK2:TK5,MATCH(MAX(TN2:TN5),TN2:TN5,0))</f>
        <v>EVOLA</v>
      </c>
      <c r="TS2" s="17" t="s">
        <v>130</v>
      </c>
      <c r="TT2" s="18">
        <v>63</v>
      </c>
      <c r="TV2" s="19" t="str">
        <f>IFERROR(IF(OR(TT2=MAX(TT$2:TT$5),TT2=""),"",MAX(TT$2:TT$5)-TT2)/MIN(TT$2:TT$5),"")</f>
        <v/>
      </c>
      <c r="TW2" s="20" t="str">
        <f>INDEX(TS2:TS5,MATCH(MAX(TV2:TV5),TV2:TV5,0))</f>
        <v>EVOLA</v>
      </c>
      <c r="UA2" s="17" t="s">
        <v>130</v>
      </c>
      <c r="UB2" s="18">
        <v>63</v>
      </c>
      <c r="UD2" s="19" t="str">
        <f>IFERROR(IF(OR(UB2=MAX(UB$2:UB$5),UB2=""),"",MAX(UB$2:UB$5)-UB2)/MIN(UB$2:UB$5),"")</f>
        <v/>
      </c>
      <c r="UE2" s="20" t="str">
        <f>INDEX(UA2:UA5,MATCH(MAX(UD2:UD5),UD2:UD5,0))</f>
        <v>TLI SINGEN</v>
      </c>
      <c r="UI2" s="17" t="s">
        <v>130</v>
      </c>
      <c r="UJ2" s="18">
        <v>63</v>
      </c>
      <c r="UL2" s="19" t="str">
        <f>IFERROR(IF(OR(UJ2=MAX(UJ$2:UJ$5),UJ2=""),"",MAX(UJ$2:UJ$5)-UJ2)/MIN(UJ$2:UJ$5),"")</f>
        <v/>
      </c>
      <c r="UM2" s="20" t="str">
        <f>INDEX(UI2:UI5,MATCH(MAX(UL2:UL5),UL2:UL5,0))</f>
        <v>TLI SINGEN</v>
      </c>
      <c r="UQ2" s="17" t="s">
        <v>130</v>
      </c>
      <c r="UR2" s="18">
        <v>63</v>
      </c>
      <c r="UT2" s="19" t="str">
        <f>IFERROR(IF(OR(UR2=MAX(UR$2:UR$5),UR2=""),"",MAX(UR$2:UR$5)-UR2)/MIN(UR$2:UR$5),"")</f>
        <v/>
      </c>
      <c r="UU2" s="20" t="str">
        <f>INDEX(UQ2:UQ5,MATCH(MAX(UT2:UT5),UT2:UT5,0))</f>
        <v>TLI SINGEN</v>
      </c>
      <c r="UY2" s="17" t="s">
        <v>130</v>
      </c>
      <c r="UZ2" s="18">
        <v>63</v>
      </c>
      <c r="VB2" s="19" t="str">
        <f>IFERROR(IF(OR(UZ2=MAX(UZ$2:UZ$5),UZ2=""),"",MAX(UZ$2:UZ$5)-UZ2)/MIN(UZ$2:UZ$5),"")</f>
        <v/>
      </c>
      <c r="VC2" s="20" t="str">
        <f>INDEX(UY2:UY5,MATCH(MAX(VB2:VB5),VB2:VB5,0))</f>
        <v>TLI SINGEN</v>
      </c>
      <c r="VG2" s="17" t="s">
        <v>130</v>
      </c>
      <c r="VH2" s="18">
        <v>63</v>
      </c>
      <c r="VJ2" s="19" t="str">
        <f>IFERROR(IF(OR(VH2=MAX(VH$2:VH$5),VH2=""),"",MAX(VH$2:VH$5)-VH2)/MIN(VH$2:VH$5),"")</f>
        <v/>
      </c>
      <c r="VK2" s="20" t="str">
        <f>INDEX(VG2:VG5,MATCH(MAX(VJ2:VJ5),VJ2:VJ5,0))</f>
        <v>EVOLA</v>
      </c>
      <c r="VO2" s="17" t="s">
        <v>130</v>
      </c>
      <c r="VP2" s="18">
        <v>63</v>
      </c>
      <c r="VR2" s="19" t="str">
        <f>IFERROR(IF(OR(VP2=MAX(VP$2:VP$5),VP2=""),"",MAX(VP$2:VP$5)-VP2)/MIN(VP$2:VP$5),"")</f>
        <v/>
      </c>
      <c r="VS2" s="20" t="str">
        <f>INDEX(VO2:VO5,MATCH(MAX(VR2:VR5),VR2:VR5,0))</f>
        <v>TLI SINGEN</v>
      </c>
      <c r="VW2" s="17" t="s">
        <v>130</v>
      </c>
      <c r="VX2" s="18">
        <v>63</v>
      </c>
      <c r="VZ2" s="19" t="str">
        <f>IFERROR(IF(OR(VX2=MAX(VX$2:VX$5),VX2=""),"",MAX(VX$2:VX$5)-VX2)/MIN(VX$2:VX$5),"")</f>
        <v/>
      </c>
      <c r="WA2" s="20" t="str">
        <f>INDEX(VW2:VW5,MATCH(MAX(VZ2:VZ5),VZ2:VZ5,0))</f>
        <v>TLI SINGEN</v>
      </c>
      <c r="WE2" s="17" t="s">
        <v>130</v>
      </c>
      <c r="WF2" s="18">
        <v>63</v>
      </c>
      <c r="WH2" s="19" t="str">
        <f>IFERROR(IF(OR(WF2=MAX(WF$2:WF$5),WF2=""),"",MAX(WF$2:WF$5)-WF2)/MIN(WF$2:WF$5),"")</f>
        <v/>
      </c>
      <c r="WI2" s="20" t="str">
        <f>INDEX(WE2:WE5,MATCH(MAX(WH2:WH5),WH2:WH5,0))</f>
        <v>EVOLA</v>
      </c>
      <c r="WM2" s="17" t="s">
        <v>130</v>
      </c>
      <c r="WN2" s="18">
        <v>63</v>
      </c>
      <c r="WP2" s="19" t="str">
        <f>IFERROR(IF(OR(WN2=MAX(WN$2:WN$5),WN2=""),"",MAX(WN$2:WN$5)-WN2)/MIN(WN$2:WN$5),"")</f>
        <v/>
      </c>
      <c r="WQ2" s="20" t="str">
        <f>INDEX(WM2:WM5,MATCH(MAX(WP2:WP5),WP2:WP5,0))</f>
        <v>TLI SINGEN</v>
      </c>
      <c r="WU2" s="17" t="s">
        <v>130</v>
      </c>
      <c r="WV2" s="18">
        <v>61</v>
      </c>
      <c r="WX2" s="19" t="str">
        <f>IFERROR(IF(OR(WV2=MAX(WV$2:WV$5),WV2=""),"",MAX(WV$2:WV$5)-WV2)/MIN(WV$2:WV$5),"")</f>
        <v/>
      </c>
      <c r="WY2" s="20" t="str">
        <f>INDEX(WU2:WU5,MATCH(MAX(WX2:WX5),WX2:WX5,0))</f>
        <v>EVOLA</v>
      </c>
      <c r="XC2" s="17" t="s">
        <v>130</v>
      </c>
      <c r="XD2" s="18">
        <v>63</v>
      </c>
      <c r="XF2" s="19" t="str">
        <f>IFERROR(IF(OR(XD2=MAX(XD$2:XD$5),XD2=""),"",MAX(XD$2:XD$5)-XD2)/MIN(XD$2:XD$5),"")</f>
        <v/>
      </c>
      <c r="XG2" s="20" t="str">
        <f>INDEX(XC2:XC5,MATCH(MAX(XF2:XF5),XF2:XF5,0))</f>
        <v>EVOLA</v>
      </c>
      <c r="XK2" s="17" t="s">
        <v>130</v>
      </c>
      <c r="XL2" s="18">
        <v>63</v>
      </c>
      <c r="XN2" s="19" t="str">
        <f>IFERROR(IF(OR(XL2=MAX(XL$2:XL$5),XL2=""),"",MAX(XL$2:XL$5)-XL2)/MIN(XL$2:XL$5),"")</f>
        <v/>
      </c>
      <c r="XO2" s="20" t="str">
        <f>INDEX(XK2:XK5,MATCH(MAX(XN2:XN5),XN2:XN5,0))</f>
        <v>SAFRAM</v>
      </c>
      <c r="XS2" s="17" t="s">
        <v>130</v>
      </c>
      <c r="XT2" s="18">
        <v>63</v>
      </c>
      <c r="XV2" s="19" t="str">
        <f>IFERROR(IF(OR(XT2=MAX(XT$2:XT$5),XT2=""),"",MAX(XT$2:XT$5)-XT2)/MIN(XT$2:XT$5),"")</f>
        <v/>
      </c>
      <c r="XW2" s="20" t="str">
        <f>INDEX(XS2:XS5,MATCH(MAX(XV2:XV5),XV2:XV5,0))</f>
        <v>EVOLA</v>
      </c>
      <c r="YA2" s="17" t="s">
        <v>130</v>
      </c>
      <c r="YB2" s="18">
        <v>63</v>
      </c>
      <c r="YD2" s="19" t="str">
        <f>IFERROR(IF(OR(YB2=MAX(YB$2:YB$5),YB2=""),"",MAX(YB$2:YB$5)-YB2)/MIN(YB$2:YB$5),"")</f>
        <v/>
      </c>
      <c r="YE2" s="20" t="str">
        <f>INDEX(YA2:YA5,MATCH(MAX(YD2:YD5),YD2:YD5,0))</f>
        <v>EVOLA</v>
      </c>
      <c r="YI2" s="17" t="s">
        <v>130</v>
      </c>
      <c r="YJ2" s="18">
        <v>63</v>
      </c>
      <c r="YL2" s="19" t="str">
        <f>IFERROR(IF(OR(YJ2=MAX(YJ$2:YJ$5),YJ2=""),"",MAX(YJ$2:YJ$5)-YJ2)/MIN(YJ$2:YJ$5),"")</f>
        <v/>
      </c>
      <c r="YM2" s="20" t="str">
        <f>INDEX(YI2:YI5,MATCH(MAX(YL2:YL5),YL2:YL5,0))</f>
        <v>EVOLA</v>
      </c>
      <c r="YQ2" s="17" t="s">
        <v>130</v>
      </c>
      <c r="YR2" s="18">
        <v>63</v>
      </c>
      <c r="YT2" s="19" t="str">
        <f>IFERROR(IF(OR(YR2=MAX(YR$2:YR$5),YR2=""),"",MAX(YR$2:YR$5)-YR2)/MIN(YR$2:YR$5),"")</f>
        <v/>
      </c>
      <c r="YU2" s="20" t="str">
        <f>INDEX(YQ2:YQ5,MATCH(MAX(YT2:YT5),YT2:YT5,0))</f>
        <v>EVOLA</v>
      </c>
      <c r="YY2" s="17" t="s">
        <v>130</v>
      </c>
      <c r="YZ2" s="18">
        <v>63</v>
      </c>
      <c r="ZB2" s="19" t="str">
        <f>IFERROR(IF(OR(YZ2=MAX(YZ$2:YZ$5),YZ2=""),"",MAX(YZ$2:YZ$5)-YZ2)/MIN(YZ$2:YZ$5),"")</f>
        <v/>
      </c>
      <c r="ZC2" s="20" t="str">
        <f>INDEX(YY2:YY5,MATCH(MAX(ZB2:ZB5),ZB2:ZB5,0))</f>
        <v>EVOLA</v>
      </c>
      <c r="ZG2" s="17" t="s">
        <v>130</v>
      </c>
      <c r="ZH2" s="18">
        <v>63</v>
      </c>
      <c r="ZJ2" s="19" t="str">
        <f>IFERROR(IF(OR(ZH2=MAX(ZH$2:ZH$5),ZH2=""),"",MAX(ZH$2:ZH$5)-ZH2)/MIN(ZH$2:ZH$5),"")</f>
        <v/>
      </c>
      <c r="ZK2" s="20" t="str">
        <f>INDEX(ZG2:ZG5,MATCH(MAX(ZJ2:ZJ5),ZJ2:ZJ5,0))</f>
        <v>TLI SINGEN</v>
      </c>
      <c r="ZO2" s="17" t="s">
        <v>130</v>
      </c>
      <c r="ZP2" s="18">
        <v>63</v>
      </c>
      <c r="ZR2" s="19" t="str">
        <f>IFERROR(IF(OR(ZP2=MAX(ZP$2:ZP$5),ZP2=""),"",MAX(ZP$2:ZP$5)-ZP2)/MIN(ZP$2:ZP$5),"")</f>
        <v/>
      </c>
      <c r="ZS2" s="20" t="str">
        <f>INDEX(ZO2:ZO5,MATCH(MAX(ZR2:ZR5),ZR2:ZR5,0))</f>
        <v>TLI SINGEN</v>
      </c>
      <c r="ZW2" s="17" t="s">
        <v>130</v>
      </c>
      <c r="ZX2" s="18">
        <v>63</v>
      </c>
      <c r="ZZ2" s="19" t="str">
        <f>IFERROR(IF(OR(ZX2=MAX(ZX$2:ZX$5),ZX2=""),"",MAX(ZX$2:ZX$5)-ZX2)/MIN(ZX$2:ZX$5),"")</f>
        <v/>
      </c>
      <c r="AAA2" s="20" t="str">
        <f>INDEX(ZW2:ZW5,MATCH(MAX(ZZ2:ZZ5),ZZ2:ZZ5,0))</f>
        <v>TLI SINGEN</v>
      </c>
      <c r="AAE2" s="17" t="s">
        <v>130</v>
      </c>
      <c r="AAF2" s="18">
        <v>63</v>
      </c>
      <c r="AAH2" s="19" t="str">
        <f>IFERROR(IF(OR(AAF2=MAX(AAF$2:AAF$5),AAF2=""),"",MAX(AAF$2:AAF$5)-AAF2)/MIN(AAF$2:AAF$5),"")</f>
        <v/>
      </c>
      <c r="AAI2" s="20" t="str">
        <f>INDEX(AAE2:AAE5,MATCH(MAX(AAH2:AAH5),AAH2:AAH5,0))</f>
        <v>EVOLA</v>
      </c>
      <c r="AAM2" s="17" t="s">
        <v>130</v>
      </c>
      <c r="AAN2" s="18">
        <v>63</v>
      </c>
      <c r="AAP2" s="19" t="str">
        <f>IFERROR(IF(OR(AAN2=MAX(AAN$2:AAN$5),AAN2=""),"",MAX(AAN$2:AAN$5)-AAN2)/MIN(AAN$2:AAN$5),"")</f>
        <v/>
      </c>
      <c r="AAQ2" s="20" t="str">
        <f>INDEX(AAM2:AAM5,MATCH(MAX(AAP2:AAP5),AAP2:AAP5,0))</f>
        <v>EVOLA</v>
      </c>
      <c r="AAU2" s="17" t="s">
        <v>130</v>
      </c>
      <c r="AAV2" s="18">
        <v>63</v>
      </c>
      <c r="AAX2" s="19" t="str">
        <f>IFERROR(IF(OR(AAV2=MAX(AAV$2:AAV$5),AAV2=""),"",MAX(AAV$2:AAV$5)-AAV2)/MIN(AAV$2:AAV$5),"")</f>
        <v/>
      </c>
      <c r="AAY2" s="20" t="str">
        <f>INDEX(AAU2:AAU5,MATCH(MAX(AAX2:AAX5),AAX2:AAX5,0))</f>
        <v>EVOLA</v>
      </c>
      <c r="ABC2" s="17" t="s">
        <v>130</v>
      </c>
      <c r="ABD2" s="18">
        <v>63</v>
      </c>
      <c r="ABF2" s="19" t="str">
        <f>IFERROR(IF(OR(ABD2=MAX(ABD$2:ABD$5),ABD2=""),"",MAX(ABD$2:ABD$5)-ABD2)/MIN(ABD$2:ABD$5),"")</f>
        <v/>
      </c>
      <c r="ABG2" s="20" t="str">
        <f>INDEX(ABC2:ABC5,MATCH(MAX(ABF2:ABF5),ABF2:ABF5,0))</f>
        <v>EVOLA</v>
      </c>
      <c r="ABK2" s="17" t="s">
        <v>130</v>
      </c>
      <c r="ABL2" s="18">
        <v>63</v>
      </c>
      <c r="ABN2" s="19" t="str">
        <f>IFERROR(IF(OR(ABL2=MAX(ABL$2:ABL$5),ABL2=""),"",MAX(ABL$2:ABL$5)-ABL2)/MIN(ABL$2:ABL$5),"")</f>
        <v/>
      </c>
      <c r="ABO2" s="20" t="str">
        <f>INDEX(ABK2:ABK5,MATCH(MAX(ABN2:ABN5),ABN2:ABN5,0))</f>
        <v>EVOLA</v>
      </c>
      <c r="ABS2" s="17" t="s">
        <v>130</v>
      </c>
      <c r="ABT2" s="18">
        <v>63</v>
      </c>
      <c r="ABV2" s="19" t="str">
        <f>IFERROR(IF(OR(ABT2=MAX(ABT$2:ABT$5),ABT2=""),"",MAX(ABT$2:ABT$5)-ABT2)/MIN(ABT$2:ABT$5),"")</f>
        <v/>
      </c>
      <c r="ABW2" s="20" t="str">
        <f>INDEX(ABS2:ABS5,MATCH(MAX(ABV2:ABV5),ABV2:ABV5,0))</f>
        <v>EVOLA</v>
      </c>
      <c r="ACA2" s="17" t="s">
        <v>130</v>
      </c>
      <c r="ACB2" s="18">
        <v>63</v>
      </c>
      <c r="ACD2" s="19" t="str">
        <f>IFERROR(IF(OR(ACB2=MAX(ACB$2:ACB$5),ACB2=""),"",MAX(ACB$2:ACB$5)-ACB2)/MIN(ACB$2:ACB$5),"")</f>
        <v/>
      </c>
      <c r="ACE2" s="20" t="str">
        <f>INDEX(ACA2:ACA5,MATCH(MAX(ACD2:ACD5),ACD2:ACD5,0))</f>
        <v>EVOLA</v>
      </c>
      <c r="ACI2" s="17" t="s">
        <v>130</v>
      </c>
      <c r="ACJ2" s="18">
        <v>63</v>
      </c>
      <c r="ACL2" s="19" t="str">
        <f>IFERROR(IF(OR(ACJ2=MAX(ACJ$2:ACJ$5),ACJ2=""),"",MAX(ACJ$2:ACJ$5)-ACJ2)/MIN(ACJ$2:ACJ$5),"")</f>
        <v/>
      </c>
      <c r="ACM2" s="20" t="str">
        <f>INDEX(ACI2:ACI5,MATCH(MAX(ACL2:ACL5),ACL2:ACL5,0))</f>
        <v>EVOLA</v>
      </c>
      <c r="ACQ2" s="17" t="s">
        <v>130</v>
      </c>
      <c r="ACR2" s="18">
        <v>63</v>
      </c>
      <c r="ACT2" s="19" t="str">
        <f>IFERROR(IF(OR(ACR2=MAX(ACR$2:ACR$5),ACR2=""),"",MAX(ACR$2:ACR$5)-ACR2)/MIN(ACR$2:ACR$5),"")</f>
        <v/>
      </c>
      <c r="ACU2" s="20" t="str">
        <f>INDEX(ACQ2:ACQ5,MATCH(MAX(ACT2:ACT5),ACT2:ACT5,0))</f>
        <v>EVOLA</v>
      </c>
      <c r="ACY2" s="17" t="s">
        <v>130</v>
      </c>
      <c r="ACZ2" s="18">
        <v>63</v>
      </c>
      <c r="ADB2" s="19" t="str">
        <f>IFERROR(IF(OR(ACZ2=MAX(ACZ$2:ACZ$5),ACZ2=""),"",MAX(ACZ$2:ACZ$5)-ACZ2)/MIN(ACZ$2:ACZ$5),"")</f>
        <v/>
      </c>
      <c r="ADC2" s="20" t="str">
        <f>INDEX(ACY2:ACY5,MATCH(MAX(ADB2:ADB5),ADB2:ADB5,0))</f>
        <v>EVOLA</v>
      </c>
      <c r="ADE2" s="17">
        <f>COLUMN()</f>
        <v>785</v>
      </c>
    </row>
    <row r="3" spans="1:785" x14ac:dyDescent="0.2">
      <c r="C3" s="17" t="s">
        <v>131</v>
      </c>
      <c r="D3" s="18">
        <v>42.5</v>
      </c>
      <c r="F3" s="19">
        <f t="shared" ref="F3:F5" si="0">IFERROR(IF(OR(D3=MAX(D$2:D$5),D3=""),"",MAX(D$2:D$5)-D3)/MIN(D$2:D$5),"")</f>
        <v>0.66022545905674879</v>
      </c>
      <c r="K3" s="17" t="s">
        <v>131</v>
      </c>
      <c r="L3" s="18">
        <v>43.900001525878906</v>
      </c>
      <c r="N3" s="19">
        <f t="shared" ref="N3:N5" si="1">IFERROR(IF(OR(L3=MAX(L$2:L$5),L3=""),"",MAX(L$2:L$5)-L3)/MIN(L$2:L$5),"")</f>
        <v>0.61513684197852692</v>
      </c>
      <c r="S3" s="17" t="s">
        <v>131</v>
      </c>
      <c r="T3" s="18">
        <v>43.900001525878906</v>
      </c>
      <c r="V3" s="19">
        <f t="shared" ref="V3:V5" si="2">IFERROR(IF(OR(T3=MAX(T$2:T$5),T3=""),"",MAX(T$2:T$5)-T3)/MIN(T$2:T$5),"")</f>
        <v>0.61513684197852692</v>
      </c>
      <c r="AA3" s="17" t="s">
        <v>131</v>
      </c>
      <c r="AB3" s="18">
        <v>42.5</v>
      </c>
      <c r="AD3" s="19">
        <f t="shared" ref="AD3:AD5" si="3">IFERROR(IF(OR(AB3=MAX(AB$2:AB$5),AB3=""),"",MAX(AB$2:AB$5)-AB3)/MIN(AB$2:AB$5),"")</f>
        <v>0.66022545905674879</v>
      </c>
      <c r="AI3" s="17" t="s">
        <v>131</v>
      </c>
      <c r="AJ3" s="18">
        <v>43.900001525878906</v>
      </c>
      <c r="AL3" s="19">
        <f t="shared" ref="AL3:AL5" si="4">IFERROR(IF(OR(AJ3=MAX(AJ$2:AJ$5),AJ3=""),"",MAX(AJ$2:AJ$5)-AJ3)/MIN(AJ$2:AJ$5),"")</f>
        <v>0.61513684197852692</v>
      </c>
      <c r="AQ3" s="17" t="s">
        <v>131</v>
      </c>
      <c r="AR3" s="18">
        <v>43.900001525878906</v>
      </c>
      <c r="AT3" s="19">
        <f t="shared" ref="AT3:AT5" si="5">IFERROR(IF(OR(AR3=MAX(AR$2:AR$5),AR3=""),"",MAX(AR$2:AR$5)-AR3)/MIN(AR$2:AR$5),"")</f>
        <v>0.61513684197852692</v>
      </c>
      <c r="AY3" s="17" t="s">
        <v>131</v>
      </c>
      <c r="AZ3" s="18">
        <v>42.5</v>
      </c>
      <c r="BB3" s="19">
        <f t="shared" ref="BB3:BB5" si="6">IFERROR(IF(OR(AZ3=MAX(AZ$2:AZ$5),AZ3=""),"",MAX(AZ$2:AZ$5)-AZ3)/MIN(AZ$2:AZ$5),"")</f>
        <v>0.66022545905674879</v>
      </c>
      <c r="BG3" s="17" t="s">
        <v>131</v>
      </c>
      <c r="BH3" s="18">
        <v>42.5</v>
      </c>
      <c r="BJ3" s="19">
        <f t="shared" ref="BJ3:BJ5" si="7">IFERROR(IF(OR(BH3=MAX(BH$2:BH$5),BH3=""),"",MAX(BH$2:BH$5)-BH3)/MIN(BH$2:BH$5),"")</f>
        <v>0.66022545905674879</v>
      </c>
      <c r="BO3" s="17" t="s">
        <v>131</v>
      </c>
      <c r="BP3" s="18">
        <v>43.900001525878906</v>
      </c>
      <c r="BR3" s="19">
        <f t="shared" ref="BR3:BR5" si="8">IFERROR(IF(OR(BP3=MAX(BP$2:BP$5),BP3=""),"",MAX(BP$2:BP$5)-BP3)/MIN(BP$2:BP$5),"")</f>
        <v>0.58950609798167208</v>
      </c>
      <c r="BW3" s="17" t="s">
        <v>131</v>
      </c>
      <c r="BX3" s="18"/>
      <c r="BZ3" s="19" t="str">
        <f t="shared" ref="BZ3:BZ5" si="9">IFERROR(IF(OR(BX3=MAX(BX$2:BX$5),BX3=""),"",MAX(BX$2:BX$5)-BX3)/MIN(BX$2:BX$5),"")</f>
        <v/>
      </c>
      <c r="CE3" s="17" t="s">
        <v>131</v>
      </c>
      <c r="CF3" s="18">
        <v>43.900001525878906</v>
      </c>
      <c r="CH3" s="19">
        <f t="shared" ref="CH3:CH5" si="10">IFERROR(IF(OR(CF3=MAX(CF$2:CF$5),CF3=""),"",MAX(CF$2:CF$5)-CF3)/MIN(CF$2:CF$5),"")</f>
        <v>0.58950609798167208</v>
      </c>
      <c r="CM3" s="17" t="s">
        <v>131</v>
      </c>
      <c r="CN3" s="18">
        <v>43.900001525878906</v>
      </c>
      <c r="CP3" s="19">
        <f t="shared" ref="CP3:CP5" si="11">IFERROR(IF(OR(CN3=MAX(CN$2:CN$5),CN3=""),"",MAX(CN$2:CN$5)-CN3)/MIN(CN$2:CN$5),"")</f>
        <v>0.58950609798167208</v>
      </c>
      <c r="CU3" s="17" t="s">
        <v>131</v>
      </c>
      <c r="CV3" s="18">
        <v>43.900001525878906</v>
      </c>
      <c r="CX3" s="19">
        <f t="shared" ref="CX3:CX5" si="12">IFERROR(IF(OR(CV3=MAX(CV$2:CV$5),CV3=""),"",MAX(CV$2:CV$5)-CV3)/MIN(CV$2:CV$5),"")</f>
        <v>0.58950609798167208</v>
      </c>
      <c r="DC3" s="17" t="s">
        <v>131</v>
      </c>
      <c r="DD3" s="18">
        <v>43.900001525878906</v>
      </c>
      <c r="DF3" s="19">
        <f t="shared" ref="DF3:DF5" si="13">IFERROR(IF(OR(DD3=MAX(DD$2:DD$5),DD3=""),"",MAX(DD$2:DD$5)-DD3)/MIN(DD$2:DD$5),"")</f>
        <v>0.58950609798167208</v>
      </c>
      <c r="DK3" s="17" t="s">
        <v>131</v>
      </c>
      <c r="DL3" s="18">
        <v>43.900001525878906</v>
      </c>
      <c r="DN3" s="19">
        <f t="shared" ref="DN3:DN5" si="14">IFERROR(IF(OR(DL3=MAX(DL$2:DL$5),DL3=""),"",MAX(DL$2:DL$5)-DL3)/MIN(DL$2:DL$5),"")</f>
        <v>0.62037029405898603</v>
      </c>
      <c r="DS3" s="17" t="s">
        <v>131</v>
      </c>
      <c r="DT3" s="18">
        <v>43.900001525878906</v>
      </c>
      <c r="DV3" s="19">
        <f t="shared" ref="DV3:DV5" si="15">IFERROR(IF(OR(DT3=MAX(DT$2:DT$5),DT3=""),"",MAX(DT$2:DT$5)-DT3)/MIN(DT$2:DT$5),"")</f>
        <v>0.62037029405898603</v>
      </c>
      <c r="EA3" s="17" t="s">
        <v>131</v>
      </c>
      <c r="EB3" s="18">
        <v>43.900001525878906</v>
      </c>
      <c r="ED3" s="19">
        <f t="shared" ref="ED3:ED5" si="16">IFERROR(IF(OR(EB3=MAX(EB$2:EB$5),EB3=""),"",MAX(EB$2:EB$5)-EB3)/MIN(EB$2:EB$5),"")</f>
        <v>0.62037029405898603</v>
      </c>
      <c r="EI3" s="17" t="s">
        <v>131</v>
      </c>
      <c r="EJ3" s="18">
        <v>43.900001525878906</v>
      </c>
      <c r="EL3" s="19">
        <f t="shared" ref="EL3:EL5" si="17">IFERROR(IF(OR(EJ3=MAX(EJ$2:EJ$5),EJ3=""),"",MAX(EJ$2:EJ$5)-EJ3)/MIN(EJ$2:EJ$5),"")</f>
        <v>0.62037029405898603</v>
      </c>
      <c r="EQ3" s="17" t="s">
        <v>131</v>
      </c>
      <c r="ER3" s="18">
        <v>43.900001525878906</v>
      </c>
      <c r="ET3" s="19">
        <f t="shared" ref="ET3:ET5" si="18">IFERROR(IF(OR(ER3=MAX(ER$2:ER$5),ER3=""),"",MAX(ER$2:ER$5)-ER3)/MIN(ER$2:ER$5),"")</f>
        <v>0.61513684197852692</v>
      </c>
      <c r="EY3" s="17" t="s">
        <v>131</v>
      </c>
      <c r="EZ3" s="18">
        <v>43.900001525878906</v>
      </c>
      <c r="FB3" s="19">
        <f t="shared" ref="FB3:FB5" si="19">IFERROR(IF(OR(EZ3=MAX(EZ$2:EZ$5),EZ3=""),"",MAX(EZ$2:EZ$5)-EZ3)/MIN(EZ$2:EZ$5),"")</f>
        <v>0.61513684197852692</v>
      </c>
      <c r="FG3" s="17" t="s">
        <v>131</v>
      </c>
      <c r="FH3" s="18">
        <v>43.900001525878906</v>
      </c>
      <c r="FJ3" s="19">
        <f t="shared" ref="FJ3:FJ5" si="20">IFERROR(IF(OR(FH3=MAX(FH$2:FH$5),FH3=""),"",MAX(FH$2:FH$5)-FH3)/MIN(FH$2:FH$5),"")</f>
        <v>0.61513684197852692</v>
      </c>
      <c r="FO3" s="17" t="s">
        <v>131</v>
      </c>
      <c r="FP3" s="18">
        <v>43.900001525878906</v>
      </c>
      <c r="FR3" s="19">
        <f t="shared" ref="FR3:FR5" si="21">IFERROR(IF(OR(FP3=MAX(FP$2:FP$5),FP3=""),"",MAX(FP$2:FP$5)-FP3)/MIN(FP$2:FP$5),"")</f>
        <v>0.62037029405898603</v>
      </c>
      <c r="FW3" s="17" t="s">
        <v>131</v>
      </c>
      <c r="FX3" s="18">
        <v>43.900001525878906</v>
      </c>
      <c r="FZ3" s="19">
        <f t="shared" ref="FZ3:FZ5" si="22">IFERROR(IF(OR(FX3=MAX(FX$2:FX$5),FX3=""),"",MAX(FX$2:FX$5)-FX3)/MIN(FX$2:FX$5),"")</f>
        <v>0.62037029405898603</v>
      </c>
      <c r="GE3" s="17" t="s">
        <v>131</v>
      </c>
      <c r="GF3" s="18">
        <v>43.900001525878906</v>
      </c>
      <c r="GH3" s="19">
        <f t="shared" ref="GH3:GH5" si="23">IFERROR(IF(OR(GF3=MAX(GF$2:GF$5),GF3=""),"",MAX(GF$2:GF$5)-GF3)/MIN(GF$2:GF$5),"")</f>
        <v>0.62037029405898603</v>
      </c>
      <c r="GM3" s="17" t="s">
        <v>131</v>
      </c>
      <c r="GN3" s="18">
        <v>43.900001525878906</v>
      </c>
      <c r="GP3" s="19">
        <f t="shared" ref="GP3:GP5" si="24">IFERROR(IF(OR(GN3=MAX(GN$2:GN$5),GN3=""),"",MAX(GN$2:GN$5)-GN3)/MIN(GN$2:GN$5),"")</f>
        <v>0.61513684197852692</v>
      </c>
      <c r="GU3" s="17" t="s">
        <v>131</v>
      </c>
      <c r="GV3" s="18">
        <v>43.900001525878906</v>
      </c>
      <c r="GX3" s="19">
        <f t="shared" ref="GX3:GX5" si="25">IFERROR(IF(OR(GV3=MAX(GV$2:GV$5),GV3=""),"",MAX(GV$2:GV$5)-GV3)/MIN(GV$2:GV$5),"")</f>
        <v>0.61513684197852692</v>
      </c>
      <c r="HC3" s="17" t="s">
        <v>131</v>
      </c>
      <c r="HD3" s="18">
        <v>43.900001525878906</v>
      </c>
      <c r="HF3" s="19">
        <f t="shared" ref="HF3:HF5" si="26">IFERROR(IF(OR(HD3=MAX(HD$2:HD$5),HD3=""),"",MAX(HD$2:HD$5)-HD3)/MIN(HD$2:HD$5),"")</f>
        <v>0.61513684197852692</v>
      </c>
      <c r="HK3" s="17" t="s">
        <v>131</v>
      </c>
      <c r="HL3" s="18">
        <v>43.900001525878906</v>
      </c>
      <c r="HN3" s="19">
        <f t="shared" ref="HN3:HN5" si="27">IFERROR(IF(OR(HL3=MAX(HL$2:HL$5),HL3=""),"",MAX(HL$2:HL$5)-HL3)/MIN(HL$2:HL$5),"")</f>
        <v>0.61513684197852692</v>
      </c>
      <c r="HS3" s="17" t="s">
        <v>131</v>
      </c>
      <c r="HT3" s="18">
        <v>42.5</v>
      </c>
      <c r="HV3" s="19">
        <f t="shared" ref="HV3:HV5" si="28">IFERROR(IF(OR(HT3=MAX(HT$2:HT$5),HT3=""),"",MAX(HT$2:HT$5)-HT3)/MIN(HT$2:HT$5),"")</f>
        <v>0.66022545905674879</v>
      </c>
      <c r="IA3" s="17" t="s">
        <v>131</v>
      </c>
      <c r="IB3" s="18">
        <v>43.900001525878906</v>
      </c>
      <c r="ID3" s="19">
        <f t="shared" ref="ID3:ID5" si="29">IFERROR(IF(OR(IB3=MAX(IB$2:IB$5),IB3=""),"",MAX(IB$2:IB$5)-IB3)/MIN(IB$2:IB$5),"")</f>
        <v>0.61513684197852692</v>
      </c>
      <c r="II3" s="17" t="s">
        <v>131</v>
      </c>
      <c r="IJ3" s="18">
        <v>42.5</v>
      </c>
      <c r="IL3" s="19">
        <f t="shared" ref="IL3:IL5" si="30">IFERROR(IF(OR(IJ3=MAX(IJ$2:IJ$5),IJ3=""),"",MAX(IJ$2:IJ$5)-IJ3)/MIN(IJ$2:IJ$5),"")</f>
        <v>0.66022545905674879</v>
      </c>
      <c r="IQ3" s="17" t="s">
        <v>131</v>
      </c>
      <c r="IR3" s="18">
        <v>43.900001525878906</v>
      </c>
      <c r="IT3" s="19">
        <f t="shared" ref="IT3:IT5" si="31">IFERROR(IF(OR(IR3=MAX(IR$2:IR$5),IR3=""),"",MAX(IR$2:IR$5)-IR3)/MIN(IR$2:IR$5),"")</f>
        <v>0.61513684197852692</v>
      </c>
      <c r="IY3" s="17" t="s">
        <v>131</v>
      </c>
      <c r="IZ3" s="18">
        <v>43.900001525878906</v>
      </c>
      <c r="JB3" s="19">
        <f t="shared" ref="JB3:JB5" si="32">IFERROR(IF(OR(IZ3=MAX(IZ$2:IZ$5),IZ3=""),"",MAX(IZ$2:IZ$5)-IZ3)/MIN(IZ$2:IZ$5),"")</f>
        <v>0.61513684197852692</v>
      </c>
      <c r="JG3" s="17" t="s">
        <v>131</v>
      </c>
      <c r="JH3" s="18">
        <v>42.5</v>
      </c>
      <c r="JJ3" s="19">
        <f t="shared" ref="JJ3:JJ5" si="33">IFERROR(IF(OR(JH3=MAX(JH$2:JH$5),JH3=""),"",MAX(JH$2:JH$5)-JH3)/MIN(JH$2:JH$5),"")</f>
        <v>0.66022545905674879</v>
      </c>
      <c r="JO3" s="17" t="s">
        <v>131</v>
      </c>
      <c r="JP3" s="18">
        <v>43.900001525878906</v>
      </c>
      <c r="JR3" s="19">
        <f t="shared" ref="JR3:JR5" si="34">IFERROR(IF(OR(JP3=MAX(JP$2:JP$5),JP3=""),"",MAX(JP$2:JP$5)-JP3)/MIN(JP$2:JP$5),"")</f>
        <v>0.61513684197852692</v>
      </c>
      <c r="JW3" s="17" t="s">
        <v>131</v>
      </c>
      <c r="JX3" s="18">
        <v>43.900001525878906</v>
      </c>
      <c r="JZ3" s="19">
        <f t="shared" ref="JZ3:JZ5" si="35">IFERROR(IF(OR(JX3=MAX(JX$2:JX$5),JX3=""),"",MAX(JX$2:JX$5)-JX3)/MIN(JX$2:JX$5),"")</f>
        <v>0.61513684197852692</v>
      </c>
      <c r="KE3" s="17" t="s">
        <v>131</v>
      </c>
      <c r="KF3" s="18">
        <v>43.900001525878906</v>
      </c>
      <c r="KH3" s="19">
        <f t="shared" ref="KH3:KH5" si="36">IFERROR(IF(OR(KF3=MAX(KF$2:KF$5),KF3=""),"",MAX(KF$2:KF$5)-KF3)/MIN(KF$2:KF$5),"")</f>
        <v>0.61513684197852692</v>
      </c>
      <c r="KM3" s="17" t="s">
        <v>131</v>
      </c>
      <c r="KN3" s="18">
        <v>43.900001525878906</v>
      </c>
      <c r="KP3" s="19">
        <f t="shared" ref="KP3:KP5" si="37">IFERROR(IF(OR(KN3=MAX(KN$2:KN$5),KN3=""),"",MAX(KN$2:KN$5)-KN3)/MIN(KN$2:KN$5),"")</f>
        <v>0.61513684197852692</v>
      </c>
      <c r="KU3" s="17" t="s">
        <v>131</v>
      </c>
      <c r="KV3" s="18">
        <v>32.200000762939453</v>
      </c>
      <c r="KX3" s="19">
        <f t="shared" ref="KX3:KX5" si="38">IFERROR(IF(OR(KV3=MAX(KV$2:KV$5),KV3=""),"",MAX(KV$2:KV$5)-KV3)/MIN(KV$2:KV$5),"")</f>
        <v>0.9919484700115031</v>
      </c>
      <c r="LC3" s="17" t="s">
        <v>131</v>
      </c>
      <c r="LD3" s="18">
        <v>32.200000762939453</v>
      </c>
      <c r="LF3" s="19">
        <f t="shared" ref="LF3:LF5" si="39">IFERROR(IF(OR(LD3=MAX(LD$2:LD$5),LD3=""),"",MAX(LD$2:LD$5)-LD3)/MIN(LD$2:LD$5),"")</f>
        <v>0.9919484700115031</v>
      </c>
      <c r="LK3" s="17" t="s">
        <v>131</v>
      </c>
      <c r="LL3" s="18">
        <v>32.200000762939453</v>
      </c>
      <c r="LN3" s="19">
        <f t="shared" ref="LN3:LN5" si="40">IFERROR(IF(OR(LL3=MAX(LL$2:LL$5),LL3=""),"",MAX(LL$2:LL$5)-LL3)/MIN(LL$2:LL$5),"")</f>
        <v>0.9919484700115031</v>
      </c>
      <c r="LS3" s="17" t="s">
        <v>131</v>
      </c>
      <c r="LT3" s="18"/>
      <c r="LV3" s="19" t="str">
        <f t="shared" ref="LV3:LV5" si="41">IFERROR(IF(OR(LT3=MAX(LT$2:LT$5),LT3=""),"",MAX(LT$2:LT$5)-LT3)/MIN(LT$2:LT$5),"")</f>
        <v/>
      </c>
      <c r="MA3" s="17" t="s">
        <v>131</v>
      </c>
      <c r="MB3" s="18">
        <v>32.200000762939453</v>
      </c>
      <c r="MD3" s="19">
        <f t="shared" ref="MD3:MD5" si="42">IFERROR(IF(OR(MB3=MAX(MB$2:MB$5),MB3=""),"",MAX(MB$2:MB$5)-MB3)/MIN(MB$2:MB$5),"")</f>
        <v>0.9919484700115031</v>
      </c>
      <c r="MI3" s="17" t="s">
        <v>131</v>
      </c>
      <c r="MJ3" s="18">
        <v>32.200000762939453</v>
      </c>
      <c r="ML3" s="19">
        <f t="shared" ref="ML3:ML5" si="43">IFERROR(IF(OR(MJ3=MAX(MJ$2:MJ$5),MJ3=""),"",MAX(MJ$2:MJ$5)-MJ3)/MIN(MJ$2:MJ$5),"")</f>
        <v>0.9919484700115031</v>
      </c>
      <c r="MQ3" s="17" t="s">
        <v>131</v>
      </c>
      <c r="MR3" s="18">
        <v>32.200000762939453</v>
      </c>
      <c r="MT3" s="19">
        <f t="shared" ref="MT3:MT5" si="44">IFERROR(IF(OR(MR3=MAX(MR$2:MR$5),MR3=""),"",MAX(MR$2:MR$5)-MR3)/MIN(MR$2:MR$5),"")</f>
        <v>0.9919484700115031</v>
      </c>
      <c r="MY3" s="17" t="s">
        <v>131</v>
      </c>
      <c r="MZ3" s="18">
        <v>32.200000762939453</v>
      </c>
      <c r="NB3" s="19">
        <f t="shared" ref="NB3:NB5" si="45">IFERROR(IF(OR(MZ3=MAX(MZ$2:MZ$5),MZ3=""),"",MAX(MZ$2:MZ$5)-MZ3)/MIN(MZ$2:MZ$5),"")</f>
        <v>0.9919484700115031</v>
      </c>
      <c r="NG3" s="17" t="s">
        <v>131</v>
      </c>
      <c r="NH3" s="18">
        <v>43.900001525878906</v>
      </c>
      <c r="NJ3" s="19">
        <f t="shared" ref="NJ3:NJ5" si="46">IFERROR(IF(OR(NH3=MAX(NH$2:NH$5),NH3=""),"",MAX(NH$2:NH$5)-NH3)/MIN(NH$2:NH$5),"")</f>
        <v>0.61513684197852692</v>
      </c>
      <c r="NO3" s="17" t="s">
        <v>131</v>
      </c>
      <c r="NP3" s="18">
        <v>43.900001525878906</v>
      </c>
      <c r="NR3" s="19">
        <f t="shared" ref="NR3:NR5" si="47">IFERROR(IF(OR(NP3=MAX(NP$2:NP$5),NP3=""),"",MAX(NP$2:NP$5)-NP3)/MIN(NP$2:NP$5),"")</f>
        <v>0.61513684197852692</v>
      </c>
      <c r="NW3" s="17" t="s">
        <v>131</v>
      </c>
      <c r="NX3" s="18">
        <v>32.200000762939453</v>
      </c>
      <c r="NZ3" s="19">
        <f t="shared" ref="NZ3:NZ5" si="48">IFERROR(IF(OR(NX3=MAX(NX$2:NX$5),NX3=""),"",MAX(NX$2:NX$5)-NX3)/MIN(NX$2:NX$5),"")</f>
        <v>0.9919484700115031</v>
      </c>
      <c r="OE3" s="17" t="s">
        <v>131</v>
      </c>
      <c r="OF3" s="18">
        <v>32.200000762939453</v>
      </c>
      <c r="OH3" s="19">
        <f t="shared" ref="OH3:OH5" si="49">IFERROR(IF(OR(OF3=MAX(OF$2:OF$5),OF3=""),"",MAX(OF$2:OF$5)-OF3)/MIN(OF$2:OF$5),"")</f>
        <v>0.9919484700115031</v>
      </c>
      <c r="OM3" s="17" t="s">
        <v>131</v>
      </c>
      <c r="ON3" s="18">
        <v>32.200000762939453</v>
      </c>
      <c r="OP3" s="19">
        <f t="shared" ref="OP3:OP5" si="50">IFERROR(IF(OR(ON3=MAX(ON$2:ON$5),ON3=""),"",MAX(ON$2:ON$5)-ON3)/MIN(ON$2:ON$5),"")</f>
        <v>0.9919484700115031</v>
      </c>
      <c r="OU3" s="17" t="s">
        <v>131</v>
      </c>
      <c r="OV3" s="18">
        <v>42.5</v>
      </c>
      <c r="OX3" s="19">
        <f t="shared" ref="OX3:OX5" si="51">IFERROR(IF(OR(OV3=MAX(OV$2:OV$5),OV3=""),"",MAX(OV$2:OV$5)-OV3)/MIN(OV$2:OV$5),"")</f>
        <v>0.66022545905674879</v>
      </c>
      <c r="PC3" s="17" t="s">
        <v>131</v>
      </c>
      <c r="PD3" s="18">
        <v>42.5</v>
      </c>
      <c r="PF3" s="19">
        <f t="shared" ref="PF3:PF5" si="52">IFERROR(IF(OR(PD3=MAX(PD$2:PD$5),PD3=""),"",MAX(PD$2:PD$5)-PD3)/MIN(PD$2:PD$5),"")</f>
        <v>0.66022545905674879</v>
      </c>
      <c r="PK3" s="17" t="s">
        <v>131</v>
      </c>
      <c r="PL3" s="18">
        <v>42.5</v>
      </c>
      <c r="PN3" s="19">
        <f t="shared" ref="PN3:PN5" si="53">IFERROR(IF(OR(PL3=MAX(PL$2:PL$5),PL3=""),"",MAX(PL$2:PL$5)-PL3)/MIN(PL$2:PL$5),"")</f>
        <v>0.66022545905674879</v>
      </c>
      <c r="PS3" s="17" t="s">
        <v>131</v>
      </c>
      <c r="PT3" s="18">
        <v>42.5</v>
      </c>
      <c r="PV3" s="19">
        <f t="shared" ref="PV3:PV5" si="54">IFERROR(IF(OR(PT3=MAX(PT$2:PT$5),PT3=""),"",MAX(PT$2:PT$5)-PT3)/MIN(PT$2:PT$5),"")</f>
        <v>0.66022545905674879</v>
      </c>
      <c r="QA3" s="17" t="s">
        <v>131</v>
      </c>
      <c r="QB3" s="18">
        <v>42.5</v>
      </c>
      <c r="QD3" s="19">
        <f t="shared" ref="QD3:QD5" si="55">IFERROR(IF(OR(QB3=MAX(QB$2:QB$5),QB3=""),"",MAX(QB$2:QB$5)-QB3)/MIN(QB$2:QB$5),"")</f>
        <v>0.66022545905674879</v>
      </c>
      <c r="QI3" s="17" t="s">
        <v>131</v>
      </c>
      <c r="QJ3" s="18">
        <v>42.5</v>
      </c>
      <c r="QL3" s="19">
        <f t="shared" ref="QL3:QL5" si="56">IFERROR(IF(OR(QJ3=MAX(QJ$2:QJ$5),QJ3=""),"",MAX(QJ$2:QJ$5)-QJ3)/MIN(QJ$2:QJ$5),"")</f>
        <v>0.66022545905674879</v>
      </c>
      <c r="QQ3" s="17" t="s">
        <v>131</v>
      </c>
      <c r="QR3" s="18">
        <v>42.5</v>
      </c>
      <c r="QT3" s="19">
        <f t="shared" ref="QT3:QT5" si="57">IFERROR(IF(OR(QR3=MAX(QR$2:QR$5),QR3=""),"",MAX(QR$2:QR$5)-QR3)/MIN(QR$2:QR$5),"")</f>
        <v>0.66022545905674879</v>
      </c>
      <c r="QY3" s="17" t="s">
        <v>131</v>
      </c>
      <c r="QZ3" s="18">
        <v>33.700000762939453</v>
      </c>
      <c r="RB3" s="19">
        <f t="shared" ref="RB3:RB5" si="58">IFERROR(IF(OR(QZ3=MAX(QZ$2:QZ$5),QZ3=""),"",MAX(QZ$2:QZ$5)-QZ3)/MIN(QZ$2:QZ$5),"")</f>
        <v>0.9436392900805215</v>
      </c>
      <c r="RG3" s="17" t="s">
        <v>131</v>
      </c>
      <c r="RH3" s="18">
        <v>33.700000762939453</v>
      </c>
      <c r="RJ3" s="19">
        <f t="shared" ref="RJ3:RJ5" si="59">IFERROR(IF(OR(RH3=MAX(RH$2:RH$5),RH3=""),"",MAX(RH$2:RH$5)-RH3)/MIN(RH$2:RH$5),"")</f>
        <v>0.9436392900805215</v>
      </c>
      <c r="RO3" s="17" t="s">
        <v>131</v>
      </c>
      <c r="RP3" s="18"/>
      <c r="RR3" s="19" t="str">
        <f t="shared" ref="RR3:RR5" si="60">IFERROR(IF(OR(RP3=MAX(RP$2:RP$5),RP3=""),"",MAX(RP$2:RP$5)-RP3)/MIN(RP$2:RP$5),"")</f>
        <v/>
      </c>
      <c r="RW3" s="17" t="s">
        <v>131</v>
      </c>
      <c r="RX3" s="18">
        <v>42.5</v>
      </c>
      <c r="RZ3" s="19">
        <f t="shared" ref="RZ3:RZ5" si="61">IFERROR(IF(OR(RX3=MAX(RX$2:RX$5),RX3=""),"",MAX(RX$2:RX$5)-RX3)/MIN(RX$2:RX$5),"")</f>
        <v>0.66022545905674879</v>
      </c>
      <c r="SE3" s="17" t="s">
        <v>131</v>
      </c>
      <c r="SF3" s="18">
        <v>33.700000762939453</v>
      </c>
      <c r="SH3" s="19">
        <f t="shared" ref="SH3:SH5" si="62">IFERROR(IF(OR(SF3=MAX(SF$2:SF$5),SF3=""),"",MAX(SF$2:SF$5)-SF3)/MIN(SF$2:SF$5),"")</f>
        <v>0.9436392900805215</v>
      </c>
      <c r="SM3" s="17" t="s">
        <v>131</v>
      </c>
      <c r="SN3" s="18">
        <v>42.5</v>
      </c>
      <c r="SP3" s="19">
        <f t="shared" ref="SP3:SP5" si="63">IFERROR(IF(OR(SN3=MAX(SN$2:SN$5),SN3=""),"",MAX(SN$2:SN$5)-SN3)/MIN(SN$2:SN$5),"")</f>
        <v>0.66022545905674879</v>
      </c>
      <c r="SU3" s="17" t="s">
        <v>131</v>
      </c>
      <c r="SV3" s="18">
        <v>42.5</v>
      </c>
      <c r="SX3" s="19">
        <f t="shared" ref="SX3:SX5" si="64">IFERROR(IF(OR(SV3=MAX(SV$2:SV$5),SV3=""),"",MAX(SV$2:SV$5)-SV3)/MIN(SV$2:SV$5),"")</f>
        <v>0.66022545905674879</v>
      </c>
      <c r="TC3" s="17" t="s">
        <v>131</v>
      </c>
      <c r="TD3" s="18">
        <v>33.700000762939453</v>
      </c>
      <c r="TF3" s="19">
        <f t="shared" ref="TF3:TF5" si="65">IFERROR(IF(OR(TD3=MAX(TD$2:TD$5),TD3=""),"",MAX(TD$2:TD$5)-TD3)/MIN(TD$2:TD$5),"")</f>
        <v>0.9436392900805215</v>
      </c>
      <c r="TK3" s="17" t="s">
        <v>131</v>
      </c>
      <c r="TL3" s="18">
        <v>33.700000762939453</v>
      </c>
      <c r="TN3" s="19">
        <f t="shared" ref="TN3:TN5" si="66">IFERROR(IF(OR(TL3=MAX(TL$2:TL$5),TL3=""),"",MAX(TL$2:TL$5)-TL3)/MIN(TL$2:TL$5),"")</f>
        <v>0.9436392900805215</v>
      </c>
      <c r="TS3" s="17" t="s">
        <v>131</v>
      </c>
      <c r="TT3" s="18">
        <v>33.700000762939453</v>
      </c>
      <c r="TV3" s="19">
        <f t="shared" ref="TV3:TV5" si="67">IFERROR(IF(OR(TT3=MAX(TT$2:TT$5),TT3=""),"",MAX(TT$2:TT$5)-TT3)/MIN(TT$2:TT$5),"")</f>
        <v>0.9436392900805215</v>
      </c>
      <c r="UA3" s="17" t="s">
        <v>131</v>
      </c>
      <c r="UB3" s="18">
        <v>27.799999237060547</v>
      </c>
      <c r="UD3" s="19">
        <f t="shared" ref="UD3:UD5" si="68">IFERROR(IF(OR(UB3=MAX(UB$2:UB$5),UB3=""),"",MAX(UB$2:UB$5)-UB3)/MIN(UB$2:UB$5),"")</f>
        <v>1.2661871125526458</v>
      </c>
      <c r="UI3" s="17" t="s">
        <v>131</v>
      </c>
      <c r="UJ3" s="18">
        <v>27.799999237060547</v>
      </c>
      <c r="UL3" s="19">
        <f t="shared" ref="UL3:UL5" si="69">IFERROR(IF(OR(UJ3=MAX(UJ$2:UJ$5),UJ3=""),"",MAX(UJ$2:UJ$5)-UJ3)/MIN(UJ$2:UJ$5),"")</f>
        <v>1.2661871125526458</v>
      </c>
      <c r="UQ3" s="17" t="s">
        <v>131</v>
      </c>
      <c r="UR3" s="18">
        <v>27.799999237060547</v>
      </c>
      <c r="UT3" s="19">
        <f t="shared" ref="UT3:UT5" si="70">IFERROR(IF(OR(UR3=MAX(UR$2:UR$5),UR3=""),"",MAX(UR$2:UR$5)-UR3)/MIN(UR$2:UR$5),"")</f>
        <v>1.2661871125526458</v>
      </c>
      <c r="UY3" s="17" t="s">
        <v>131</v>
      </c>
      <c r="UZ3" s="18">
        <v>27.799999237060547</v>
      </c>
      <c r="VB3" s="19">
        <f t="shared" ref="VB3:VB5" si="71">IFERROR(IF(OR(UZ3=MAX(UZ$2:UZ$5),UZ3=""),"",MAX(UZ$2:UZ$5)-UZ3)/MIN(UZ$2:UZ$5),"")</f>
        <v>1.2661871125526458</v>
      </c>
      <c r="VG3" s="17" t="s">
        <v>131</v>
      </c>
      <c r="VH3" s="18">
        <v>33.700000762939453</v>
      </c>
      <c r="VJ3" s="19">
        <f t="shared" ref="VJ3:VJ5" si="72">IFERROR(IF(OR(VH3=MAX(VH$2:VH$5),VH3=""),"",MAX(VH$2:VH$5)-VH3)/MIN(VH$2:VH$5),"")</f>
        <v>0.9436392900805215</v>
      </c>
      <c r="VO3" s="17" t="s">
        <v>131</v>
      </c>
      <c r="VP3" s="18">
        <v>27.799999237060547</v>
      </c>
      <c r="VR3" s="19">
        <f t="shared" ref="VR3:VR5" si="73">IFERROR(IF(OR(VP3=MAX(VP$2:VP$5),VP3=""),"",MAX(VP$2:VP$5)-VP3)/MIN(VP$2:VP$5),"")</f>
        <v>1.2661871125526458</v>
      </c>
      <c r="VW3" s="17" t="s">
        <v>131</v>
      </c>
      <c r="VX3" s="18">
        <v>27.799999237060547</v>
      </c>
      <c r="VZ3" s="19">
        <f t="shared" ref="VZ3:VZ5" si="74">IFERROR(IF(OR(VX3=MAX(VX$2:VX$5),VX3=""),"",MAX(VX$2:VX$5)-VX3)/MIN(VX$2:VX$5),"")</f>
        <v>1.2661871125526458</v>
      </c>
      <c r="WE3" s="17" t="s">
        <v>131</v>
      </c>
      <c r="WF3" s="18">
        <v>27.799999237060547</v>
      </c>
      <c r="WH3" s="19">
        <f t="shared" ref="WH3:WH5" si="75">IFERROR(IF(OR(WF3=MAX(WF$2:WF$5),WF3=""),"",MAX(WF$2:WF$5)-WF3)/MIN(WF$2:WF$5),"")</f>
        <v>1.7408507397767949</v>
      </c>
      <c r="WM3" s="17" t="s">
        <v>131</v>
      </c>
      <c r="WN3" s="18">
        <v>21.799999237060547</v>
      </c>
      <c r="WP3" s="19">
        <f t="shared" ref="WP3:WP5" si="76">IFERROR(IF(OR(WN3=MAX(WN$2:WN$5),WN3=""),"",MAX(WN$2:WN$5)-WN3)/MIN(WN$2:WN$5),"")</f>
        <v>1.8899083580195002</v>
      </c>
      <c r="WU3" s="17" t="s">
        <v>131</v>
      </c>
      <c r="WV3" s="18">
        <v>21.799999237060547</v>
      </c>
      <c r="WX3" s="19">
        <f t="shared" ref="WX3:WX5" si="77">IFERROR(IF(OR(WV3=MAX(WV$2:WV$5),WV3=""),"",MAX(WV$2:WV$5)-WV3)/MIN(WV$2:WV$5),"")</f>
        <v>2.2489959883304844</v>
      </c>
      <c r="XC3" s="17" t="s">
        <v>131</v>
      </c>
      <c r="XD3" s="18">
        <v>33.700000762939453</v>
      </c>
      <c r="XF3" s="19">
        <f t="shared" ref="XF3:XF5" si="78">IFERROR(IF(OR(XD3=MAX(XD$2:XD$5),XD3=""),"",MAX(XD$2:XD$5)-XD3)/MIN(XD$2:XD$5),"")</f>
        <v>0.90432092151778787</v>
      </c>
      <c r="XK3" s="17" t="s">
        <v>131</v>
      </c>
      <c r="XL3" s="18">
        <v>33.700000762939453</v>
      </c>
      <c r="XN3" s="19">
        <f t="shared" ref="XN3:XN5" si="79">IFERROR(IF(OR(XL3=MAX(XL$2:XL$5),XL3=""),"",MAX(XL$2:XL$5)-XL3)/MIN(XL$2:XL$5),"")</f>
        <v>1.5118386189882036</v>
      </c>
      <c r="XS3" s="17" t="s">
        <v>131</v>
      </c>
      <c r="XT3" s="18">
        <v>33.700000762939453</v>
      </c>
      <c r="XV3" s="19">
        <f t="shared" ref="XV3:XV5" si="80">IFERROR(IF(OR(XT3=MAX(XT$2:XT$5),XT3=""),"",MAX(XT$2:XT$5)-XT3)/MIN(XT$2:XT$5),"")</f>
        <v>0.90432092151778787</v>
      </c>
      <c r="YA3" s="17" t="s">
        <v>131</v>
      </c>
      <c r="YB3" s="18">
        <v>42.5</v>
      </c>
      <c r="YD3" s="19">
        <f t="shared" ref="YD3:YD5" si="81">IFERROR(IF(OR(YB3=MAX(YB$2:YB$5),YB3=""),"",MAX(YB$2:YB$5)-YB3)/MIN(YB$2:YB$5),"")</f>
        <v>0.63271601958493739</v>
      </c>
      <c r="YI3" s="17" t="s">
        <v>131</v>
      </c>
      <c r="YJ3" s="18">
        <v>42.5</v>
      </c>
      <c r="YL3" s="19">
        <f t="shared" ref="YL3:YL5" si="82">IFERROR(IF(OR(YJ3=MAX(YJ$2:YJ$5),YJ3=""),"",MAX(YJ$2:YJ$5)-YJ3)/MIN(YJ$2:YJ$5),"")</f>
        <v>0.63271601958493739</v>
      </c>
      <c r="YQ3" s="17" t="s">
        <v>131</v>
      </c>
      <c r="YR3" s="18">
        <v>33.700000762939453</v>
      </c>
      <c r="YT3" s="19">
        <f t="shared" ref="YT3:YT5" si="83">IFERROR(IF(OR(YR3=MAX(YR$2:YR$5),YR3=""),"",MAX(YR$2:YR$5)-YR3)/MIN(YR$2:YR$5),"")</f>
        <v>0.90432092151778787</v>
      </c>
      <c r="YY3" s="17" t="s">
        <v>131</v>
      </c>
      <c r="YZ3" s="18">
        <v>33.700000762939453</v>
      </c>
      <c r="ZB3" s="19">
        <f t="shared" ref="ZB3:ZB5" si="84">IFERROR(IF(OR(YZ3=MAX(YZ$2:YZ$5),YZ3=""),"",MAX(YZ$2:YZ$5)-YZ3)/MIN(YZ$2:YZ$5),"")</f>
        <v>0.90432092151778787</v>
      </c>
      <c r="ZG3" s="17" t="s">
        <v>131</v>
      </c>
      <c r="ZH3" s="18">
        <v>27.799999237060547</v>
      </c>
      <c r="ZJ3" s="19">
        <f t="shared" ref="ZJ3:ZJ5" si="85">IFERROR(IF(OR(ZH3=MAX(ZH$2:ZH$5),ZH3=""),"",MAX(ZH$2:ZH$5)-ZH3)/MIN(ZH$2:ZH$5),"")</f>
        <v>1.2661871125526458</v>
      </c>
      <c r="ZO3" s="17" t="s">
        <v>131</v>
      </c>
      <c r="ZP3" s="18">
        <v>21.799999237060547</v>
      </c>
      <c r="ZR3" s="19">
        <f t="shared" ref="ZR3:ZR5" si="86">IFERROR(IF(OR(ZP3=MAX(ZP$2:ZP$5),ZP3=""),"",MAX(ZP$2:ZP$5)-ZP3)/MIN(ZP$2:ZP$5),"")</f>
        <v>1.8899083580195002</v>
      </c>
      <c r="ZW3" s="17" t="s">
        <v>131</v>
      </c>
      <c r="ZX3" s="18">
        <v>27.799999237060547</v>
      </c>
      <c r="ZZ3" s="19">
        <f t="shared" ref="ZZ3:ZZ5" si="87">IFERROR(IF(OR(ZX3=MAX(ZX$2:ZX$5),ZX3=""),"",MAX(ZX$2:ZX$5)-ZX3)/MIN(ZX$2:ZX$5),"")</f>
        <v>1.2661871125526458</v>
      </c>
      <c r="AAE3" s="17" t="s">
        <v>131</v>
      </c>
      <c r="AAF3" s="18">
        <v>33.700000762939453</v>
      </c>
      <c r="AAH3" s="19">
        <f t="shared" ref="AAH3:AAH5" si="88">IFERROR(IF(OR(AAF3=MAX(AAF$2:AAF$5),AAF3=""),"",MAX(AAF$2:AAF$5)-AAF3)/MIN(AAF$2:AAF$5),"")</f>
        <v>0.9436392900805215</v>
      </c>
      <c r="AAM3" s="17" t="s">
        <v>131</v>
      </c>
      <c r="AAN3" s="18">
        <v>33.700000762939453</v>
      </c>
      <c r="AAP3" s="19">
        <f t="shared" ref="AAP3:AAP5" si="89">IFERROR(IF(OR(AAN3=MAX(AAN$2:AAN$5),AAN3=""),"",MAX(AAN$2:AAN$5)-AAN3)/MIN(AAN$2:AAN$5),"")</f>
        <v>0.9436392900805215</v>
      </c>
      <c r="AAU3" s="17" t="s">
        <v>131</v>
      </c>
      <c r="AAV3" s="18">
        <v>33.700000762939453</v>
      </c>
      <c r="AAX3" s="19">
        <f t="shared" ref="AAX3:AAX5" si="90">IFERROR(IF(OR(AAV3=MAX(AAV$2:AAV$5),AAV3=""),"",MAX(AAV$2:AAV$5)-AAV3)/MIN(AAV$2:AAV$5),"")</f>
        <v>0.9436392900805215</v>
      </c>
      <c r="ABC3" s="17" t="s">
        <v>131</v>
      </c>
      <c r="ABD3" s="18">
        <v>33.700000762939453</v>
      </c>
      <c r="ABF3" s="19">
        <f t="shared" ref="ABF3:ABF5" si="91">IFERROR(IF(OR(ABD3=MAX(ABD$2:ABD$5),ABD3=""),"",MAX(ABD$2:ABD$5)-ABD3)/MIN(ABD$2:ABD$5),"")</f>
        <v>0.9436392900805215</v>
      </c>
      <c r="ABK3" s="17" t="s">
        <v>131</v>
      </c>
      <c r="ABL3" s="18">
        <v>43.900001525878906</v>
      </c>
      <c r="ABN3" s="19">
        <f t="shared" ref="ABN3:ABN5" si="92">IFERROR(IF(OR(ABL3=MAX(ABL$2:ABL$5),ABL3=""),"",MAX(ABL$2:ABL$5)-ABL3)/MIN(ABL$2:ABL$5),"")</f>
        <v>0.58950609798167208</v>
      </c>
      <c r="ABS3" s="17" t="s">
        <v>131</v>
      </c>
      <c r="ABT3" s="18">
        <v>43.900001525878906</v>
      </c>
      <c r="ABV3" s="19">
        <f t="shared" ref="ABV3:ABV5" si="93">IFERROR(IF(OR(ABT3=MAX(ABT$2:ABT$5),ABT3=""),"",MAX(ABT$2:ABT$5)-ABT3)/MIN(ABT$2:ABT$5),"")</f>
        <v>0.61513684197852692</v>
      </c>
      <c r="ACA3" s="17" t="s">
        <v>131</v>
      </c>
      <c r="ACB3" s="18">
        <v>43.900001525878906</v>
      </c>
      <c r="ACD3" s="19">
        <f t="shared" ref="ACD3:ACD5" si="94">IFERROR(IF(OR(ACB3=MAX(ACB$2:ACB$5),ACB3=""),"",MAX(ACB$2:ACB$5)-ACB3)/MIN(ACB$2:ACB$5),"")</f>
        <v>0.61513684197852692</v>
      </c>
      <c r="ACI3" s="17" t="s">
        <v>131</v>
      </c>
      <c r="ACJ3" s="18">
        <v>43.900001525878906</v>
      </c>
      <c r="ACL3" s="19">
        <f t="shared" ref="ACL3:ACL5" si="95">IFERROR(IF(OR(ACJ3=MAX(ACJ$2:ACJ$5),ACJ3=""),"",MAX(ACJ$2:ACJ$5)-ACJ3)/MIN(ACJ$2:ACJ$5),"")</f>
        <v>0.61513684197852692</v>
      </c>
      <c r="ACQ3" s="17" t="s">
        <v>131</v>
      </c>
      <c r="ACR3" s="18">
        <v>43.900001525878906</v>
      </c>
      <c r="ACS3" s="17">
        <f>COLUMN()</f>
        <v>773</v>
      </c>
      <c r="ACT3" s="19">
        <f t="shared" ref="ACT3:ACT5" si="96">IFERROR(IF(OR(ACR3=MAX(ACR$2:ACR$5),ACR3=""),"",MAX(ACR$2:ACR$5)-ACR3)/MIN(ACR$2:ACR$5),"")</f>
        <v>0.61513684197852692</v>
      </c>
      <c r="ACY3" s="17" t="s">
        <v>131</v>
      </c>
      <c r="ACZ3" s="18">
        <v>43.900001525878906</v>
      </c>
      <c r="ADB3" s="19">
        <f t="shared" ref="ADB3:ADB5" si="97">IFERROR(IF(OR(ACZ3=MAX(ACZ$2:ACZ$5),ACZ3=""),"",MAX(ACZ$2:ACZ$5)-ACZ3)/MIN(ACZ$2:ACZ$5),"")</f>
        <v>0.61513684197852692</v>
      </c>
    </row>
    <row r="4" spans="1:785" x14ac:dyDescent="0.2">
      <c r="C4" s="17" t="s">
        <v>133</v>
      </c>
      <c r="D4" s="18">
        <v>36.176700592041016</v>
      </c>
      <c r="F4" s="19">
        <f t="shared" si="0"/>
        <v>0.86387439829445556</v>
      </c>
      <c r="K4" s="17" t="s">
        <v>133</v>
      </c>
      <c r="L4" s="18">
        <v>36.176700592041016</v>
      </c>
      <c r="N4" s="19">
        <f t="shared" si="1"/>
        <v>0.86387439829445556</v>
      </c>
      <c r="S4" s="17" t="s">
        <v>133</v>
      </c>
      <c r="T4" s="18">
        <v>36.176700592041016</v>
      </c>
      <c r="V4" s="19">
        <f t="shared" si="2"/>
        <v>0.86387439829445556</v>
      </c>
      <c r="AA4" s="17" t="s">
        <v>133</v>
      </c>
      <c r="AB4" s="18">
        <v>36.176700592041016</v>
      </c>
      <c r="AD4" s="19">
        <f t="shared" si="3"/>
        <v>0.86387439829445556</v>
      </c>
      <c r="AI4" s="17" t="s">
        <v>133</v>
      </c>
      <c r="AJ4" s="18">
        <v>36.176700592041016</v>
      </c>
      <c r="AL4" s="19">
        <f t="shared" si="4"/>
        <v>0.86387439829445556</v>
      </c>
      <c r="AQ4" s="17" t="s">
        <v>133</v>
      </c>
      <c r="AR4" s="18">
        <v>36.176700592041016</v>
      </c>
      <c r="AT4" s="19">
        <f t="shared" si="5"/>
        <v>0.86387439829445556</v>
      </c>
      <c r="AY4" s="17" t="s">
        <v>133</v>
      </c>
      <c r="AZ4" s="18">
        <v>36.176700592041016</v>
      </c>
      <c r="BB4" s="19">
        <f t="shared" si="6"/>
        <v>0.86387439829445556</v>
      </c>
      <c r="BG4" s="17" t="s">
        <v>133</v>
      </c>
      <c r="BH4" s="18">
        <v>36.176700592041016</v>
      </c>
      <c r="BJ4" s="19">
        <f t="shared" si="7"/>
        <v>0.86387439829445556</v>
      </c>
      <c r="BO4" s="17" t="s">
        <v>133</v>
      </c>
      <c r="BP4" s="18">
        <v>37.468723297119141</v>
      </c>
      <c r="BR4" s="19">
        <f t="shared" si="8"/>
        <v>0.78800233026187427</v>
      </c>
      <c r="BW4" s="17" t="s">
        <v>133</v>
      </c>
      <c r="BX4" s="18"/>
      <c r="BZ4" s="19" t="str">
        <f t="shared" si="9"/>
        <v/>
      </c>
      <c r="CE4" s="17" t="s">
        <v>133</v>
      </c>
      <c r="CF4" s="18">
        <v>37.468723297119141</v>
      </c>
      <c r="CH4" s="19">
        <f t="shared" si="10"/>
        <v>0.78800233026187427</v>
      </c>
      <c r="CM4" s="17" t="s">
        <v>133</v>
      </c>
      <c r="CN4" s="18">
        <v>37.468723297119141</v>
      </c>
      <c r="CP4" s="19">
        <f t="shared" si="11"/>
        <v>0.78800233026187427</v>
      </c>
      <c r="CU4" s="17" t="s">
        <v>133</v>
      </c>
      <c r="CV4" s="18">
        <v>37.468723297119141</v>
      </c>
      <c r="CX4" s="19">
        <f t="shared" si="12"/>
        <v>0.78800233026187427</v>
      </c>
      <c r="DC4" s="17" t="s">
        <v>133</v>
      </c>
      <c r="DD4" s="18">
        <v>37.468723297119141</v>
      </c>
      <c r="DF4" s="19">
        <f t="shared" si="13"/>
        <v>0.78800233026187427</v>
      </c>
      <c r="DK4" s="17" t="s">
        <v>133</v>
      </c>
      <c r="DL4" s="18">
        <v>37.468723297119141</v>
      </c>
      <c r="DN4" s="19">
        <f t="shared" si="14"/>
        <v>0.81886652633918822</v>
      </c>
      <c r="DS4" s="17" t="s">
        <v>133</v>
      </c>
      <c r="DT4" s="18">
        <v>37.468723297119141</v>
      </c>
      <c r="DV4" s="19">
        <f t="shared" si="15"/>
        <v>0.81886652633918822</v>
      </c>
      <c r="EA4" s="17" t="s">
        <v>133</v>
      </c>
      <c r="EB4" s="18">
        <v>37.468723297119141</v>
      </c>
      <c r="ED4" s="19">
        <f t="shared" si="16"/>
        <v>0.81886652633918822</v>
      </c>
      <c r="EI4" s="17" t="s">
        <v>133</v>
      </c>
      <c r="EJ4" s="18">
        <v>37.468723297119141</v>
      </c>
      <c r="EL4" s="19">
        <f t="shared" si="17"/>
        <v>0.81886652633918822</v>
      </c>
      <c r="EQ4" s="17" t="s">
        <v>133</v>
      </c>
      <c r="ER4" s="18">
        <v>37.468723297119141</v>
      </c>
      <c r="ET4" s="19">
        <f t="shared" si="18"/>
        <v>0.82226336007143375</v>
      </c>
      <c r="EY4" s="17" t="s">
        <v>133</v>
      </c>
      <c r="EZ4" s="18">
        <v>37.468723297119141</v>
      </c>
      <c r="FB4" s="19">
        <f t="shared" si="19"/>
        <v>0.82226336007143375</v>
      </c>
      <c r="FG4" s="17" t="s">
        <v>133</v>
      </c>
      <c r="FH4" s="18">
        <v>37.468723297119141</v>
      </c>
      <c r="FJ4" s="19">
        <f t="shared" si="20"/>
        <v>0.82226336007143375</v>
      </c>
      <c r="FO4" s="17" t="s">
        <v>133</v>
      </c>
      <c r="FP4" s="18">
        <v>37.468723297119141</v>
      </c>
      <c r="FR4" s="19">
        <f t="shared" si="21"/>
        <v>0.81886652633918822</v>
      </c>
      <c r="FW4" s="17" t="s">
        <v>133</v>
      </c>
      <c r="FX4" s="18">
        <v>37.468723297119141</v>
      </c>
      <c r="FZ4" s="19">
        <f t="shared" si="22"/>
        <v>0.81886652633918822</v>
      </c>
      <c r="GE4" s="17" t="s">
        <v>133</v>
      </c>
      <c r="GF4" s="18">
        <v>37.468723297119141</v>
      </c>
      <c r="GH4" s="19">
        <f t="shared" si="23"/>
        <v>0.81886652633918822</v>
      </c>
      <c r="GM4" s="17" t="s">
        <v>133</v>
      </c>
      <c r="GN4" s="18">
        <v>36.176700592041016</v>
      </c>
      <c r="GP4" s="19">
        <f t="shared" si="24"/>
        <v>0.86387439829445556</v>
      </c>
      <c r="GU4" s="17" t="s">
        <v>133</v>
      </c>
      <c r="GV4" s="18">
        <v>37.468723297119141</v>
      </c>
      <c r="GX4" s="19">
        <f t="shared" si="25"/>
        <v>0.82226336007143375</v>
      </c>
      <c r="HC4" s="17" t="s">
        <v>133</v>
      </c>
      <c r="HD4" s="18">
        <v>36.176700592041016</v>
      </c>
      <c r="HF4" s="19">
        <f t="shared" si="26"/>
        <v>0.86387439829445556</v>
      </c>
      <c r="HK4" s="17" t="s">
        <v>133</v>
      </c>
      <c r="HL4" s="18">
        <v>36.176700592041016</v>
      </c>
      <c r="HN4" s="19">
        <f t="shared" si="27"/>
        <v>0.86387439829445556</v>
      </c>
      <c r="HS4" s="17" t="s">
        <v>133</v>
      </c>
      <c r="HT4" s="18">
        <v>36.176700592041016</v>
      </c>
      <c r="HV4" s="19">
        <f t="shared" si="28"/>
        <v>0.86387439829445556</v>
      </c>
      <c r="IA4" s="17" t="s">
        <v>133</v>
      </c>
      <c r="IB4" s="18">
        <v>36.176700592041016</v>
      </c>
      <c r="ID4" s="19">
        <f t="shared" si="29"/>
        <v>0.86387439829445556</v>
      </c>
      <c r="II4" s="17" t="s">
        <v>133</v>
      </c>
      <c r="IJ4" s="18">
        <v>36.176700592041016</v>
      </c>
      <c r="IL4" s="19">
        <f t="shared" si="30"/>
        <v>0.86387439829445556</v>
      </c>
      <c r="IQ4" s="17" t="s">
        <v>133</v>
      </c>
      <c r="IR4" s="18">
        <v>36.176700592041016</v>
      </c>
      <c r="IT4" s="19">
        <f t="shared" si="31"/>
        <v>0.86387439829445556</v>
      </c>
      <c r="IY4" s="17" t="s">
        <v>133</v>
      </c>
      <c r="IZ4" s="18">
        <v>36.176700592041016</v>
      </c>
      <c r="JB4" s="19">
        <f t="shared" si="32"/>
        <v>0.86387439829445556</v>
      </c>
      <c r="JG4" s="17" t="s">
        <v>133</v>
      </c>
      <c r="JH4" s="18">
        <v>36.176700592041016</v>
      </c>
      <c r="JJ4" s="19">
        <f t="shared" si="33"/>
        <v>0.86387439829445556</v>
      </c>
      <c r="JO4" s="17" t="s">
        <v>133</v>
      </c>
      <c r="JP4" s="18">
        <v>36.176700592041016</v>
      </c>
      <c r="JR4" s="19">
        <f t="shared" si="34"/>
        <v>0.86387439829445556</v>
      </c>
      <c r="JW4" s="17" t="s">
        <v>133</v>
      </c>
      <c r="JX4" s="18">
        <v>36.176700592041016</v>
      </c>
      <c r="JZ4" s="19">
        <f t="shared" si="35"/>
        <v>0.86387439829445556</v>
      </c>
      <c r="KE4" s="17" t="s">
        <v>133</v>
      </c>
      <c r="KF4" s="18">
        <v>36.176700592041016</v>
      </c>
      <c r="KH4" s="19">
        <f t="shared" si="36"/>
        <v>0.86387439829445556</v>
      </c>
      <c r="KM4" s="17" t="s">
        <v>133</v>
      </c>
      <c r="KN4" s="18">
        <v>36.176700592041016</v>
      </c>
      <c r="KP4" s="19">
        <f t="shared" si="37"/>
        <v>0.86387439829445556</v>
      </c>
      <c r="KU4" s="17" t="s">
        <v>133</v>
      </c>
      <c r="KV4" s="18">
        <v>36.176700592041016</v>
      </c>
      <c r="KX4" s="19">
        <f t="shared" si="38"/>
        <v>0.86387439829445556</v>
      </c>
      <c r="LC4" s="17" t="s">
        <v>133</v>
      </c>
      <c r="LD4" s="18">
        <v>36.176700592041016</v>
      </c>
      <c r="LF4" s="19">
        <f t="shared" si="39"/>
        <v>0.86387439829445556</v>
      </c>
      <c r="LK4" s="17" t="s">
        <v>133</v>
      </c>
      <c r="LL4" s="18">
        <v>36.176700592041016</v>
      </c>
      <c r="LN4" s="19">
        <f t="shared" si="40"/>
        <v>0.86387439829445556</v>
      </c>
      <c r="LS4" s="17" t="s">
        <v>133</v>
      </c>
      <c r="LT4" s="18"/>
      <c r="LV4" s="19" t="str">
        <f t="shared" si="41"/>
        <v/>
      </c>
      <c r="MA4" s="17" t="s">
        <v>133</v>
      </c>
      <c r="MB4" s="18">
        <v>36.176700592041016</v>
      </c>
      <c r="MD4" s="19">
        <f t="shared" si="42"/>
        <v>0.86387439829445556</v>
      </c>
      <c r="MI4" s="17" t="s">
        <v>133</v>
      </c>
      <c r="MJ4" s="18">
        <v>36.176700592041016</v>
      </c>
      <c r="ML4" s="19">
        <f t="shared" si="43"/>
        <v>0.86387439829445556</v>
      </c>
      <c r="MQ4" s="17" t="s">
        <v>133</v>
      </c>
      <c r="MR4" s="18">
        <v>36.176700592041016</v>
      </c>
      <c r="MT4" s="19">
        <f t="shared" si="44"/>
        <v>0.86387439829445556</v>
      </c>
      <c r="MY4" s="17" t="s">
        <v>133</v>
      </c>
      <c r="MZ4" s="18">
        <v>36.176700592041016</v>
      </c>
      <c r="NB4" s="19">
        <f t="shared" si="45"/>
        <v>0.86387439829445556</v>
      </c>
      <c r="NG4" s="17" t="s">
        <v>133</v>
      </c>
      <c r="NH4" s="18">
        <v>36.176700592041016</v>
      </c>
      <c r="NJ4" s="19">
        <f t="shared" si="46"/>
        <v>0.86387439829445556</v>
      </c>
      <c r="NO4" s="17" t="s">
        <v>133</v>
      </c>
      <c r="NP4" s="18">
        <v>36.176700592041016</v>
      </c>
      <c r="NR4" s="19">
        <f t="shared" si="47"/>
        <v>0.86387439829445556</v>
      </c>
      <c r="NW4" s="17" t="s">
        <v>133</v>
      </c>
      <c r="NX4" s="18">
        <v>36.176700592041016</v>
      </c>
      <c r="NZ4" s="19">
        <f t="shared" si="48"/>
        <v>0.86387439829445556</v>
      </c>
      <c r="OE4" s="17" t="s">
        <v>133</v>
      </c>
      <c r="OF4" s="18">
        <v>36.176700592041016</v>
      </c>
      <c r="OH4" s="19">
        <f t="shared" si="49"/>
        <v>0.86387439829445556</v>
      </c>
      <c r="OM4" s="17" t="s">
        <v>133</v>
      </c>
      <c r="ON4" s="18">
        <v>36.176700592041016</v>
      </c>
      <c r="OP4" s="19">
        <f t="shared" si="50"/>
        <v>0.86387439829445556</v>
      </c>
      <c r="OU4" s="17" t="s">
        <v>133</v>
      </c>
      <c r="OV4" s="18">
        <v>36.176700592041016</v>
      </c>
      <c r="OX4" s="19">
        <f t="shared" si="51"/>
        <v>0.86387439829445556</v>
      </c>
      <c r="PC4" s="17" t="s">
        <v>133</v>
      </c>
      <c r="PD4" s="18">
        <v>36.176700592041016</v>
      </c>
      <c r="PF4" s="19">
        <f t="shared" si="52"/>
        <v>0.86387439829445556</v>
      </c>
      <c r="PK4" s="17" t="s">
        <v>133</v>
      </c>
      <c r="PL4" s="18">
        <v>36.176700592041016</v>
      </c>
      <c r="PN4" s="19">
        <f t="shared" si="53"/>
        <v>0.86387439829445556</v>
      </c>
      <c r="PS4" s="17" t="s">
        <v>133</v>
      </c>
      <c r="PT4" s="18">
        <v>36.176700592041016</v>
      </c>
      <c r="PV4" s="19">
        <f t="shared" si="54"/>
        <v>0.86387439829445556</v>
      </c>
      <c r="QA4" s="17" t="s">
        <v>133</v>
      </c>
      <c r="QB4" s="18">
        <v>36.176700592041016</v>
      </c>
      <c r="QD4" s="19">
        <f t="shared" si="55"/>
        <v>0.86387439829445556</v>
      </c>
      <c r="QI4" s="17" t="s">
        <v>133</v>
      </c>
      <c r="QJ4" s="18">
        <v>36.176700592041016</v>
      </c>
      <c r="QL4" s="19">
        <f t="shared" si="56"/>
        <v>0.86387439829445556</v>
      </c>
      <c r="QQ4" s="17" t="s">
        <v>133</v>
      </c>
      <c r="QR4" s="18">
        <v>36.176700592041016</v>
      </c>
      <c r="QT4" s="19">
        <f t="shared" si="57"/>
        <v>0.86387439829445556</v>
      </c>
      <c r="QY4" s="17" t="s">
        <v>133</v>
      </c>
      <c r="QZ4" s="18">
        <v>36.176700592041016</v>
      </c>
      <c r="RB4" s="19">
        <f t="shared" si="58"/>
        <v>0.86387439829445556</v>
      </c>
      <c r="RG4" s="17" t="s">
        <v>133</v>
      </c>
      <c r="RH4" s="18">
        <v>36.176700592041016</v>
      </c>
      <c r="RJ4" s="19">
        <f t="shared" si="59"/>
        <v>0.86387439829445556</v>
      </c>
      <c r="RO4" s="17" t="s">
        <v>133</v>
      </c>
      <c r="RP4" s="18"/>
      <c r="RR4" s="19" t="str">
        <f t="shared" si="60"/>
        <v/>
      </c>
      <c r="RW4" s="17" t="s">
        <v>133</v>
      </c>
      <c r="RX4" s="18">
        <v>36.176700592041016</v>
      </c>
      <c r="RZ4" s="19">
        <f t="shared" si="61"/>
        <v>0.86387439829445556</v>
      </c>
      <c r="SE4" s="17" t="s">
        <v>133</v>
      </c>
      <c r="SF4" s="18">
        <v>36.176700592041016</v>
      </c>
      <c r="SH4" s="19">
        <f t="shared" si="62"/>
        <v>0.86387439829445556</v>
      </c>
      <c r="SM4" s="17" t="s">
        <v>133</v>
      </c>
      <c r="SN4" s="18">
        <v>36.176700592041016</v>
      </c>
      <c r="SP4" s="19">
        <f t="shared" si="63"/>
        <v>0.86387439829445556</v>
      </c>
      <c r="SU4" s="17" t="s">
        <v>133</v>
      </c>
      <c r="SV4" s="18">
        <v>36.176700592041016</v>
      </c>
      <c r="SX4" s="19">
        <f t="shared" si="64"/>
        <v>0.86387439829445556</v>
      </c>
      <c r="TC4" s="17" t="s">
        <v>133</v>
      </c>
      <c r="TD4" s="18">
        <v>36.176700592041016</v>
      </c>
      <c r="TF4" s="19">
        <f t="shared" si="65"/>
        <v>0.86387439829445556</v>
      </c>
      <c r="TK4" s="17" t="s">
        <v>133</v>
      </c>
      <c r="TL4" s="18">
        <v>36.176700592041016</v>
      </c>
      <c r="TN4" s="19">
        <f t="shared" si="66"/>
        <v>0.86387439829445556</v>
      </c>
      <c r="TS4" s="17" t="s">
        <v>133</v>
      </c>
      <c r="TT4" s="18">
        <v>36.176700592041016</v>
      </c>
      <c r="TV4" s="19">
        <f t="shared" si="67"/>
        <v>0.86387439829445556</v>
      </c>
      <c r="UA4" s="17" t="s">
        <v>133</v>
      </c>
      <c r="UB4" s="18">
        <v>36.176700592041016</v>
      </c>
      <c r="UD4" s="19">
        <f t="shared" si="68"/>
        <v>0.96486691165805816</v>
      </c>
      <c r="UI4" s="17" t="s">
        <v>133</v>
      </c>
      <c r="UJ4" s="18">
        <v>36.176700592041016</v>
      </c>
      <c r="UL4" s="19">
        <f t="shared" si="69"/>
        <v>0.96486691165805816</v>
      </c>
      <c r="UQ4" s="17" t="s">
        <v>133</v>
      </c>
      <c r="UR4" s="18">
        <v>36.176700592041016</v>
      </c>
      <c r="UT4" s="19">
        <f t="shared" si="70"/>
        <v>0.96486691165805816</v>
      </c>
      <c r="UY4" s="17" t="s">
        <v>133</v>
      </c>
      <c r="UZ4" s="18">
        <v>36.176700592041016</v>
      </c>
      <c r="VB4" s="19">
        <f t="shared" si="71"/>
        <v>0.96486691165805816</v>
      </c>
      <c r="VG4" s="17" t="s">
        <v>133</v>
      </c>
      <c r="VH4" s="18">
        <v>36.176700592041016</v>
      </c>
      <c r="VJ4" s="19">
        <f t="shared" si="72"/>
        <v>0.86387439829445556</v>
      </c>
      <c r="VO4" s="17" t="s">
        <v>133</v>
      </c>
      <c r="VP4" s="18">
        <v>36.176700592041016</v>
      </c>
      <c r="VR4" s="19">
        <f t="shared" si="73"/>
        <v>0.96486691165805816</v>
      </c>
      <c r="VW4" s="17" t="s">
        <v>133</v>
      </c>
      <c r="VX4" s="18">
        <v>36.176700592041016</v>
      </c>
      <c r="VZ4" s="19">
        <f t="shared" si="74"/>
        <v>0.96486691165805816</v>
      </c>
      <c r="WE4" s="17" t="s">
        <v>133</v>
      </c>
      <c r="WF4" s="18">
        <v>36.176700592041016</v>
      </c>
      <c r="WH4" s="19">
        <f t="shared" si="75"/>
        <v>1.3265727160654888</v>
      </c>
      <c r="WM4" s="17" t="s">
        <v>133</v>
      </c>
      <c r="WN4" s="18">
        <v>36.176700592041016</v>
      </c>
      <c r="WP4" s="19">
        <f t="shared" si="76"/>
        <v>1.2304266214082569</v>
      </c>
      <c r="WU4" s="17" t="s">
        <v>133</v>
      </c>
      <c r="WV4" s="18">
        <v>34.884674072265625</v>
      </c>
      <c r="WX4" s="19">
        <f t="shared" si="77"/>
        <v>1.4982975026098833</v>
      </c>
      <c r="XC4" s="17" t="s">
        <v>133</v>
      </c>
      <c r="XD4" s="18">
        <v>34.884674072265625</v>
      </c>
      <c r="XF4" s="19">
        <f t="shared" si="78"/>
        <v>0.86775693221118444</v>
      </c>
      <c r="XK4" s="17" t="s">
        <v>133</v>
      </c>
      <c r="XL4" s="18">
        <v>19.380374908447266</v>
      </c>
      <c r="XN4" s="19">
        <f t="shared" si="79"/>
        <v>2.2507111084079381</v>
      </c>
      <c r="XS4" s="17" t="s">
        <v>133</v>
      </c>
      <c r="XT4" s="18">
        <v>36.176700592041016</v>
      </c>
      <c r="XV4" s="19">
        <f t="shared" si="80"/>
        <v>0.82787957236774712</v>
      </c>
      <c r="YA4" s="17" t="s">
        <v>133</v>
      </c>
      <c r="YB4" s="18">
        <v>36.176700592041016</v>
      </c>
      <c r="YD4" s="19">
        <f t="shared" si="81"/>
        <v>0.82787957236774712</v>
      </c>
      <c r="YI4" s="17" t="s">
        <v>133</v>
      </c>
      <c r="YJ4" s="18">
        <v>36.176700592041016</v>
      </c>
      <c r="YL4" s="19">
        <f t="shared" si="82"/>
        <v>0.82787957236774712</v>
      </c>
      <c r="YQ4" s="17" t="s">
        <v>133</v>
      </c>
      <c r="YR4" s="18">
        <v>36.176700592041016</v>
      </c>
      <c r="YT4" s="19">
        <f t="shared" si="83"/>
        <v>0.82787957236774712</v>
      </c>
      <c r="YY4" s="17" t="s">
        <v>133</v>
      </c>
      <c r="YZ4" s="18">
        <v>36.176700592041016</v>
      </c>
      <c r="ZB4" s="19">
        <f t="shared" si="84"/>
        <v>0.82787957236774712</v>
      </c>
      <c r="ZG4" s="17" t="s">
        <v>133</v>
      </c>
      <c r="ZH4" s="18">
        <v>36.176700592041016</v>
      </c>
      <c r="ZJ4" s="19">
        <f t="shared" si="85"/>
        <v>0.96486691165805816</v>
      </c>
      <c r="ZO4" s="17" t="s">
        <v>133</v>
      </c>
      <c r="ZP4" s="18">
        <v>36.176700592041016</v>
      </c>
      <c r="ZR4" s="19">
        <f t="shared" si="86"/>
        <v>1.2304266214082569</v>
      </c>
      <c r="ZW4" s="17" t="s">
        <v>133</v>
      </c>
      <c r="ZX4" s="18">
        <v>36.176700592041016</v>
      </c>
      <c r="ZZ4" s="19">
        <f t="shared" si="87"/>
        <v>0.96486691165805816</v>
      </c>
      <c r="AAE4" s="17" t="s">
        <v>133</v>
      </c>
      <c r="AAF4" s="18">
        <v>36.176700592041016</v>
      </c>
      <c r="AAH4" s="19">
        <f t="shared" si="88"/>
        <v>0.86387439829445556</v>
      </c>
      <c r="AAM4" s="17" t="s">
        <v>133</v>
      </c>
      <c r="AAN4" s="18">
        <v>36.176700592041016</v>
      </c>
      <c r="AAP4" s="19">
        <f t="shared" si="89"/>
        <v>0.86387439829445556</v>
      </c>
      <c r="AAU4" s="17" t="s">
        <v>133</v>
      </c>
      <c r="AAV4" s="18">
        <v>36.176700592041016</v>
      </c>
      <c r="AAX4" s="19">
        <f t="shared" si="90"/>
        <v>0.86387439829445556</v>
      </c>
      <c r="ABC4" s="17" t="s">
        <v>133</v>
      </c>
      <c r="ABD4" s="18">
        <v>36.176700592041016</v>
      </c>
      <c r="ABF4" s="19">
        <f t="shared" si="91"/>
        <v>0.86387439829445556</v>
      </c>
      <c r="ABK4" s="17" t="s">
        <v>133</v>
      </c>
      <c r="ABL4" s="18">
        <v>36.176700592041016</v>
      </c>
      <c r="ABN4" s="19">
        <f t="shared" si="92"/>
        <v>0.82787957236774712</v>
      </c>
      <c r="ABS4" s="17" t="s">
        <v>133</v>
      </c>
      <c r="ABT4" s="18">
        <v>36.176700592041016</v>
      </c>
      <c r="ABV4" s="19">
        <f t="shared" si="93"/>
        <v>0.86387439829445556</v>
      </c>
      <c r="ACA4" s="17" t="s">
        <v>133</v>
      </c>
      <c r="ACB4" s="18">
        <v>36.176700592041016</v>
      </c>
      <c r="ACD4" s="19">
        <f t="shared" si="94"/>
        <v>0.86387439829445556</v>
      </c>
      <c r="ACI4" s="17" t="s">
        <v>133</v>
      </c>
      <c r="ACJ4" s="18">
        <v>36.176700592041016</v>
      </c>
      <c r="ACL4" s="19">
        <f t="shared" si="95"/>
        <v>0.86387439829445556</v>
      </c>
      <c r="ACQ4" s="17" t="s">
        <v>133</v>
      </c>
      <c r="ACR4" s="18">
        <v>36.176700592041016</v>
      </c>
      <c r="ACT4" s="19">
        <f t="shared" si="96"/>
        <v>0.86387439829445556</v>
      </c>
      <c r="ACY4" s="17" t="s">
        <v>133</v>
      </c>
      <c r="ACZ4" s="18">
        <v>36.176700592041016</v>
      </c>
      <c r="ADB4" s="19">
        <f t="shared" si="97"/>
        <v>0.86387439829445556</v>
      </c>
    </row>
    <row r="5" spans="1:785" x14ac:dyDescent="0.2">
      <c r="C5" s="17" t="s">
        <v>132</v>
      </c>
      <c r="D5" s="18">
        <v>31.049999237060547</v>
      </c>
      <c r="F5" s="19">
        <f t="shared" si="0"/>
        <v>1.0289855571012281</v>
      </c>
      <c r="K5" s="17" t="s">
        <v>132</v>
      </c>
      <c r="L5" s="18">
        <v>31.049999237060547</v>
      </c>
      <c r="N5" s="19">
        <f t="shared" si="1"/>
        <v>1.0289855571012281</v>
      </c>
      <c r="S5" s="17" t="s">
        <v>132</v>
      </c>
      <c r="T5" s="18">
        <v>31.049999237060547</v>
      </c>
      <c r="V5" s="19">
        <f t="shared" si="2"/>
        <v>1.0289855571012281</v>
      </c>
      <c r="AA5" s="17" t="s">
        <v>132</v>
      </c>
      <c r="AB5" s="18">
        <v>31.049999237060547</v>
      </c>
      <c r="AD5" s="19">
        <f t="shared" si="3"/>
        <v>1.0289855571012281</v>
      </c>
      <c r="AI5" s="17" t="s">
        <v>132</v>
      </c>
      <c r="AJ5" s="18">
        <v>31.049999237060547</v>
      </c>
      <c r="AL5" s="19">
        <f t="shared" si="4"/>
        <v>1.0289855571012281</v>
      </c>
      <c r="AQ5" s="17" t="s">
        <v>132</v>
      </c>
      <c r="AR5" s="18">
        <v>31.049999237060547</v>
      </c>
      <c r="AT5" s="19">
        <f t="shared" si="5"/>
        <v>1.0289855571012281</v>
      </c>
      <c r="AY5" s="17" t="s">
        <v>132</v>
      </c>
      <c r="AZ5" s="18">
        <v>31.049999237060547</v>
      </c>
      <c r="BB5" s="19">
        <f t="shared" si="6"/>
        <v>1.0289855571012281</v>
      </c>
      <c r="BG5" s="17" t="s">
        <v>132</v>
      </c>
      <c r="BH5" s="18">
        <v>31.049999237060547</v>
      </c>
      <c r="BJ5" s="19">
        <f t="shared" si="7"/>
        <v>1.0289855571012281</v>
      </c>
      <c r="BO5" s="17" t="s">
        <v>132</v>
      </c>
      <c r="BP5" s="18">
        <v>32.400001525878906</v>
      </c>
      <c r="BR5" s="19">
        <f t="shared" si="8"/>
        <v>0.94444435287078321</v>
      </c>
      <c r="BW5" s="17" t="s">
        <v>132</v>
      </c>
      <c r="BX5" s="18"/>
      <c r="BZ5" s="19" t="str">
        <f t="shared" si="9"/>
        <v/>
      </c>
      <c r="CE5" s="17" t="s">
        <v>132</v>
      </c>
      <c r="CF5" s="18">
        <v>32.400001525878906</v>
      </c>
      <c r="CH5" s="19">
        <f t="shared" si="10"/>
        <v>0.94444435287078321</v>
      </c>
      <c r="CM5" s="17" t="s">
        <v>132</v>
      </c>
      <c r="CN5" s="18">
        <v>32.400001525878906</v>
      </c>
      <c r="CP5" s="19">
        <f t="shared" si="11"/>
        <v>0.94444435287078321</v>
      </c>
      <c r="CU5" s="17" t="s">
        <v>132</v>
      </c>
      <c r="CV5" s="18">
        <v>32.400001525878906</v>
      </c>
      <c r="CX5" s="19">
        <f t="shared" si="12"/>
        <v>0.94444435287078321</v>
      </c>
      <c r="DC5" s="17" t="s">
        <v>132</v>
      </c>
      <c r="DD5" s="18">
        <v>32.400001525878906</v>
      </c>
      <c r="DF5" s="19">
        <f t="shared" si="13"/>
        <v>0.94444435287078321</v>
      </c>
      <c r="DK5" s="17" t="s">
        <v>132</v>
      </c>
      <c r="DL5" s="18">
        <v>32.400001525878906</v>
      </c>
      <c r="DN5" s="19">
        <f t="shared" si="14"/>
        <v>0.97530854894809726</v>
      </c>
      <c r="DS5" s="17" t="s">
        <v>132</v>
      </c>
      <c r="DT5" s="18">
        <v>32.400001525878906</v>
      </c>
      <c r="DV5" s="19">
        <f t="shared" si="15"/>
        <v>0.97530854894809726</v>
      </c>
      <c r="EA5" s="17" t="s">
        <v>132</v>
      </c>
      <c r="EB5" s="18">
        <v>32.400001525878906</v>
      </c>
      <c r="ED5" s="19">
        <f t="shared" si="16"/>
        <v>0.97530854894809726</v>
      </c>
      <c r="EI5" s="17" t="s">
        <v>132</v>
      </c>
      <c r="EJ5" s="18">
        <v>32.400001525878906</v>
      </c>
      <c r="EL5" s="19">
        <f t="shared" si="17"/>
        <v>0.97530854894809726</v>
      </c>
      <c r="EQ5" s="17" t="s">
        <v>132</v>
      </c>
      <c r="ER5" s="18">
        <v>31.049999237060547</v>
      </c>
      <c r="ET5" s="19">
        <f t="shared" si="18"/>
        <v>1.0289855571012281</v>
      </c>
      <c r="EY5" s="17" t="s">
        <v>132</v>
      </c>
      <c r="EZ5" s="18">
        <v>31.049999237060547</v>
      </c>
      <c r="FB5" s="19">
        <f t="shared" si="19"/>
        <v>1.0289855571012281</v>
      </c>
      <c r="FG5" s="17" t="s">
        <v>132</v>
      </c>
      <c r="FH5" s="18">
        <v>31.049999237060547</v>
      </c>
      <c r="FJ5" s="19">
        <f t="shared" si="20"/>
        <v>1.0289855571012281</v>
      </c>
      <c r="FO5" s="17" t="s">
        <v>132</v>
      </c>
      <c r="FP5" s="18">
        <v>32.400001525878906</v>
      </c>
      <c r="FR5" s="19">
        <f t="shared" si="21"/>
        <v>0.97530854894809726</v>
      </c>
      <c r="FW5" s="17" t="s">
        <v>132</v>
      </c>
      <c r="FX5" s="18">
        <v>32.400001525878906</v>
      </c>
      <c r="FZ5" s="19">
        <f t="shared" si="22"/>
        <v>0.97530854894809726</v>
      </c>
      <c r="GE5" s="17" t="s">
        <v>132</v>
      </c>
      <c r="GF5" s="18">
        <v>32.400001525878906</v>
      </c>
      <c r="GH5" s="19">
        <f t="shared" si="23"/>
        <v>0.97530854894809726</v>
      </c>
      <c r="GM5" s="17" t="s">
        <v>132</v>
      </c>
      <c r="GN5" s="18">
        <v>31.049999237060547</v>
      </c>
      <c r="GP5" s="19">
        <f t="shared" si="24"/>
        <v>1.0289855571012281</v>
      </c>
      <c r="GU5" s="17" t="s">
        <v>132</v>
      </c>
      <c r="GV5" s="18">
        <v>31.049999237060547</v>
      </c>
      <c r="GX5" s="19">
        <f t="shared" si="25"/>
        <v>1.0289855571012281</v>
      </c>
      <c r="HC5" s="17" t="s">
        <v>132</v>
      </c>
      <c r="HD5" s="18">
        <v>31.049999237060547</v>
      </c>
      <c r="HF5" s="19">
        <f t="shared" si="26"/>
        <v>1.0289855571012281</v>
      </c>
      <c r="HK5" s="17" t="s">
        <v>132</v>
      </c>
      <c r="HL5" s="18">
        <v>31.049999237060547</v>
      </c>
      <c r="HN5" s="19">
        <f t="shared" si="27"/>
        <v>1.0289855571012281</v>
      </c>
      <c r="HS5" s="17" t="s">
        <v>132</v>
      </c>
      <c r="HT5" s="18">
        <v>31.049999237060547</v>
      </c>
      <c r="HV5" s="19">
        <f t="shared" si="28"/>
        <v>1.0289855571012281</v>
      </c>
      <c r="IA5" s="17" t="s">
        <v>132</v>
      </c>
      <c r="IB5" s="18">
        <v>31.049999237060547</v>
      </c>
      <c r="ID5" s="19">
        <f t="shared" si="29"/>
        <v>1.0289855571012281</v>
      </c>
      <c r="II5" s="17" t="s">
        <v>132</v>
      </c>
      <c r="IJ5" s="18">
        <v>31.049999237060547</v>
      </c>
      <c r="IL5" s="19">
        <f t="shared" si="30"/>
        <v>1.0289855571012281</v>
      </c>
      <c r="IQ5" s="17" t="s">
        <v>132</v>
      </c>
      <c r="IR5" s="18">
        <v>31.049999237060547</v>
      </c>
      <c r="IT5" s="19">
        <f t="shared" si="31"/>
        <v>1.0289855571012281</v>
      </c>
      <c r="IY5" s="17" t="s">
        <v>132</v>
      </c>
      <c r="IZ5" s="18">
        <v>31.049999237060547</v>
      </c>
      <c r="JB5" s="19">
        <f t="shared" si="32"/>
        <v>1.0289855571012281</v>
      </c>
      <c r="JG5" s="17" t="s">
        <v>132</v>
      </c>
      <c r="JH5" s="18">
        <v>31.049999237060547</v>
      </c>
      <c r="JJ5" s="19">
        <f t="shared" si="33"/>
        <v>1.0289855571012281</v>
      </c>
      <c r="JO5" s="17" t="s">
        <v>132</v>
      </c>
      <c r="JP5" s="18">
        <v>31.049999237060547</v>
      </c>
      <c r="JR5" s="19">
        <f t="shared" si="34"/>
        <v>1.0289855571012281</v>
      </c>
      <c r="JW5" s="17" t="s">
        <v>132</v>
      </c>
      <c r="JX5" s="18">
        <v>31.049999237060547</v>
      </c>
      <c r="JZ5" s="19">
        <f t="shared" si="35"/>
        <v>1.0289855571012281</v>
      </c>
      <c r="KE5" s="17" t="s">
        <v>132</v>
      </c>
      <c r="KF5" s="18">
        <v>31.049999237060547</v>
      </c>
      <c r="KH5" s="19">
        <f t="shared" si="36"/>
        <v>1.0289855571012281</v>
      </c>
      <c r="KM5" s="17" t="s">
        <v>132</v>
      </c>
      <c r="KN5" s="18">
        <v>31.049999237060547</v>
      </c>
      <c r="KP5" s="19">
        <f t="shared" si="37"/>
        <v>1.0289855571012281</v>
      </c>
      <c r="KU5" s="17" t="s">
        <v>132</v>
      </c>
      <c r="KV5" s="18">
        <v>31.049999237060547</v>
      </c>
      <c r="KX5" s="19">
        <f t="shared" si="38"/>
        <v>1.0289855571012281</v>
      </c>
      <c r="LC5" s="17" t="s">
        <v>132</v>
      </c>
      <c r="LD5" s="18">
        <v>31.049999237060547</v>
      </c>
      <c r="LF5" s="19">
        <f t="shared" si="39"/>
        <v>1.0289855571012281</v>
      </c>
      <c r="LK5" s="17" t="s">
        <v>132</v>
      </c>
      <c r="LL5" s="18">
        <v>31.049999237060547</v>
      </c>
      <c r="LN5" s="19">
        <f t="shared" si="40"/>
        <v>1.0289855571012281</v>
      </c>
      <c r="LS5" s="17" t="s">
        <v>132</v>
      </c>
      <c r="LT5" s="18"/>
      <c r="LV5" s="19" t="str">
        <f t="shared" si="41"/>
        <v/>
      </c>
      <c r="MA5" s="17" t="s">
        <v>132</v>
      </c>
      <c r="MB5" s="18">
        <v>31.049999237060547</v>
      </c>
      <c r="MD5" s="19">
        <f t="shared" si="42"/>
        <v>1.0289855571012281</v>
      </c>
      <c r="MI5" s="17" t="s">
        <v>132</v>
      </c>
      <c r="MJ5" s="18">
        <v>31.049999237060547</v>
      </c>
      <c r="ML5" s="19">
        <f t="shared" si="43"/>
        <v>1.0289855571012281</v>
      </c>
      <c r="MQ5" s="17" t="s">
        <v>132</v>
      </c>
      <c r="MR5" s="18">
        <v>31.049999237060547</v>
      </c>
      <c r="MT5" s="19">
        <f t="shared" si="44"/>
        <v>1.0289855571012281</v>
      </c>
      <c r="MY5" s="17" t="s">
        <v>132</v>
      </c>
      <c r="MZ5" s="18">
        <v>31.049999237060547</v>
      </c>
      <c r="NB5" s="19">
        <f t="shared" si="45"/>
        <v>1.0289855571012281</v>
      </c>
      <c r="NG5" s="17" t="s">
        <v>132</v>
      </c>
      <c r="NH5" s="18">
        <v>31.049999237060547</v>
      </c>
      <c r="NJ5" s="19">
        <f t="shared" si="46"/>
        <v>1.0289855571012281</v>
      </c>
      <c r="NO5" s="17" t="s">
        <v>132</v>
      </c>
      <c r="NP5" s="18">
        <v>31.049999237060547</v>
      </c>
      <c r="NR5" s="19">
        <f t="shared" si="47"/>
        <v>1.0289855571012281</v>
      </c>
      <c r="NW5" s="17" t="s">
        <v>132</v>
      </c>
      <c r="NX5" s="18">
        <v>31.049999237060547</v>
      </c>
      <c r="NZ5" s="19">
        <f t="shared" si="48"/>
        <v>1.0289855571012281</v>
      </c>
      <c r="OE5" s="17" t="s">
        <v>132</v>
      </c>
      <c r="OF5" s="18">
        <v>31.049999237060547</v>
      </c>
      <c r="OH5" s="19">
        <f t="shared" si="49"/>
        <v>1.0289855571012281</v>
      </c>
      <c r="OM5" s="17" t="s">
        <v>132</v>
      </c>
      <c r="ON5" s="18">
        <v>31.049999237060547</v>
      </c>
      <c r="OP5" s="19">
        <f t="shared" si="50"/>
        <v>1.0289855571012281</v>
      </c>
      <c r="OU5" s="17" t="s">
        <v>132</v>
      </c>
      <c r="OV5" s="18">
        <v>31.049999237060547</v>
      </c>
      <c r="OX5" s="19">
        <f t="shared" si="51"/>
        <v>1.0289855571012281</v>
      </c>
      <c r="PC5" s="17" t="s">
        <v>132</v>
      </c>
      <c r="PD5" s="18">
        <v>31.049999237060547</v>
      </c>
      <c r="PF5" s="19">
        <f t="shared" si="52"/>
        <v>1.0289855571012281</v>
      </c>
      <c r="PK5" s="17" t="s">
        <v>132</v>
      </c>
      <c r="PL5" s="18">
        <v>31.049999237060547</v>
      </c>
      <c r="PN5" s="19">
        <f t="shared" si="53"/>
        <v>1.0289855571012281</v>
      </c>
      <c r="PS5" s="17" t="s">
        <v>132</v>
      </c>
      <c r="PT5" s="18">
        <v>31.049999237060547</v>
      </c>
      <c r="PV5" s="19">
        <f t="shared" si="54"/>
        <v>1.0289855571012281</v>
      </c>
      <c r="QA5" s="17" t="s">
        <v>132</v>
      </c>
      <c r="QB5" s="18">
        <v>31.049999237060547</v>
      </c>
      <c r="QD5" s="19">
        <f t="shared" si="55"/>
        <v>1.0289855571012281</v>
      </c>
      <c r="QI5" s="17" t="s">
        <v>132</v>
      </c>
      <c r="QJ5" s="18">
        <v>31.049999237060547</v>
      </c>
      <c r="QL5" s="19">
        <f t="shared" si="56"/>
        <v>1.0289855571012281</v>
      </c>
      <c r="QQ5" s="17" t="s">
        <v>132</v>
      </c>
      <c r="QR5" s="18">
        <v>31.049999237060547</v>
      </c>
      <c r="QT5" s="19">
        <f t="shared" si="57"/>
        <v>1.0289855571012281</v>
      </c>
      <c r="QY5" s="17" t="s">
        <v>132</v>
      </c>
      <c r="QZ5" s="18">
        <v>31.049999237060547</v>
      </c>
      <c r="RB5" s="19">
        <f t="shared" si="58"/>
        <v>1.0289855571012281</v>
      </c>
      <c r="RG5" s="17" t="s">
        <v>132</v>
      </c>
      <c r="RH5" s="18">
        <v>31.049999237060547</v>
      </c>
      <c r="RJ5" s="19">
        <f t="shared" si="59"/>
        <v>1.0289855571012281</v>
      </c>
      <c r="RO5" s="17" t="s">
        <v>132</v>
      </c>
      <c r="RP5" s="18"/>
      <c r="RR5" s="19" t="str">
        <f t="shared" si="60"/>
        <v/>
      </c>
      <c r="RW5" s="17" t="s">
        <v>132</v>
      </c>
      <c r="RX5" s="18">
        <v>31.049999237060547</v>
      </c>
      <c r="RZ5" s="19">
        <f t="shared" si="61"/>
        <v>1.0289855571012281</v>
      </c>
      <c r="SE5" s="17" t="s">
        <v>132</v>
      </c>
      <c r="SF5" s="18">
        <v>31.049999237060547</v>
      </c>
      <c r="SH5" s="19">
        <f t="shared" si="62"/>
        <v>1.0289855571012281</v>
      </c>
      <c r="SM5" s="17" t="s">
        <v>132</v>
      </c>
      <c r="SN5" s="18">
        <v>31.049999237060547</v>
      </c>
      <c r="SP5" s="19">
        <f t="shared" si="63"/>
        <v>1.0289855571012281</v>
      </c>
      <c r="SU5" s="17" t="s">
        <v>132</v>
      </c>
      <c r="SV5" s="18">
        <v>31.049999237060547</v>
      </c>
      <c r="SX5" s="19">
        <f t="shared" si="64"/>
        <v>1.0289855571012281</v>
      </c>
      <c r="TC5" s="17" t="s">
        <v>132</v>
      </c>
      <c r="TD5" s="18">
        <v>31.049999237060547</v>
      </c>
      <c r="TF5" s="19">
        <f t="shared" si="65"/>
        <v>1.0289855571012281</v>
      </c>
      <c r="TK5" s="17" t="s">
        <v>132</v>
      </c>
      <c r="TL5" s="18">
        <v>31.049999237060547</v>
      </c>
      <c r="TN5" s="19">
        <f t="shared" si="66"/>
        <v>1.0289855571012281</v>
      </c>
      <c r="TS5" s="17" t="s">
        <v>132</v>
      </c>
      <c r="TT5" s="18">
        <v>31.049999237060547</v>
      </c>
      <c r="TV5" s="19">
        <f t="shared" si="67"/>
        <v>1.0289855571012281</v>
      </c>
      <c r="UA5" s="17" t="s">
        <v>132</v>
      </c>
      <c r="UB5" s="18">
        <v>31.049999237060547</v>
      </c>
      <c r="UD5" s="19">
        <f t="shared" si="68"/>
        <v>1.1492806345241364</v>
      </c>
      <c r="UI5" s="17" t="s">
        <v>132</v>
      </c>
      <c r="UJ5" s="18">
        <v>31.049999237060547</v>
      </c>
      <c r="UL5" s="19">
        <f t="shared" si="69"/>
        <v>1.1492806345241364</v>
      </c>
      <c r="UQ5" s="17" t="s">
        <v>132</v>
      </c>
      <c r="UR5" s="18">
        <v>31.049999237060547</v>
      </c>
      <c r="UT5" s="19">
        <f t="shared" si="70"/>
        <v>1.1492806345241364</v>
      </c>
      <c r="UY5" s="17" t="s">
        <v>132</v>
      </c>
      <c r="UZ5" s="18">
        <v>31.049999237060547</v>
      </c>
      <c r="VB5" s="19">
        <f t="shared" si="71"/>
        <v>1.1492806345241364</v>
      </c>
      <c r="VG5" s="17" t="s">
        <v>132</v>
      </c>
      <c r="VH5" s="18">
        <v>31.049999237060547</v>
      </c>
      <c r="VJ5" s="19">
        <f t="shared" si="72"/>
        <v>1.0289855571012281</v>
      </c>
      <c r="VO5" s="17" t="s">
        <v>132</v>
      </c>
      <c r="VP5" s="18">
        <v>31.049999237060547</v>
      </c>
      <c r="VR5" s="19">
        <f t="shared" si="73"/>
        <v>1.1492806345241364</v>
      </c>
      <c r="VW5" s="17" t="s">
        <v>132</v>
      </c>
      <c r="VX5" s="18">
        <v>31.049999237060547</v>
      </c>
      <c r="VZ5" s="19">
        <f t="shared" si="74"/>
        <v>1.1492806345241364</v>
      </c>
      <c r="WE5" s="17" t="s">
        <v>132</v>
      </c>
      <c r="WF5" s="18">
        <v>20.219999313354492</v>
      </c>
      <c r="WH5" s="19">
        <f t="shared" si="75"/>
        <v>2.1157271087734926</v>
      </c>
      <c r="WM5" s="17" t="s">
        <v>132</v>
      </c>
      <c r="WN5" s="18">
        <v>31.049999237060547</v>
      </c>
      <c r="WP5" s="19">
        <f t="shared" si="76"/>
        <v>1.4655964165642561</v>
      </c>
      <c r="WU5" s="17" t="s">
        <v>132</v>
      </c>
      <c r="WV5" s="18">
        <v>17.430000305175781</v>
      </c>
      <c r="WX5" s="19">
        <f t="shared" si="77"/>
        <v>2.4997130769921014</v>
      </c>
      <c r="XC5" s="17" t="s">
        <v>132</v>
      </c>
      <c r="XD5" s="18">
        <v>32.400001525878906</v>
      </c>
      <c r="XF5" s="19">
        <f t="shared" si="78"/>
        <v>0.94444435287078321</v>
      </c>
      <c r="XK5" s="17" t="s">
        <v>132</v>
      </c>
      <c r="XL5" s="18">
        <v>32.400001525878906</v>
      </c>
      <c r="XN5" s="19">
        <f t="shared" si="79"/>
        <v>1.578916745350657</v>
      </c>
      <c r="XS5" s="17" t="s">
        <v>132</v>
      </c>
      <c r="XT5" s="18">
        <v>32.400001525878906</v>
      </c>
      <c r="XV5" s="19">
        <f t="shared" si="80"/>
        <v>0.94444435287078321</v>
      </c>
      <c r="YA5" s="17" t="s">
        <v>132</v>
      </c>
      <c r="YB5" s="18">
        <v>32.400001525878906</v>
      </c>
      <c r="YD5" s="19">
        <f t="shared" si="81"/>
        <v>0.94444435287078321</v>
      </c>
      <c r="YI5" s="17" t="s">
        <v>132</v>
      </c>
      <c r="YJ5" s="18">
        <v>32.400001525878906</v>
      </c>
      <c r="YL5" s="19">
        <f t="shared" si="82"/>
        <v>0.94444435287078321</v>
      </c>
      <c r="YQ5" s="17" t="s">
        <v>132</v>
      </c>
      <c r="YR5" s="18">
        <v>32.400001525878906</v>
      </c>
      <c r="YT5" s="19">
        <f t="shared" si="83"/>
        <v>0.94444435287078321</v>
      </c>
      <c r="YY5" s="17" t="s">
        <v>132</v>
      </c>
      <c r="YZ5" s="18">
        <v>32.400001525878906</v>
      </c>
      <c r="ZB5" s="19">
        <f t="shared" si="84"/>
        <v>0.94444435287078321</v>
      </c>
      <c r="ZG5" s="17" t="s">
        <v>132</v>
      </c>
      <c r="ZH5" s="18">
        <v>31.049999237060547</v>
      </c>
      <c r="ZJ5" s="19">
        <f t="shared" si="85"/>
        <v>1.1492806345241364</v>
      </c>
      <c r="ZO5" s="17" t="s">
        <v>132</v>
      </c>
      <c r="ZP5" s="18">
        <v>31.049999237060547</v>
      </c>
      <c r="ZR5" s="19">
        <f t="shared" si="86"/>
        <v>1.4655964165642561</v>
      </c>
      <c r="ZW5" s="17" t="s">
        <v>132</v>
      </c>
      <c r="ZX5" s="18">
        <v>31.049999237060547</v>
      </c>
      <c r="ZZ5" s="19">
        <f t="shared" si="87"/>
        <v>1.1492806345241364</v>
      </c>
      <c r="AAE5" s="17" t="s">
        <v>132</v>
      </c>
      <c r="AAF5" s="18">
        <v>31.049999237060547</v>
      </c>
      <c r="AAH5" s="19">
        <f t="shared" si="88"/>
        <v>1.0289855571012281</v>
      </c>
      <c r="AAM5" s="17" t="s">
        <v>132</v>
      </c>
      <c r="AAN5" s="18">
        <v>31.049999237060547</v>
      </c>
      <c r="AAP5" s="19">
        <f t="shared" si="89"/>
        <v>1.0289855571012281</v>
      </c>
      <c r="AAU5" s="17" t="s">
        <v>132</v>
      </c>
      <c r="AAV5" s="18">
        <v>31.049999237060547</v>
      </c>
      <c r="AAX5" s="19">
        <f t="shared" si="90"/>
        <v>1.0289855571012281</v>
      </c>
      <c r="ABC5" s="17" t="s">
        <v>132</v>
      </c>
      <c r="ABD5" s="18">
        <v>31.049999237060547</v>
      </c>
      <c r="ABF5" s="19">
        <f t="shared" si="91"/>
        <v>1.0289855571012281</v>
      </c>
      <c r="ABK5" s="17" t="s">
        <v>132</v>
      </c>
      <c r="ABL5" s="18">
        <v>32.400001525878906</v>
      </c>
      <c r="ABN5" s="19">
        <f t="shared" si="92"/>
        <v>0.94444435287078321</v>
      </c>
      <c r="ABS5" s="17" t="s">
        <v>132</v>
      </c>
      <c r="ABT5" s="18">
        <v>31.049999237060547</v>
      </c>
      <c r="ABV5" s="19">
        <f t="shared" si="93"/>
        <v>1.0289855571012281</v>
      </c>
      <c r="ACA5" s="17" t="s">
        <v>132</v>
      </c>
      <c r="ACB5" s="18">
        <v>31.049999237060547</v>
      </c>
      <c r="ACD5" s="19">
        <f t="shared" si="94"/>
        <v>1.0289855571012281</v>
      </c>
      <c r="ACI5" s="17" t="s">
        <v>132</v>
      </c>
      <c r="ACJ5" s="18">
        <v>31.049999237060547</v>
      </c>
      <c r="ACL5" s="19">
        <f t="shared" si="95"/>
        <v>1.0289855571012281</v>
      </c>
      <c r="ACQ5" s="17" t="s">
        <v>132</v>
      </c>
      <c r="ACR5" s="18">
        <v>31.049999237060547</v>
      </c>
      <c r="ACT5" s="19">
        <f t="shared" si="96"/>
        <v>1.0289855571012281</v>
      </c>
      <c r="ACY5" s="17" t="s">
        <v>132</v>
      </c>
      <c r="ACZ5" s="18">
        <v>31.049999237060547</v>
      </c>
      <c r="ADB5" s="19">
        <f t="shared" si="97"/>
        <v>1.0289855571012281</v>
      </c>
    </row>
    <row r="7" spans="1:785" x14ac:dyDescent="0.2">
      <c r="B7" s="21" t="s">
        <v>136</v>
      </c>
      <c r="D7" s="22" t="str">
        <f>"Teuerste ist:     "&amp;MAX(D8:D11)&amp;"   "&amp;INDEX(C8:C11,MATCH(MAX(D8:D11),D8:D11,0))</f>
        <v>Teuerste ist:     155   KLEYLING</v>
      </c>
      <c r="F7" s="17" t="s">
        <v>143</v>
      </c>
      <c r="G7" s="17" t="s">
        <v>134</v>
      </c>
      <c r="J7" s="21" t="s">
        <v>136</v>
      </c>
      <c r="L7" s="22" t="str">
        <f>"Teuerste ist:     "&amp;MAX(L8:L11)&amp;"   "&amp;INDEX(K8:K11,MATCH(MAX(L8:L11),L8:L11,0))</f>
        <v>Teuerste ist:     155   KLEYLING</v>
      </c>
      <c r="N7" s="17" t="s">
        <v>143</v>
      </c>
      <c r="O7" s="17" t="s">
        <v>134</v>
      </c>
      <c r="R7" s="21" t="s">
        <v>136</v>
      </c>
      <c r="T7" s="22" t="str">
        <f>"Teuerste ist:     "&amp;MAX(T8:T11)&amp;"   "&amp;INDEX(S8:S11,MATCH(MAX(T8:T11),T8:T11,0))</f>
        <v>Teuerste ist:     155   KLEYLING</v>
      </c>
      <c r="V7" s="17" t="s">
        <v>143</v>
      </c>
      <c r="W7" s="17" t="s">
        <v>134</v>
      </c>
      <c r="Z7" s="21" t="s">
        <v>136</v>
      </c>
      <c r="AB7" s="22" t="str">
        <f>"Teuerste ist:     "&amp;MAX(AB8:AB11)&amp;"   "&amp;INDEX(AA8:AA11,MATCH(MAX(AB8:AB11),AB8:AB11,0))</f>
        <v>Teuerste ist:     155   KLEYLING</v>
      </c>
      <c r="AD7" s="17" t="s">
        <v>143</v>
      </c>
      <c r="AE7" s="17" t="s">
        <v>134</v>
      </c>
      <c r="AH7" s="21" t="s">
        <v>136</v>
      </c>
      <c r="AJ7" s="22" t="str">
        <f>"Teuerste ist:     "&amp;MAX(AJ8:AJ11)&amp;"   "&amp;INDEX(AI8:AI11,MATCH(MAX(AJ8:AJ11),AJ8:AJ11,0))</f>
        <v>Teuerste ist:     155   KLEYLING</v>
      </c>
      <c r="AL7" s="17" t="s">
        <v>143</v>
      </c>
      <c r="AM7" s="17" t="s">
        <v>134</v>
      </c>
      <c r="AP7" s="21" t="s">
        <v>136</v>
      </c>
      <c r="AR7" s="22" t="str">
        <f>"Teuerste ist:     "&amp;MAX(AR8:AR11)&amp;"   "&amp;INDEX(AQ8:AQ11,MATCH(MAX(AR8:AR11),AR8:AR11,0))</f>
        <v>Teuerste ist:     155   KLEYLING</v>
      </c>
      <c r="AT7" s="17" t="s">
        <v>143</v>
      </c>
      <c r="AU7" s="17" t="s">
        <v>134</v>
      </c>
      <c r="AX7" s="21" t="s">
        <v>136</v>
      </c>
      <c r="AZ7" s="22" t="str">
        <f>"Teuerste ist:     "&amp;MAX(AZ8:AZ11)&amp;"   "&amp;INDEX(AY8:AY11,MATCH(MAX(AZ8:AZ11),AZ8:AZ11,0))</f>
        <v>Teuerste ist:     152   KLEYLING</v>
      </c>
      <c r="BB7" s="17" t="s">
        <v>143</v>
      </c>
      <c r="BC7" s="17" t="s">
        <v>134</v>
      </c>
      <c r="BF7" s="21" t="s">
        <v>136</v>
      </c>
      <c r="BH7" s="22" t="str">
        <f>"Teuerste ist:     "&amp;MAX(BH8:BH11)&amp;"   "&amp;INDEX(BG8:BG11,MATCH(MAX(BH8:BH11),BH8:BH11,0))</f>
        <v>Teuerste ist:     152   KLEYLING</v>
      </c>
      <c r="BJ7" s="17" t="s">
        <v>143</v>
      </c>
      <c r="BK7" s="17" t="s">
        <v>134</v>
      </c>
      <c r="BN7" s="21" t="s">
        <v>136</v>
      </c>
      <c r="BP7" s="22" t="str">
        <f>"Teuerste ist:     "&amp;MAX(BP8:BP11)&amp;"   "&amp;INDEX(BO8:BO11,MATCH(MAX(BP8:BP11),BP8:BP11,0))</f>
        <v>Teuerste ist:     162   KLEYLING</v>
      </c>
      <c r="BR7" s="17" t="s">
        <v>143</v>
      </c>
      <c r="BS7" s="17" t="s">
        <v>134</v>
      </c>
      <c r="BV7" s="21" t="s">
        <v>136</v>
      </c>
      <c r="BX7" s="22" t="e">
        <f>"Teuerste ist:     "&amp;MAX(BX8:BX11)&amp;"   "&amp;INDEX(BW8:BW11,MATCH(MAX(BX8:BX11),BX8:BX11,0))</f>
        <v>#N/A</v>
      </c>
      <c r="BZ7" s="17" t="s">
        <v>143</v>
      </c>
      <c r="CA7" s="17" t="s">
        <v>134</v>
      </c>
      <c r="CD7" s="21" t="s">
        <v>136</v>
      </c>
      <c r="CF7" s="22" t="str">
        <f>"Teuerste ist:     "&amp;MAX(CF8:CF11)&amp;"   "&amp;INDEX(CE8:CE11,MATCH(MAX(CF8:CF11),CF8:CF11,0))</f>
        <v>Teuerste ist:     162   KLEYLING</v>
      </c>
      <c r="CH7" s="17" t="s">
        <v>143</v>
      </c>
      <c r="CI7" s="17" t="s">
        <v>134</v>
      </c>
      <c r="CL7" s="21" t="s">
        <v>136</v>
      </c>
      <c r="CN7" s="22" t="str">
        <f>"Teuerste ist:     "&amp;MAX(CN8:CN11)&amp;"   "&amp;INDEX(CM8:CM11,MATCH(MAX(CN8:CN11),CN8:CN11,0))</f>
        <v>Teuerste ist:     162   KLEYLING</v>
      </c>
      <c r="CP7" s="17" t="s">
        <v>143</v>
      </c>
      <c r="CQ7" s="17" t="s">
        <v>134</v>
      </c>
      <c r="CT7" s="21" t="s">
        <v>136</v>
      </c>
      <c r="CV7" s="22" t="str">
        <f>"Teuerste ist:     "&amp;MAX(CV8:CV11)&amp;"   "&amp;INDEX(CU8:CU11,MATCH(MAX(CV8:CV11),CV8:CV11,0))</f>
        <v>Teuerste ist:     162   KLEYLING</v>
      </c>
      <c r="CX7" s="17" t="s">
        <v>143</v>
      </c>
      <c r="CY7" s="17" t="s">
        <v>134</v>
      </c>
      <c r="DB7" s="21" t="s">
        <v>136</v>
      </c>
      <c r="DD7" s="22" t="str">
        <f>"Teuerste ist:     "&amp;MAX(DD8:DD11)&amp;"   "&amp;INDEX(DC8:DC11,MATCH(MAX(DD8:DD11),DD8:DD11,0))</f>
        <v>Teuerste ist:     162   KLEYLING</v>
      </c>
      <c r="DF7" s="17" t="s">
        <v>143</v>
      </c>
      <c r="DG7" s="17" t="s">
        <v>134</v>
      </c>
      <c r="DJ7" s="21" t="s">
        <v>136</v>
      </c>
      <c r="DL7" s="22" t="str">
        <f>"Teuerste ist:     "&amp;MAX(DL8:DL11)&amp;"   "&amp;INDEX(DK8:DK11,MATCH(MAX(DL8:DL11),DL8:DL11,0))</f>
        <v>Teuerste ist:     173   KLEYLING</v>
      </c>
      <c r="DN7" s="17" t="s">
        <v>143</v>
      </c>
      <c r="DO7" s="17" t="s">
        <v>134</v>
      </c>
      <c r="DR7" s="21" t="s">
        <v>136</v>
      </c>
      <c r="DT7" s="22" t="str">
        <f>"Teuerste ist:     "&amp;MAX(DT8:DT11)&amp;"   "&amp;INDEX(DS8:DS11,MATCH(MAX(DT8:DT11),DT8:DT11,0))</f>
        <v>Teuerste ist:     173   KLEYLING</v>
      </c>
      <c r="DV7" s="17" t="s">
        <v>143</v>
      </c>
      <c r="DW7" s="17" t="s">
        <v>134</v>
      </c>
      <c r="DZ7" s="21" t="s">
        <v>136</v>
      </c>
      <c r="EB7" s="22" t="str">
        <f>"Teuerste ist:     "&amp;MAX(EB8:EB11)&amp;"   "&amp;INDEX(EA8:EA11,MATCH(MAX(EB8:EB11),EB8:EB11,0))</f>
        <v>Teuerste ist:     173   KLEYLING</v>
      </c>
      <c r="ED7" s="17" t="s">
        <v>143</v>
      </c>
      <c r="EE7" s="17" t="s">
        <v>134</v>
      </c>
      <c r="EH7" s="21" t="s">
        <v>136</v>
      </c>
      <c r="EJ7" s="22" t="str">
        <f>"Teuerste ist:     "&amp;MAX(EJ8:EJ11)&amp;"   "&amp;INDEX(EI8:EI11,MATCH(MAX(EJ8:EJ11),EJ8:EJ11,0))</f>
        <v>Teuerste ist:     173   KLEYLING</v>
      </c>
      <c r="EL7" s="17" t="s">
        <v>143</v>
      </c>
      <c r="EM7" s="17" t="s">
        <v>134</v>
      </c>
      <c r="EP7" s="21" t="s">
        <v>136</v>
      </c>
      <c r="ER7" s="22" t="str">
        <f>"Teuerste ist:     "&amp;MAX(ER8:ER11)&amp;"   "&amp;INDEX(EQ8:EQ11,MATCH(MAX(ER8:ER11),ER8:ER11,0))</f>
        <v>Teuerste ist:     162   KLEYLING</v>
      </c>
      <c r="ET7" s="17" t="s">
        <v>143</v>
      </c>
      <c r="EU7" s="17" t="s">
        <v>134</v>
      </c>
      <c r="EX7" s="21" t="s">
        <v>136</v>
      </c>
      <c r="EZ7" s="22" t="str">
        <f>"Teuerste ist:     "&amp;MAX(EZ8:EZ11)&amp;"   "&amp;INDEX(EY8:EY11,MATCH(MAX(EZ8:EZ11),EZ8:EZ11,0))</f>
        <v>Teuerste ist:     162   KLEYLING</v>
      </c>
      <c r="FB7" s="17" t="s">
        <v>143</v>
      </c>
      <c r="FC7" s="17" t="s">
        <v>134</v>
      </c>
      <c r="FF7" s="21" t="s">
        <v>136</v>
      </c>
      <c r="FH7" s="22" t="str">
        <f>"Teuerste ist:     "&amp;MAX(FH8:FH11)&amp;"   "&amp;INDEX(FG8:FG11,MATCH(MAX(FH8:FH11),FH8:FH11,0))</f>
        <v>Teuerste ist:     162   KLEYLING</v>
      </c>
      <c r="FJ7" s="17" t="s">
        <v>143</v>
      </c>
      <c r="FK7" s="17" t="s">
        <v>134</v>
      </c>
      <c r="FN7" s="21" t="s">
        <v>136</v>
      </c>
      <c r="FP7" s="22" t="str">
        <f>"Teuerste ist:     "&amp;MAX(FP8:FP11)&amp;"   "&amp;INDEX(FO8:FO11,MATCH(MAX(FP8:FP11),FP8:FP11,0))</f>
        <v>Teuerste ist:     173   KLEYLING</v>
      </c>
      <c r="FR7" s="17" t="s">
        <v>143</v>
      </c>
      <c r="FS7" s="17" t="s">
        <v>134</v>
      </c>
      <c r="FV7" s="21" t="s">
        <v>136</v>
      </c>
      <c r="FX7" s="22" t="str">
        <f>"Teuerste ist:     "&amp;MAX(FX8:FX11)&amp;"   "&amp;INDEX(FW8:FW11,MATCH(MAX(FX8:FX11),FX8:FX11,0))</f>
        <v>Teuerste ist:     173   KLEYLING</v>
      </c>
      <c r="FZ7" s="17" t="s">
        <v>143</v>
      </c>
      <c r="GA7" s="17" t="s">
        <v>134</v>
      </c>
      <c r="GD7" s="21" t="s">
        <v>136</v>
      </c>
      <c r="GF7" s="22" t="str">
        <f>"Teuerste ist:     "&amp;MAX(GF8:GF11)&amp;"   "&amp;INDEX(GE8:GE11,MATCH(MAX(GF8:GF11),GF8:GF11,0))</f>
        <v>Teuerste ist:     173   KLEYLING</v>
      </c>
      <c r="GH7" s="17" t="s">
        <v>143</v>
      </c>
      <c r="GI7" s="17" t="s">
        <v>134</v>
      </c>
      <c r="GL7" s="21" t="s">
        <v>136</v>
      </c>
      <c r="GN7" s="22" t="str">
        <f>"Teuerste ist:     "&amp;MAX(GN8:GN11)&amp;"   "&amp;INDEX(GM8:GM11,MATCH(MAX(GN8:GN11),GN8:GN11,0))</f>
        <v>Teuerste ist:     155   KLEYLING</v>
      </c>
      <c r="GP7" s="17" t="s">
        <v>143</v>
      </c>
      <c r="GQ7" s="17" t="s">
        <v>134</v>
      </c>
      <c r="GT7" s="21" t="s">
        <v>136</v>
      </c>
      <c r="GV7" s="22" t="str">
        <f>"Teuerste ist:     "&amp;MAX(GV8:GV11)&amp;"   "&amp;INDEX(GU8:GU11,MATCH(MAX(GV8:GV11),GV8:GV11,0))</f>
        <v>Teuerste ist:     162   KLEYLING</v>
      </c>
      <c r="GX7" s="17" t="s">
        <v>143</v>
      </c>
      <c r="GY7" s="17" t="s">
        <v>134</v>
      </c>
      <c r="HB7" s="21" t="s">
        <v>136</v>
      </c>
      <c r="HD7" s="22" t="str">
        <f>"Teuerste ist:     "&amp;MAX(HD8:HD11)&amp;"   "&amp;INDEX(HC8:HC11,MATCH(MAX(HD8:HD11),HD8:HD11,0))</f>
        <v>Teuerste ist:     155   KLEYLING</v>
      </c>
      <c r="HF7" s="17" t="s">
        <v>143</v>
      </c>
      <c r="HG7" s="17" t="s">
        <v>134</v>
      </c>
      <c r="HJ7" s="21" t="s">
        <v>136</v>
      </c>
      <c r="HL7" s="22" t="str">
        <f>"Teuerste ist:     "&amp;MAX(HL8:HL11)&amp;"   "&amp;INDEX(HK8:HK11,MATCH(MAX(HL8:HL11),HL8:HL11,0))</f>
        <v>Teuerste ist:     155   KLEYLING</v>
      </c>
      <c r="HN7" s="17" t="s">
        <v>143</v>
      </c>
      <c r="HO7" s="17" t="s">
        <v>134</v>
      </c>
      <c r="HR7" s="21" t="s">
        <v>136</v>
      </c>
      <c r="HT7" s="22" t="str">
        <f>"Teuerste ist:     "&amp;MAX(HT8:HT11)&amp;"   "&amp;INDEX(HS8:HS11,MATCH(MAX(HT8:HT11),HT8:HT11,0))</f>
        <v>Teuerste ist:     152   KLEYLING</v>
      </c>
      <c r="HV7" s="17" t="s">
        <v>143</v>
      </c>
      <c r="HW7" s="17" t="s">
        <v>134</v>
      </c>
      <c r="HZ7" s="21" t="s">
        <v>136</v>
      </c>
      <c r="IB7" s="22" t="str">
        <f>"Teuerste ist:     "&amp;MAX(IB8:IB11)&amp;"   "&amp;INDEX(IA8:IA11,MATCH(MAX(IB8:IB11),IB8:IB11,0))</f>
        <v>Teuerste ist:     152   KLEYLING</v>
      </c>
      <c r="ID7" s="17" t="s">
        <v>143</v>
      </c>
      <c r="IE7" s="17" t="s">
        <v>134</v>
      </c>
      <c r="IH7" s="21" t="s">
        <v>136</v>
      </c>
      <c r="IJ7" s="22" t="str">
        <f>"Teuerste ist:     "&amp;MAX(IJ8:IJ11)&amp;"   "&amp;INDEX(II8:II11,MATCH(MAX(IJ8:IJ11),IJ8:IJ11,0))</f>
        <v>Teuerste ist:     152   KLEYLING</v>
      </c>
      <c r="IL7" s="17" t="s">
        <v>143</v>
      </c>
      <c r="IM7" s="17" t="s">
        <v>134</v>
      </c>
      <c r="IP7" s="21" t="s">
        <v>136</v>
      </c>
      <c r="IR7" s="22" t="str">
        <f>"Teuerste ist:     "&amp;MAX(IR8:IR11)&amp;"   "&amp;INDEX(IQ8:IQ11,MATCH(MAX(IR8:IR11),IR8:IR11,0))</f>
        <v>Teuerste ist:     152   KLEYLING</v>
      </c>
      <c r="IT7" s="17" t="s">
        <v>143</v>
      </c>
      <c r="IU7" s="17" t="s">
        <v>134</v>
      </c>
      <c r="IX7" s="21" t="s">
        <v>136</v>
      </c>
      <c r="IZ7" s="22" t="str">
        <f>"Teuerste ist:     "&amp;MAX(IZ8:IZ11)&amp;"   "&amp;INDEX(IY8:IY11,MATCH(MAX(IZ8:IZ11),IZ8:IZ11,0))</f>
        <v>Teuerste ist:     145   KLEYLING</v>
      </c>
      <c r="JB7" s="17" t="s">
        <v>143</v>
      </c>
      <c r="JC7" s="17" t="s">
        <v>134</v>
      </c>
      <c r="JF7" s="21" t="s">
        <v>136</v>
      </c>
      <c r="JH7" s="22" t="str">
        <f>"Teuerste ist:     "&amp;MAX(JH8:JH11)&amp;"   "&amp;INDEX(JG8:JG11,MATCH(MAX(JH8:JH11),JH8:JH11,0))</f>
        <v>Teuerste ist:     145   KLEYLING</v>
      </c>
      <c r="JJ7" s="17" t="s">
        <v>143</v>
      </c>
      <c r="JK7" s="17" t="s">
        <v>134</v>
      </c>
      <c r="JN7" s="21" t="s">
        <v>136</v>
      </c>
      <c r="JP7" s="22" t="str">
        <f>"Teuerste ist:     "&amp;MAX(JP8:JP11)&amp;"   "&amp;INDEX(JO8:JO11,MATCH(MAX(JP8:JP11),JP8:JP11,0))</f>
        <v>Teuerste ist:     145   KLEYLING</v>
      </c>
      <c r="JR7" s="17" t="s">
        <v>143</v>
      </c>
      <c r="JS7" s="17" t="s">
        <v>134</v>
      </c>
      <c r="JV7" s="21" t="s">
        <v>136</v>
      </c>
      <c r="JX7" s="22" t="str">
        <f>"Teuerste ist:     "&amp;MAX(JX8:JX11)&amp;"   "&amp;INDEX(JW8:JW11,MATCH(MAX(JX8:JX11),JX8:JX11,0))</f>
        <v>Teuerste ist:     152   KLEYLING</v>
      </c>
      <c r="JZ7" s="17" t="s">
        <v>143</v>
      </c>
      <c r="KA7" s="17" t="s">
        <v>134</v>
      </c>
      <c r="KD7" s="21" t="s">
        <v>136</v>
      </c>
      <c r="KF7" s="22" t="str">
        <f>"Teuerste ist:     "&amp;MAX(KF8:KF11)&amp;"   "&amp;INDEX(KE8:KE11,MATCH(MAX(KF8:KF11),KF8:KF11,0))</f>
        <v>Teuerste ist:     152   KLEYLING</v>
      </c>
      <c r="KH7" s="17" t="s">
        <v>143</v>
      </c>
      <c r="KI7" s="17" t="s">
        <v>134</v>
      </c>
      <c r="KL7" s="21" t="s">
        <v>136</v>
      </c>
      <c r="KN7" s="22" t="str">
        <f>"Teuerste ist:     "&amp;MAX(KN8:KN11)&amp;"   "&amp;INDEX(KM8:KM11,MATCH(MAX(KN8:KN11),KN8:KN11,0))</f>
        <v>Teuerste ist:     155   KLEYLING</v>
      </c>
      <c r="KP7" s="17" t="s">
        <v>143</v>
      </c>
      <c r="KQ7" s="17" t="s">
        <v>134</v>
      </c>
      <c r="KT7" s="21" t="s">
        <v>136</v>
      </c>
      <c r="KV7" s="22" t="str">
        <f>"Teuerste ist:     "&amp;MAX(KV8:KV11)&amp;"   "&amp;INDEX(KU8:KU11,MATCH(MAX(KV8:KV11),KV8:KV11,0))</f>
        <v>Teuerste ist:     145   KLEYLING</v>
      </c>
      <c r="KX7" s="17" t="s">
        <v>143</v>
      </c>
      <c r="KY7" s="17" t="s">
        <v>134</v>
      </c>
      <c r="LB7" s="21" t="s">
        <v>136</v>
      </c>
      <c r="LD7" s="22" t="str">
        <f>"Teuerste ist:     "&amp;MAX(LD8:LD11)&amp;"   "&amp;INDEX(LC8:LC11,MATCH(MAX(LD8:LD11),LD8:LD11,0))</f>
        <v>Teuerste ist:     145   KLEYLING</v>
      </c>
      <c r="LF7" s="17" t="s">
        <v>143</v>
      </c>
      <c r="LG7" s="17" t="s">
        <v>134</v>
      </c>
      <c r="LJ7" s="21" t="s">
        <v>136</v>
      </c>
      <c r="LL7" s="22" t="str">
        <f>"Teuerste ist:     "&amp;MAX(LL8:LL11)&amp;"   "&amp;INDEX(LK8:LK11,MATCH(MAX(LL8:LL11),LL8:LL11,0))</f>
        <v>Teuerste ist:     145   KLEYLING</v>
      </c>
      <c r="LN7" s="17" t="s">
        <v>143</v>
      </c>
      <c r="LO7" s="17" t="s">
        <v>134</v>
      </c>
      <c r="LR7" s="21" t="s">
        <v>136</v>
      </c>
      <c r="LT7" s="22" t="e">
        <f>"Teuerste ist:     "&amp;MAX(LT8:LT11)&amp;"   "&amp;INDEX(LS8:LS11,MATCH(MAX(LT8:LT11),LT8:LT11,0))</f>
        <v>#N/A</v>
      </c>
      <c r="LV7" s="17" t="s">
        <v>143</v>
      </c>
      <c r="LW7" s="17" t="s">
        <v>134</v>
      </c>
      <c r="LZ7" s="21" t="s">
        <v>136</v>
      </c>
      <c r="MB7" s="22" t="str">
        <f>"Teuerste ist:     "&amp;MAX(MB8:MB11)&amp;"   "&amp;INDEX(MA8:MA11,MATCH(MAX(MB8:MB11),MB8:MB11,0))</f>
        <v>Teuerste ist:     145   KLEYLING</v>
      </c>
      <c r="MD7" s="17" t="s">
        <v>143</v>
      </c>
      <c r="ME7" s="17" t="s">
        <v>134</v>
      </c>
      <c r="MH7" s="21" t="s">
        <v>136</v>
      </c>
      <c r="MJ7" s="22" t="str">
        <f>"Teuerste ist:     "&amp;MAX(MJ8:MJ11)&amp;"   "&amp;INDEX(MI8:MI11,MATCH(MAX(MJ8:MJ11),MJ8:MJ11,0))</f>
        <v>Teuerste ist:     145   KLEYLING</v>
      </c>
      <c r="ML7" s="17" t="s">
        <v>143</v>
      </c>
      <c r="MM7" s="17" t="s">
        <v>134</v>
      </c>
      <c r="MP7" s="21" t="s">
        <v>136</v>
      </c>
      <c r="MR7" s="22" t="str">
        <f>"Teuerste ist:     "&amp;MAX(MR8:MR11)&amp;"   "&amp;INDEX(MQ8:MQ11,MATCH(MAX(MR8:MR11),MR8:MR11,0))</f>
        <v>Teuerste ist:     152   KLEYLING</v>
      </c>
      <c r="MT7" s="17" t="s">
        <v>143</v>
      </c>
      <c r="MU7" s="17" t="s">
        <v>134</v>
      </c>
      <c r="MX7" s="21" t="s">
        <v>136</v>
      </c>
      <c r="MZ7" s="22" t="str">
        <f>"Teuerste ist:     "&amp;MAX(MZ8:MZ11)&amp;"   "&amp;INDEX(MY8:MY11,MATCH(MAX(MZ8:MZ11),MZ8:MZ11,0))</f>
        <v>Teuerste ist:     145   KLEYLING</v>
      </c>
      <c r="NB7" s="17" t="s">
        <v>143</v>
      </c>
      <c r="NC7" s="17" t="s">
        <v>134</v>
      </c>
      <c r="NF7" s="21" t="s">
        <v>136</v>
      </c>
      <c r="NH7" s="22" t="str">
        <f>"Teuerste ist:     "&amp;MAX(NH8:NH11)&amp;"   "&amp;INDEX(NG8:NG11,MATCH(MAX(NH8:NH11),NH8:NH11,0))</f>
        <v>Teuerste ist:     152   KLEYLING</v>
      </c>
      <c r="NJ7" s="17" t="s">
        <v>143</v>
      </c>
      <c r="NK7" s="17" t="s">
        <v>134</v>
      </c>
      <c r="NN7" s="21" t="s">
        <v>136</v>
      </c>
      <c r="NP7" s="22" t="str">
        <f>"Teuerste ist:     "&amp;MAX(NP8:NP11)&amp;"   "&amp;INDEX(NO8:NO11,MATCH(MAX(NP8:NP11),NP8:NP11,0))</f>
        <v>Teuerste ist:     152   KLEYLING</v>
      </c>
      <c r="NR7" s="17" t="s">
        <v>143</v>
      </c>
      <c r="NS7" s="17" t="s">
        <v>134</v>
      </c>
      <c r="NV7" s="21" t="s">
        <v>136</v>
      </c>
      <c r="NX7" s="22" t="str">
        <f>"Teuerste ist:     "&amp;MAX(NX8:NX11)&amp;"   "&amp;INDEX(NW8:NW11,MATCH(MAX(NX8:NX11),NX8:NX11,0))</f>
        <v>Teuerste ist:     152   KLEYLING</v>
      </c>
      <c r="NZ7" s="17" t="s">
        <v>143</v>
      </c>
      <c r="OA7" s="17" t="s">
        <v>134</v>
      </c>
      <c r="OD7" s="21" t="s">
        <v>136</v>
      </c>
      <c r="OF7" s="22" t="str">
        <f>"Teuerste ist:     "&amp;MAX(OF8:OF11)&amp;"   "&amp;INDEX(OE8:OE11,MATCH(MAX(OF8:OF11),OF8:OF11,0))</f>
        <v>Teuerste ist:     145   KLEYLING</v>
      </c>
      <c r="OH7" s="17" t="s">
        <v>143</v>
      </c>
      <c r="OI7" s="17" t="s">
        <v>134</v>
      </c>
      <c r="OL7" s="21" t="s">
        <v>136</v>
      </c>
      <c r="ON7" s="22" t="str">
        <f>"Teuerste ist:     "&amp;MAX(ON8:ON11)&amp;"   "&amp;INDEX(OM8:OM11,MATCH(MAX(ON8:ON11),ON8:ON11,0))</f>
        <v>Teuerste ist:     145   KLEYLING</v>
      </c>
      <c r="OP7" s="17" t="s">
        <v>143</v>
      </c>
      <c r="OQ7" s="17" t="s">
        <v>134</v>
      </c>
      <c r="OT7" s="21" t="s">
        <v>136</v>
      </c>
      <c r="OV7" s="22" t="str">
        <f>"Teuerste ist:     "&amp;MAX(OV8:OV11)&amp;"   "&amp;INDEX(OU8:OU11,MATCH(MAX(OV8:OV11),OV8:OV11,0))</f>
        <v>Teuerste ist:     145   KLEYLING</v>
      </c>
      <c r="OX7" s="17" t="s">
        <v>143</v>
      </c>
      <c r="OY7" s="17" t="s">
        <v>134</v>
      </c>
      <c r="PB7" s="21" t="s">
        <v>136</v>
      </c>
      <c r="PD7" s="22" t="str">
        <f>"Teuerste ist:     "&amp;MAX(PD8:PD11)&amp;"   "&amp;INDEX(PC8:PC11,MATCH(MAX(PD8:PD11),PD8:PD11,0))</f>
        <v>Teuerste ist:     145   KLEYLING</v>
      </c>
      <c r="PF7" s="17" t="s">
        <v>143</v>
      </c>
      <c r="PG7" s="17" t="s">
        <v>134</v>
      </c>
      <c r="PJ7" s="21" t="s">
        <v>136</v>
      </c>
      <c r="PL7" s="22" t="str">
        <f>"Teuerste ist:     "&amp;MAX(PL8:PL11)&amp;"   "&amp;INDEX(PK8:PK11,MATCH(MAX(PL8:PL11),PL8:PL11,0))</f>
        <v>Teuerste ist:     144   KLEYLING</v>
      </c>
      <c r="PN7" s="17" t="s">
        <v>143</v>
      </c>
      <c r="PO7" s="17" t="s">
        <v>134</v>
      </c>
      <c r="PR7" s="21" t="s">
        <v>136</v>
      </c>
      <c r="PT7" s="22" t="str">
        <f>"Teuerste ist:     "&amp;MAX(PT8:PT11)&amp;"   "&amp;INDEX(PS8:PS11,MATCH(MAX(PT8:PT11),PT8:PT11,0))</f>
        <v>Teuerste ist:     145   KLEYLING</v>
      </c>
      <c r="PV7" s="17" t="s">
        <v>143</v>
      </c>
      <c r="PW7" s="17" t="s">
        <v>134</v>
      </c>
      <c r="PZ7" s="21" t="s">
        <v>136</v>
      </c>
      <c r="QB7" s="22" t="str">
        <f>"Teuerste ist:     "&amp;MAX(QB8:QB11)&amp;"   "&amp;INDEX(QA8:QA11,MATCH(MAX(QB8:QB11),QB8:QB11,0))</f>
        <v>Teuerste ist:     145   KLEYLING</v>
      </c>
      <c r="QD7" s="17" t="s">
        <v>143</v>
      </c>
      <c r="QE7" s="17" t="s">
        <v>134</v>
      </c>
      <c r="QH7" s="21" t="s">
        <v>136</v>
      </c>
      <c r="QJ7" s="22" t="str">
        <f>"Teuerste ist:     "&amp;MAX(QJ8:QJ11)&amp;"   "&amp;INDEX(QI8:QI11,MATCH(MAX(QJ8:QJ11),QJ8:QJ11,0))</f>
        <v>Teuerste ist:     145   KLEYLING</v>
      </c>
      <c r="QL7" s="17" t="s">
        <v>143</v>
      </c>
      <c r="QM7" s="17" t="s">
        <v>134</v>
      </c>
      <c r="QP7" s="21" t="s">
        <v>136</v>
      </c>
      <c r="QR7" s="22" t="str">
        <f>"Teuerste ist:     "&amp;MAX(QR8:QR11)&amp;"   "&amp;INDEX(QQ8:QQ11,MATCH(MAX(QR8:QR11),QR8:QR11,0))</f>
        <v>Teuerste ist:     145   KLEYLING</v>
      </c>
      <c r="QT7" s="17" t="s">
        <v>143</v>
      </c>
      <c r="QU7" s="17" t="s">
        <v>134</v>
      </c>
      <c r="QX7" s="21" t="s">
        <v>136</v>
      </c>
      <c r="QZ7" s="22" t="str">
        <f>"Teuerste ist:     "&amp;MAX(QZ8:QZ11)&amp;"   "&amp;INDEX(QY8:QY11,MATCH(MAX(QZ8:QZ11),QZ8:QZ11,0))</f>
        <v>Teuerste ist:     144   KLEYLING</v>
      </c>
      <c r="RB7" s="17" t="s">
        <v>143</v>
      </c>
      <c r="RC7" s="17" t="s">
        <v>134</v>
      </c>
      <c r="RF7" s="21" t="s">
        <v>136</v>
      </c>
      <c r="RH7" s="22" t="str">
        <f>"Teuerste ist:     "&amp;MAX(RH8:RH11)&amp;"   "&amp;INDEX(RG8:RG11,MATCH(MAX(RH8:RH11),RH8:RH11,0))</f>
        <v>Teuerste ist:     144   KLEYLING</v>
      </c>
      <c r="RJ7" s="17" t="s">
        <v>143</v>
      </c>
      <c r="RK7" s="17" t="s">
        <v>134</v>
      </c>
      <c r="RN7" s="21" t="s">
        <v>136</v>
      </c>
      <c r="RP7" s="22" t="e">
        <f>"Teuerste ist:     "&amp;MAX(RP8:RP11)&amp;"   "&amp;INDEX(RO8:RO11,MATCH(MAX(RP8:RP11),RP8:RP11,0))</f>
        <v>#N/A</v>
      </c>
      <c r="RR7" s="17" t="s">
        <v>143</v>
      </c>
      <c r="RS7" s="17" t="s">
        <v>134</v>
      </c>
      <c r="RV7" s="21" t="s">
        <v>136</v>
      </c>
      <c r="RX7" s="22" t="str">
        <f>"Teuerste ist:     "&amp;MAX(RX8:RX11)&amp;"   "&amp;INDEX(RW8:RW11,MATCH(MAX(RX8:RX11),RX8:RX11,0))</f>
        <v>Teuerste ist:     144   KLEYLING</v>
      </c>
      <c r="RZ7" s="17" t="s">
        <v>143</v>
      </c>
      <c r="SA7" s="17" t="s">
        <v>134</v>
      </c>
      <c r="SD7" s="21" t="s">
        <v>136</v>
      </c>
      <c r="SF7" s="22" t="str">
        <f>"Teuerste ist:     "&amp;MAX(SF8:SF11)&amp;"   "&amp;INDEX(SE8:SE11,MATCH(MAX(SF8:SF11),SF8:SF11,0))</f>
        <v>Teuerste ist:     144   KLEYLING</v>
      </c>
      <c r="SH7" s="17" t="s">
        <v>143</v>
      </c>
      <c r="SI7" s="17" t="s">
        <v>134</v>
      </c>
      <c r="SL7" s="21" t="s">
        <v>136</v>
      </c>
      <c r="SN7" s="22" t="str">
        <f>"Teuerste ist:     "&amp;MAX(SN8:SN11)&amp;"   "&amp;INDEX(SM8:SM11,MATCH(MAX(SN8:SN11),SN8:SN11,0))</f>
        <v>Teuerste ist:     144   KLEYLING</v>
      </c>
      <c r="SP7" s="17" t="s">
        <v>143</v>
      </c>
      <c r="SQ7" s="17" t="s">
        <v>134</v>
      </c>
      <c r="ST7" s="21" t="s">
        <v>136</v>
      </c>
      <c r="SV7" s="22" t="str">
        <f>"Teuerste ist:     "&amp;MAX(SV8:SV11)&amp;"   "&amp;INDEX(SU8:SU11,MATCH(MAX(SV8:SV11),SV8:SV11,0))</f>
        <v>Teuerste ist:     144   KLEYLING</v>
      </c>
      <c r="SX7" s="17" t="s">
        <v>143</v>
      </c>
      <c r="SY7" s="17" t="s">
        <v>134</v>
      </c>
      <c r="TB7" s="21" t="s">
        <v>136</v>
      </c>
      <c r="TD7" s="22" t="str">
        <f>"Teuerste ist:     "&amp;MAX(TD8:TD11)&amp;"   "&amp;INDEX(TC8:TC11,MATCH(MAX(TD8:TD11),TD8:TD11,0))</f>
        <v>Teuerste ist:     143   KLEYLING</v>
      </c>
      <c r="TF7" s="17" t="s">
        <v>143</v>
      </c>
      <c r="TG7" s="17" t="s">
        <v>134</v>
      </c>
      <c r="TJ7" s="21" t="s">
        <v>136</v>
      </c>
      <c r="TL7" s="22" t="str">
        <f>"Teuerste ist:     "&amp;MAX(TL8:TL11)&amp;"   "&amp;INDEX(TK8:TK11,MATCH(MAX(TL8:TL11),TL8:TL11,0))</f>
        <v>Teuerste ist:     143   KLEYLING</v>
      </c>
      <c r="TN7" s="17" t="s">
        <v>143</v>
      </c>
      <c r="TO7" s="17" t="s">
        <v>134</v>
      </c>
      <c r="TR7" s="21" t="s">
        <v>136</v>
      </c>
      <c r="TT7" s="22" t="str">
        <f>"Teuerste ist:     "&amp;MAX(TT8:TT11)&amp;"   "&amp;INDEX(TS8:TS11,MATCH(MAX(TT8:TT11),TT8:TT11,0))</f>
        <v>Teuerste ist:     143   KLEYLING</v>
      </c>
      <c r="TV7" s="17" t="s">
        <v>143</v>
      </c>
      <c r="TW7" s="17" t="s">
        <v>134</v>
      </c>
      <c r="TZ7" s="21" t="s">
        <v>136</v>
      </c>
      <c r="UB7" s="22" t="str">
        <f>"Teuerste ist:     "&amp;MAX(UB8:UB11)&amp;"   "&amp;INDEX(UA8:UA11,MATCH(MAX(UB8:UB11),UB8:UB11,0))</f>
        <v>Teuerste ist:     143   KLEYLING</v>
      </c>
      <c r="UD7" s="17" t="s">
        <v>143</v>
      </c>
      <c r="UE7" s="17" t="s">
        <v>134</v>
      </c>
      <c r="UH7" s="21" t="s">
        <v>136</v>
      </c>
      <c r="UJ7" s="22" t="str">
        <f>"Teuerste ist:     "&amp;MAX(UJ8:UJ11)&amp;"   "&amp;INDEX(UI8:UI11,MATCH(MAX(UJ8:UJ11),UJ8:UJ11,0))</f>
        <v>Teuerste ist:     143   KLEYLING</v>
      </c>
      <c r="UL7" s="17" t="s">
        <v>143</v>
      </c>
      <c r="UM7" s="17" t="s">
        <v>134</v>
      </c>
      <c r="UP7" s="21" t="s">
        <v>136</v>
      </c>
      <c r="UR7" s="22" t="str">
        <f>"Teuerste ist:     "&amp;MAX(UR8:UR11)&amp;"   "&amp;INDEX(UQ8:UQ11,MATCH(MAX(UR8:UR11),UR8:UR11,0))</f>
        <v>Teuerste ist:     143   KLEYLING</v>
      </c>
      <c r="UT7" s="17" t="s">
        <v>143</v>
      </c>
      <c r="UU7" s="17" t="s">
        <v>134</v>
      </c>
      <c r="UX7" s="21" t="s">
        <v>136</v>
      </c>
      <c r="UZ7" s="22" t="str">
        <f>"Teuerste ist:     "&amp;MAX(UZ8:UZ11)&amp;"   "&amp;INDEX(UY8:UY11,MATCH(MAX(UZ8:UZ11),UZ8:UZ11,0))</f>
        <v>Teuerste ist:     143   KLEYLING</v>
      </c>
      <c r="VB7" s="17" t="s">
        <v>143</v>
      </c>
      <c r="VC7" s="17" t="s">
        <v>134</v>
      </c>
      <c r="VF7" s="21" t="s">
        <v>136</v>
      </c>
      <c r="VH7" s="22" t="str">
        <f>"Teuerste ist:     "&amp;MAX(VH8:VH11)&amp;"   "&amp;INDEX(VG8:VG11,MATCH(MAX(VH8:VH11),VH8:VH11,0))</f>
        <v>Teuerste ist:     143   KLEYLING</v>
      </c>
      <c r="VJ7" s="17" t="s">
        <v>143</v>
      </c>
      <c r="VK7" s="17" t="s">
        <v>134</v>
      </c>
      <c r="VN7" s="21" t="s">
        <v>136</v>
      </c>
      <c r="VP7" s="22" t="str">
        <f>"Teuerste ist:     "&amp;MAX(VP8:VP11)&amp;"   "&amp;INDEX(VO8:VO11,MATCH(MAX(VP8:VP11),VP8:VP11,0))</f>
        <v>Teuerste ist:     143   KLEYLING</v>
      </c>
      <c r="VR7" s="17" t="s">
        <v>143</v>
      </c>
      <c r="VS7" s="17" t="s">
        <v>134</v>
      </c>
      <c r="VV7" s="21" t="s">
        <v>136</v>
      </c>
      <c r="VX7" s="22" t="str">
        <f>"Teuerste ist:     "&amp;MAX(VX8:VX11)&amp;"   "&amp;INDEX(VW8:VW11,MATCH(MAX(VX8:VX11),VX8:VX11,0))</f>
        <v>Teuerste ist:     143   KLEYLING</v>
      </c>
      <c r="VZ7" s="17" t="s">
        <v>143</v>
      </c>
      <c r="WA7" s="17" t="s">
        <v>134</v>
      </c>
      <c r="WD7" s="21" t="s">
        <v>136</v>
      </c>
      <c r="WF7" s="22" t="str">
        <f>"Teuerste ist:     "&amp;MAX(WF8:WF11)&amp;"   "&amp;INDEX(WE8:WE11,MATCH(MAX(WF8:WF11),WF8:WF11,0))</f>
        <v>Teuerste ist:     142   KLEYLING</v>
      </c>
      <c r="WH7" s="17" t="s">
        <v>143</v>
      </c>
      <c r="WI7" s="17" t="s">
        <v>134</v>
      </c>
      <c r="WL7" s="21" t="s">
        <v>136</v>
      </c>
      <c r="WN7" s="22" t="str">
        <f>"Teuerste ist:     "&amp;MAX(WN8:WN11)&amp;"   "&amp;INDEX(WM8:WM11,MATCH(MAX(WN8:WN11),WN8:WN11,0))</f>
        <v>Teuerste ist:     142   KLEYLING</v>
      </c>
      <c r="WP7" s="17" t="s">
        <v>143</v>
      </c>
      <c r="WQ7" s="17" t="s">
        <v>134</v>
      </c>
      <c r="WT7" s="21" t="s">
        <v>136</v>
      </c>
      <c r="WV7" s="22" t="str">
        <f>"Teuerste ist:     "&amp;MAX(WV8:WV11)&amp;"   "&amp;INDEX(WU8:WU11,MATCH(MAX(WV8:WV11),WV8:WV11,0))</f>
        <v>Teuerste ist:     138   KLEYLING</v>
      </c>
      <c r="WX7" s="17" t="s">
        <v>143</v>
      </c>
      <c r="WY7" s="17" t="s">
        <v>134</v>
      </c>
      <c r="XB7" s="21" t="s">
        <v>136</v>
      </c>
      <c r="XD7" s="22" t="str">
        <f>"Teuerste ist:     "&amp;MAX(XD8:XD11)&amp;"   "&amp;INDEX(XC8:XC11,MATCH(MAX(XD8:XD11),XD8:XD11,0))</f>
        <v>Teuerste ist:     145   KLEYLING</v>
      </c>
      <c r="XF7" s="17" t="s">
        <v>143</v>
      </c>
      <c r="XG7" s="17" t="s">
        <v>134</v>
      </c>
      <c r="XJ7" s="21" t="s">
        <v>136</v>
      </c>
      <c r="XL7" s="22" t="str">
        <f>"Teuerste ist:     "&amp;MAX(XL8:XL11)&amp;"   "&amp;INDEX(XK8:XK11,MATCH(MAX(XL8:XL11),XL8:XL11,0))</f>
        <v>Teuerste ist:     144   KLEYLING</v>
      </c>
      <c r="XN7" s="17" t="s">
        <v>143</v>
      </c>
      <c r="XO7" s="17" t="s">
        <v>134</v>
      </c>
      <c r="XR7" s="21" t="s">
        <v>136</v>
      </c>
      <c r="XT7" s="22" t="str">
        <f>"Teuerste ist:     "&amp;MAX(XT8:XT11)&amp;"   "&amp;INDEX(XS8:XS11,MATCH(MAX(XT8:XT11),XT8:XT11,0))</f>
        <v>Teuerste ist:     144   KLEYLING</v>
      </c>
      <c r="XV7" s="17" t="s">
        <v>143</v>
      </c>
      <c r="XW7" s="17" t="s">
        <v>134</v>
      </c>
      <c r="XZ7" s="21" t="s">
        <v>136</v>
      </c>
      <c r="YB7" s="22" t="str">
        <f>"Teuerste ist:     "&amp;MAX(YB8:YB11)&amp;"   "&amp;INDEX(YA8:YA11,MATCH(MAX(YB8:YB11),YB8:YB11,0))</f>
        <v>Teuerste ist:     145   KLEYLING</v>
      </c>
      <c r="YD7" s="17" t="s">
        <v>143</v>
      </c>
      <c r="YE7" s="17" t="s">
        <v>134</v>
      </c>
      <c r="YH7" s="21" t="s">
        <v>136</v>
      </c>
      <c r="YJ7" s="22" t="str">
        <f>"Teuerste ist:     "&amp;MAX(YJ8:YJ11)&amp;"   "&amp;INDEX(YI8:YI11,MATCH(MAX(YJ8:YJ11),YJ8:YJ11,0))</f>
        <v>Teuerste ist:     145   KLEYLING</v>
      </c>
      <c r="YL7" s="17" t="s">
        <v>143</v>
      </c>
      <c r="YM7" s="17" t="s">
        <v>134</v>
      </c>
      <c r="YP7" s="21" t="s">
        <v>136</v>
      </c>
      <c r="YR7" s="22" t="str">
        <f>"Teuerste ist:     "&amp;MAX(YR8:YR11)&amp;"   "&amp;INDEX(YQ8:YQ11,MATCH(MAX(YR8:YR11),YR8:YR11,0))</f>
        <v>Teuerste ist:     144   KLEYLING</v>
      </c>
      <c r="YT7" s="17" t="s">
        <v>143</v>
      </c>
      <c r="YU7" s="17" t="s">
        <v>134</v>
      </c>
      <c r="YX7" s="21" t="s">
        <v>136</v>
      </c>
      <c r="YZ7" s="22" t="str">
        <f>"Teuerste ist:     "&amp;MAX(YZ8:YZ11)&amp;"   "&amp;INDEX(YY8:YY11,MATCH(MAX(YZ8:YZ11),YZ8:YZ11,0))</f>
        <v>Teuerste ist:     144   KLEYLING</v>
      </c>
      <c r="ZB7" s="17" t="s">
        <v>143</v>
      </c>
      <c r="ZC7" s="17" t="s">
        <v>134</v>
      </c>
      <c r="ZF7" s="21" t="s">
        <v>136</v>
      </c>
      <c r="ZH7" s="22" t="str">
        <f>"Teuerste ist:     "&amp;MAX(ZH8:ZH11)&amp;"   "&amp;INDEX(ZG8:ZG11,MATCH(MAX(ZH8:ZH11),ZH8:ZH11,0))</f>
        <v>Teuerste ist:     143   KLEYLING</v>
      </c>
      <c r="ZJ7" s="17" t="s">
        <v>143</v>
      </c>
      <c r="ZK7" s="17" t="s">
        <v>134</v>
      </c>
      <c r="ZN7" s="21" t="s">
        <v>136</v>
      </c>
      <c r="ZP7" s="22" t="str">
        <f>"Teuerste ist:     "&amp;MAX(ZP8:ZP11)&amp;"   "&amp;INDEX(ZO8:ZO11,MATCH(MAX(ZP8:ZP11),ZP8:ZP11,0))</f>
        <v>Teuerste ist:     143   KLEYLING</v>
      </c>
      <c r="ZR7" s="17" t="s">
        <v>143</v>
      </c>
      <c r="ZS7" s="17" t="s">
        <v>134</v>
      </c>
      <c r="ZV7" s="21" t="s">
        <v>136</v>
      </c>
      <c r="ZX7" s="22" t="str">
        <f>"Teuerste ist:     "&amp;MAX(ZX8:ZX11)&amp;"   "&amp;INDEX(ZW8:ZW11,MATCH(MAX(ZX8:ZX11),ZX8:ZX11,0))</f>
        <v>Teuerste ist:     143   KLEYLING</v>
      </c>
      <c r="ZZ7" s="17" t="s">
        <v>143</v>
      </c>
      <c r="AAA7" s="17" t="s">
        <v>134</v>
      </c>
      <c r="AAD7" s="21" t="s">
        <v>136</v>
      </c>
      <c r="AAF7" s="22" t="str">
        <f>"Teuerste ist:     "&amp;MAX(AAF8:AAF11)&amp;"   "&amp;INDEX(AAE8:AAE11,MATCH(MAX(AAF8:AAF11),AAF8:AAF11,0))</f>
        <v>Teuerste ist:     145   KLEYLING</v>
      </c>
      <c r="AAH7" s="17" t="s">
        <v>143</v>
      </c>
      <c r="AAI7" s="17" t="s">
        <v>134</v>
      </c>
      <c r="AAL7" s="21" t="s">
        <v>136</v>
      </c>
      <c r="AAN7" s="22" t="str">
        <f>"Teuerste ist:     "&amp;MAX(AAN8:AAN11)&amp;"   "&amp;INDEX(AAM8:AAM11,MATCH(MAX(AAN8:AAN11),AAN8:AAN11,0))</f>
        <v>Teuerste ist:     145   KLEYLING</v>
      </c>
      <c r="AAP7" s="17" t="s">
        <v>143</v>
      </c>
      <c r="AAQ7" s="17" t="s">
        <v>134</v>
      </c>
      <c r="AAT7" s="21" t="s">
        <v>136</v>
      </c>
      <c r="AAV7" s="22" t="str">
        <f>"Teuerste ist:     "&amp;MAX(AAV8:AAV11)&amp;"   "&amp;INDEX(AAU8:AAU11,MATCH(MAX(AAV8:AAV11),AAV8:AAV11,0))</f>
        <v>Teuerste ist:     145   KLEYLING</v>
      </c>
      <c r="AAX7" s="17" t="s">
        <v>143</v>
      </c>
      <c r="AAY7" s="17" t="s">
        <v>134</v>
      </c>
      <c r="ABB7" s="21" t="s">
        <v>136</v>
      </c>
      <c r="ABD7" s="22" t="str">
        <f>"Teuerste ist:     "&amp;MAX(ABD8:ABD11)&amp;"   "&amp;INDEX(ABC8:ABC11,MATCH(MAX(ABD8:ABD11),ABD8:ABD11,0))</f>
        <v>Teuerste ist:     145   KLEYLING</v>
      </c>
      <c r="ABF7" s="17" t="s">
        <v>143</v>
      </c>
      <c r="ABG7" s="17" t="s">
        <v>134</v>
      </c>
      <c r="ABJ7" s="21" t="s">
        <v>136</v>
      </c>
      <c r="ABL7" s="22" t="str">
        <f>"Teuerste ist:     "&amp;MAX(ABL8:ABL11)&amp;"   "&amp;INDEX(ABK8:ABK11,MATCH(MAX(ABL8:ABL11),ABL8:ABL11,0))</f>
        <v>Teuerste ist:     145   KLEYLING</v>
      </c>
      <c r="ABN7" s="17" t="s">
        <v>143</v>
      </c>
      <c r="ABO7" s="17" t="s">
        <v>134</v>
      </c>
      <c r="ABR7" s="21" t="s">
        <v>136</v>
      </c>
      <c r="ABT7" s="22" t="str">
        <f>"Teuerste ist:     "&amp;MAX(ABT8:ABT11)&amp;"   "&amp;INDEX(ABS8:ABS11,MATCH(MAX(ABT8:ABT11),ABT8:ABT11,0))</f>
        <v>Teuerste ist:     145   KLEYLING</v>
      </c>
      <c r="ABV7" s="17" t="s">
        <v>143</v>
      </c>
      <c r="ABW7" s="17" t="s">
        <v>134</v>
      </c>
      <c r="ABZ7" s="21" t="s">
        <v>136</v>
      </c>
      <c r="ACB7" s="22" t="str">
        <f>"Teuerste ist:     "&amp;MAX(ACB8:ACB11)&amp;"   "&amp;INDEX(ACA8:ACA11,MATCH(MAX(ACB8:ACB11),ACB8:ACB11,0))</f>
        <v>Teuerste ist:     145   KLEYLING</v>
      </c>
      <c r="ACD7" s="17" t="s">
        <v>143</v>
      </c>
      <c r="ACE7" s="17" t="s">
        <v>134</v>
      </c>
      <c r="ACH7" s="21" t="s">
        <v>136</v>
      </c>
      <c r="ACJ7" s="22" t="str">
        <f>"Teuerste ist:     "&amp;MAX(ACJ8:ACJ11)&amp;"   "&amp;INDEX(ACI8:ACI11,MATCH(MAX(ACJ8:ACJ11),ACJ8:ACJ11,0))</f>
        <v>Teuerste ist:     145   KLEYLING</v>
      </c>
      <c r="ACL7" s="17" t="s">
        <v>143</v>
      </c>
      <c r="ACM7" s="17" t="s">
        <v>134</v>
      </c>
      <c r="ACP7" s="21" t="s">
        <v>136</v>
      </c>
      <c r="ACR7" s="22" t="str">
        <f>"Teuerste ist:     "&amp;MAX(ACR8:ACR11)&amp;"   "&amp;INDEX(ACQ8:ACQ11,MATCH(MAX(ACR8:ACR11),ACR8:ACR11,0))</f>
        <v>Teuerste ist:     145   KLEYLING</v>
      </c>
      <c r="ACT7" s="17" t="s">
        <v>143</v>
      </c>
      <c r="ACU7" s="17" t="s">
        <v>134</v>
      </c>
      <c r="ACX7" s="21" t="s">
        <v>136</v>
      </c>
      <c r="ACZ7" s="22" t="str">
        <f>"Teuerste ist:     "&amp;MAX(ACZ8:ACZ11)&amp;"   "&amp;INDEX(ACY8:ACY11,MATCH(MAX(ACZ8:ACZ11),ACZ8:ACZ11,0))</f>
        <v>Teuerste ist:     145   KLEYLING</v>
      </c>
      <c r="ADB7" s="17" t="s">
        <v>143</v>
      </c>
      <c r="ADC7" s="17" t="s">
        <v>134</v>
      </c>
    </row>
    <row r="8" spans="1:785" x14ac:dyDescent="0.2">
      <c r="C8" s="17" t="s">
        <v>130</v>
      </c>
      <c r="D8" s="18">
        <v>155</v>
      </c>
      <c r="F8" s="19" t="str">
        <f>IFERROR(IF(OR(D8=MAX(D$8:D$11),D8=""),"",MAX(D$8:D$11)-D8)/MIN(D$8:D$11),"")</f>
        <v/>
      </c>
      <c r="G8" s="20" t="str">
        <f>INDEX(C8:C11,MATCH(MAX(F8:F11),F8:F11,0))</f>
        <v>SAFRAM</v>
      </c>
      <c r="K8" s="17" t="s">
        <v>130</v>
      </c>
      <c r="L8" s="18">
        <v>155</v>
      </c>
      <c r="N8" s="19" t="str">
        <f>IFERROR(IF(OR(L8=MAX(L$8:L$11),L8=""),"",MAX(L$8:L$11)-L8)/MIN(L$8:L$11),"")</f>
        <v/>
      </c>
      <c r="O8" s="20" t="str">
        <f>INDEX(K8:K11,MATCH(MAX(N8:N11),N8:N11,0))</f>
        <v>SAFRAM</v>
      </c>
      <c r="S8" s="17" t="s">
        <v>130</v>
      </c>
      <c r="T8" s="18">
        <v>155</v>
      </c>
      <c r="V8" s="19" t="str">
        <f>IFERROR(IF(OR(T8=MAX(T$8:T$11),T8=""),"",MAX(T$8:T$11)-T8)/MIN(T$8:T$11),"")</f>
        <v/>
      </c>
      <c r="W8" s="20" t="str">
        <f>INDEX(S8:S11,MATCH(MAX(V8:V11),V8:V11,0))</f>
        <v>SAFRAM</v>
      </c>
      <c r="AA8" s="17" t="s">
        <v>130</v>
      </c>
      <c r="AB8" s="18">
        <v>155</v>
      </c>
      <c r="AD8" s="19" t="str">
        <f>IFERROR(IF(OR(AB8=MAX(AB$8:AB$11),AB8=""),"",MAX(AB$8:AB$11)-AB8)/MIN(AB$8:AB$11),"")</f>
        <v/>
      </c>
      <c r="AE8" s="20" t="str">
        <f>INDEX(AA8:AA11,MATCH(MAX(AD8:AD11),AD8:AD11,0))</f>
        <v>EVOLA</v>
      </c>
      <c r="AI8" s="17" t="s">
        <v>130</v>
      </c>
      <c r="AJ8" s="18">
        <v>155</v>
      </c>
      <c r="AL8" s="19" t="str">
        <f>IFERROR(IF(OR(AJ8=MAX(AJ$8:AJ$11),AJ8=""),"",MAX(AJ$8:AJ$11)-AJ8)/MIN(AJ$8:AJ$11),"")</f>
        <v/>
      </c>
      <c r="AM8" s="20" t="str">
        <f>INDEX(AI8:AI11,MATCH(MAX(AL8:AL11),AL8:AL11,0))</f>
        <v>EVOLA</v>
      </c>
      <c r="AQ8" s="17" t="s">
        <v>130</v>
      </c>
      <c r="AR8" s="18">
        <v>155</v>
      </c>
      <c r="AT8" s="19" t="str">
        <f>IFERROR(IF(OR(AR8=MAX(AR$8:AR$11),AR8=""),"",MAX(AR$8:AR$11)-AR8)/MIN(AR$8:AR$11),"")</f>
        <v/>
      </c>
      <c r="AU8" s="20" t="str">
        <f>INDEX(AQ8:AQ11,MATCH(MAX(AT8:AT11),AT8:AT11,0))</f>
        <v>EVOLA</v>
      </c>
      <c r="AY8" s="17" t="s">
        <v>130</v>
      </c>
      <c r="AZ8" s="18">
        <v>152</v>
      </c>
      <c r="BB8" s="19" t="str">
        <f>IFERROR(IF(OR(AZ8=MAX(AZ$8:AZ$11),AZ8=""),"",MAX(AZ$8:AZ$11)-AZ8)/MIN(AZ$8:AZ$11),"")</f>
        <v/>
      </c>
      <c r="BC8" s="20" t="str">
        <f>INDEX(AY8:AY11,MATCH(MAX(BB8:BB11),BB8:BB11,0))</f>
        <v>EVOLA</v>
      </c>
      <c r="BG8" s="17" t="s">
        <v>130</v>
      </c>
      <c r="BH8" s="18">
        <v>152</v>
      </c>
      <c r="BJ8" s="19" t="str">
        <f>IFERROR(IF(OR(BH8=MAX(BH$8:BH$11),BH8=""),"",MAX(BH$8:BH$11)-BH8)/MIN(BH$8:BH$11),"")</f>
        <v/>
      </c>
      <c r="BK8" s="20" t="str">
        <f>INDEX(BG8:BG11,MATCH(MAX(BJ8:BJ11),BJ8:BJ11,0))</f>
        <v>SAFRAM</v>
      </c>
      <c r="BO8" s="17" t="s">
        <v>130</v>
      </c>
      <c r="BP8" s="18">
        <v>162</v>
      </c>
      <c r="BR8" s="19" t="str">
        <f>IFERROR(IF(OR(BP8=MAX(BP$8:BP$11),BP8=""),"",MAX(BP$8:BP$11)-BP8)/MIN(BP$8:BP$11),"")</f>
        <v/>
      </c>
      <c r="BS8" s="20" t="str">
        <f>INDEX(BO8:BO11,MATCH(MAX(BR8:BR11),BR8:BR11,0))</f>
        <v>SAFRAM</v>
      </c>
      <c r="BW8" s="17" t="s">
        <v>130</v>
      </c>
      <c r="BX8" s="18"/>
      <c r="BZ8" s="19" t="str">
        <f>IFERROR(IF(OR(BX8=MAX(BX$8:BX$11),BX8=""),"",MAX(BX$8:BX$11)-BX8)/MIN(BX$8:BX$11),"")</f>
        <v/>
      </c>
      <c r="CA8" s="20" t="e">
        <f>INDEX(BW8:BW11,MATCH(MAX(BZ8:BZ11),BZ8:BZ11,0))</f>
        <v>#N/A</v>
      </c>
      <c r="CE8" s="17" t="s">
        <v>130</v>
      </c>
      <c r="CF8" s="18">
        <v>162</v>
      </c>
      <c r="CH8" s="19" t="str">
        <f>IFERROR(IF(OR(CF8=MAX(CF$8:CF$11),CF8=""),"",MAX(CF$8:CF$11)-CF8)/MIN(CF$8:CF$11),"")</f>
        <v/>
      </c>
      <c r="CI8" s="20" t="str">
        <f>INDEX(CE8:CE11,MATCH(MAX(CH8:CH11),CH8:CH11,0))</f>
        <v>SAFRAM</v>
      </c>
      <c r="CM8" s="17" t="s">
        <v>130</v>
      </c>
      <c r="CN8" s="18">
        <v>162</v>
      </c>
      <c r="CP8" s="19" t="str">
        <f>IFERROR(IF(OR(CN8=MAX(CN$8:CN$11),CN8=""),"",MAX(CN$8:CN$11)-CN8)/MIN(CN$8:CN$11),"")</f>
        <v/>
      </c>
      <c r="CQ8" s="20" t="str">
        <f>INDEX(CM8:CM11,MATCH(MAX(CP8:CP11),CP8:CP11,0))</f>
        <v>SAFRAM</v>
      </c>
      <c r="CU8" s="17" t="s">
        <v>130</v>
      </c>
      <c r="CV8" s="18">
        <v>162</v>
      </c>
      <c r="CX8" s="19" t="str">
        <f>IFERROR(IF(OR(CV8=MAX(CV$8:CV$11),CV8=""),"",MAX(CV$8:CV$11)-CV8)/MIN(CV$8:CV$11),"")</f>
        <v/>
      </c>
      <c r="CY8" s="20" t="str">
        <f>INDEX(CU8:CU11,MATCH(MAX(CX8:CX11),CX8:CX11,0))</f>
        <v>SAFRAM</v>
      </c>
      <c r="DC8" s="17" t="s">
        <v>130</v>
      </c>
      <c r="DD8" s="18">
        <v>162</v>
      </c>
      <c r="DF8" s="19" t="str">
        <f>IFERROR(IF(OR(DD8=MAX(DD$8:DD$11),DD8=""),"",MAX(DD$8:DD$11)-DD8)/MIN(DD$8:DD$11),"")</f>
        <v/>
      </c>
      <c r="DG8" s="20" t="str">
        <f>INDEX(DC8:DC11,MATCH(MAX(DF8:DF11),DF8:DF11,0))</f>
        <v>SAFRAM</v>
      </c>
      <c r="DK8" s="17" t="s">
        <v>130</v>
      </c>
      <c r="DL8" s="18">
        <v>173</v>
      </c>
      <c r="DN8" s="19" t="str">
        <f>IFERROR(IF(OR(DL8=MAX(DL$8:DL$11),DL8=""),"",MAX(DL$8:DL$11)-DL8)/MIN(DL$8:DL$11),"")</f>
        <v/>
      </c>
      <c r="DO8" s="20" t="str">
        <f>INDEX(DK8:DK11,MATCH(MAX(DN8:DN11),DN8:DN11,0))</f>
        <v>SAFRAM</v>
      </c>
      <c r="DS8" s="17" t="s">
        <v>130</v>
      </c>
      <c r="DT8" s="18">
        <v>173</v>
      </c>
      <c r="DV8" s="19" t="str">
        <f>IFERROR(IF(OR(DT8=MAX(DT$8:DT$11),DT8=""),"",MAX(DT$8:DT$11)-DT8)/MIN(DT$8:DT$11),"")</f>
        <v/>
      </c>
      <c r="DW8" s="20" t="str">
        <f>INDEX(DS8:DS11,MATCH(MAX(DV8:DV11),DV8:DV11,0))</f>
        <v>SAFRAM</v>
      </c>
      <c r="EA8" s="17" t="s">
        <v>130</v>
      </c>
      <c r="EB8" s="18">
        <v>173</v>
      </c>
      <c r="ED8" s="19" t="str">
        <f>IFERROR(IF(OR(EB8=MAX(EB$8:EB$11),EB8=""),"",MAX(EB$8:EB$11)-EB8)/MIN(EB$8:EB$11),"")</f>
        <v/>
      </c>
      <c r="EE8" s="20" t="str">
        <f>INDEX(EA8:EA11,MATCH(MAX(ED8:ED11),ED8:ED11,0))</f>
        <v>SAFRAM</v>
      </c>
      <c r="EI8" s="17" t="s">
        <v>130</v>
      </c>
      <c r="EJ8" s="18">
        <v>173</v>
      </c>
      <c r="EL8" s="19" t="str">
        <f>IFERROR(IF(OR(EJ8=MAX(EJ$8:EJ$11),EJ8=""),"",MAX(EJ$8:EJ$11)-EJ8)/MIN(EJ$8:EJ$11),"")</f>
        <v/>
      </c>
      <c r="EM8" s="20" t="str">
        <f>INDEX(EI8:EI11,MATCH(MAX(EL8:EL11),EL8:EL11,0))</f>
        <v>SAFRAM</v>
      </c>
      <c r="EQ8" s="17" t="s">
        <v>130</v>
      </c>
      <c r="ER8" s="18">
        <v>162</v>
      </c>
      <c r="ET8" s="19" t="str">
        <f>IFERROR(IF(OR(ER8=MAX(ER$8:ER$11),ER8=""),"",MAX(ER$8:ER$11)-ER8)/MIN(ER$8:ER$11),"")</f>
        <v/>
      </c>
      <c r="EU8" s="20" t="str">
        <f>INDEX(EQ8:EQ11,MATCH(MAX(ET8:ET11),ET8:ET11,0))</f>
        <v>SAFRAM</v>
      </c>
      <c r="EY8" s="17" t="s">
        <v>130</v>
      </c>
      <c r="EZ8" s="18">
        <v>162</v>
      </c>
      <c r="FB8" s="19" t="str">
        <f>IFERROR(IF(OR(EZ8=MAX(EZ$8:EZ$11),EZ8=""),"",MAX(EZ$8:EZ$11)-EZ8)/MIN(EZ$8:EZ$11),"")</f>
        <v/>
      </c>
      <c r="FC8" s="20" t="str">
        <f>INDEX(EY8:EY11,MATCH(MAX(FB8:FB11),FB8:FB11,0))</f>
        <v>SAFRAM</v>
      </c>
      <c r="FG8" s="17" t="s">
        <v>130</v>
      </c>
      <c r="FH8" s="18">
        <v>162</v>
      </c>
      <c r="FJ8" s="19" t="str">
        <f>IFERROR(IF(OR(FH8=MAX(FH$8:FH$11),FH8=""),"",MAX(FH$8:FH$11)-FH8)/MIN(FH$8:FH$11),"")</f>
        <v/>
      </c>
      <c r="FK8" s="20" t="str">
        <f>INDEX(FG8:FG11,MATCH(MAX(FJ8:FJ11),FJ8:FJ11,0))</f>
        <v>SAFRAM</v>
      </c>
      <c r="FO8" s="17" t="s">
        <v>130</v>
      </c>
      <c r="FP8" s="18">
        <v>173</v>
      </c>
      <c r="FR8" s="19" t="str">
        <f>IFERROR(IF(OR(FP8=MAX(FP$8:FP$11),FP8=""),"",MAX(FP$8:FP$11)-FP8)/MIN(FP$8:FP$11),"")</f>
        <v/>
      </c>
      <c r="FS8" s="20" t="str">
        <f>INDEX(FO8:FO11,MATCH(MAX(FR8:FR11),FR8:FR11,0))</f>
        <v>SAFRAM</v>
      </c>
      <c r="FW8" s="17" t="s">
        <v>130</v>
      </c>
      <c r="FX8" s="18">
        <v>173</v>
      </c>
      <c r="FZ8" s="19" t="str">
        <f>IFERROR(IF(OR(FX8=MAX(FX$8:FX$11),FX8=""),"",MAX(FX$8:FX$11)-FX8)/MIN(FX$8:FX$11),"")</f>
        <v/>
      </c>
      <c r="GA8" s="20" t="str">
        <f>INDEX(FW8:FW11,MATCH(MAX(FZ8:FZ11),FZ8:FZ11,0))</f>
        <v>SAFRAM</v>
      </c>
      <c r="GE8" s="17" t="s">
        <v>130</v>
      </c>
      <c r="GF8" s="18">
        <v>173</v>
      </c>
      <c r="GH8" s="19" t="str">
        <f>IFERROR(IF(OR(GF8=MAX(GF$8:GF$11),GF8=""),"",MAX(GF$8:GF$11)-GF8)/MIN(GF$8:GF$11),"")</f>
        <v/>
      </c>
      <c r="GI8" s="20" t="str">
        <f>INDEX(GE8:GE11,MATCH(MAX(GH8:GH11),GH8:GH11,0))</f>
        <v>SAFRAM</v>
      </c>
      <c r="GM8" s="17" t="s">
        <v>130</v>
      </c>
      <c r="GN8" s="18">
        <v>155</v>
      </c>
      <c r="GP8" s="19" t="str">
        <f>IFERROR(IF(OR(GN8=MAX(GN$8:GN$11),GN8=""),"",MAX(GN$8:GN$11)-GN8)/MIN(GN$8:GN$11),"")</f>
        <v/>
      </c>
      <c r="GQ8" s="20" t="str">
        <f>INDEX(GM8:GM11,MATCH(MAX(GP8:GP11),GP8:GP11,0))</f>
        <v>SAFRAM</v>
      </c>
      <c r="GU8" s="17" t="s">
        <v>130</v>
      </c>
      <c r="GV8" s="18">
        <v>162</v>
      </c>
      <c r="GX8" s="19" t="str">
        <f>IFERROR(IF(OR(GV8=MAX(GV$8:GV$11),GV8=""),"",MAX(GV$8:GV$11)-GV8)/MIN(GV$8:GV$11),"")</f>
        <v/>
      </c>
      <c r="GY8" s="20" t="str">
        <f>INDEX(GU8:GU11,MATCH(MAX(GX8:GX11),GX8:GX11,0))</f>
        <v>SAFRAM</v>
      </c>
      <c r="HC8" s="17" t="s">
        <v>130</v>
      </c>
      <c r="HD8" s="18">
        <v>155</v>
      </c>
      <c r="HF8" s="19" t="str">
        <f>IFERROR(IF(OR(HD8=MAX(HD$8:HD$11),HD8=""),"",MAX(HD$8:HD$11)-HD8)/MIN(HD$8:HD$11),"")</f>
        <v/>
      </c>
      <c r="HG8" s="20" t="str">
        <f>INDEX(HC8:HC11,MATCH(MAX(HF8:HF11),HF8:HF11,0))</f>
        <v>SAFRAM</v>
      </c>
      <c r="HK8" s="17" t="s">
        <v>130</v>
      </c>
      <c r="HL8" s="18">
        <v>155</v>
      </c>
      <c r="HN8" s="19" t="str">
        <f>IFERROR(IF(OR(HL8=MAX(HL$8:HL$11),HL8=""),"",MAX(HL$8:HL$11)-HL8)/MIN(HL$8:HL$11),"")</f>
        <v/>
      </c>
      <c r="HO8" s="20" t="str">
        <f>INDEX(HK8:HK11,MATCH(MAX(HN8:HN11),HN8:HN11,0))</f>
        <v>SAFRAM</v>
      </c>
      <c r="HS8" s="17" t="s">
        <v>130</v>
      </c>
      <c r="HT8" s="18">
        <v>152</v>
      </c>
      <c r="HV8" s="19" t="str">
        <f>IFERROR(IF(OR(HT8=MAX(HT$8:HT$11),HT8=""),"",MAX(HT$8:HT$11)-HT8)/MIN(HT$8:HT$11),"")</f>
        <v/>
      </c>
      <c r="HW8" s="20" t="str">
        <f>INDEX(HS8:HS11,MATCH(MAX(HV8:HV11),HV8:HV11,0))</f>
        <v>SAFRAM</v>
      </c>
      <c r="IA8" s="17" t="s">
        <v>130</v>
      </c>
      <c r="IB8" s="18">
        <v>152</v>
      </c>
      <c r="ID8" s="19" t="str">
        <f>IFERROR(IF(OR(IB8=MAX(IB$8:IB$11),IB8=""),"",MAX(IB$8:IB$11)-IB8)/MIN(IB$8:IB$11),"")</f>
        <v/>
      </c>
      <c r="IE8" s="20" t="str">
        <f>INDEX(IA8:IA11,MATCH(MAX(ID8:ID11),ID8:ID11,0))</f>
        <v>SAFRAM</v>
      </c>
      <c r="II8" s="17" t="s">
        <v>130</v>
      </c>
      <c r="IJ8" s="18">
        <v>152</v>
      </c>
      <c r="IL8" s="19" t="str">
        <f>IFERROR(IF(OR(IJ8=MAX(IJ$8:IJ$11),IJ8=""),"",MAX(IJ$8:IJ$11)-IJ8)/MIN(IJ$8:IJ$11),"")</f>
        <v/>
      </c>
      <c r="IM8" s="20" t="str">
        <f>INDEX(II8:II11,MATCH(MAX(IL8:IL11),IL8:IL11,0))</f>
        <v>SAFRAM</v>
      </c>
      <c r="IQ8" s="17" t="s">
        <v>130</v>
      </c>
      <c r="IR8" s="18">
        <v>152</v>
      </c>
      <c r="IT8" s="19" t="str">
        <f>IFERROR(IF(OR(IR8=MAX(IR$8:IR$11),IR8=""),"",MAX(IR$8:IR$11)-IR8)/MIN(IR$8:IR$11),"")</f>
        <v/>
      </c>
      <c r="IU8" s="20" t="str">
        <f>INDEX(IQ8:IQ11,MATCH(MAX(IT8:IT11),IT8:IT11,0))</f>
        <v>SAFRAM</v>
      </c>
      <c r="IY8" s="17" t="s">
        <v>130</v>
      </c>
      <c r="IZ8" s="18">
        <v>145</v>
      </c>
      <c r="JB8" s="19" t="str">
        <f>IFERROR(IF(OR(IZ8=MAX(IZ$8:IZ$11),IZ8=""),"",MAX(IZ$8:IZ$11)-IZ8)/MIN(IZ$8:IZ$11),"")</f>
        <v/>
      </c>
      <c r="JC8" s="20" t="str">
        <f>INDEX(IY8:IY11,MATCH(MAX(JB8:JB11),JB8:JB11,0))</f>
        <v>SAFRAM</v>
      </c>
      <c r="JG8" s="17" t="s">
        <v>130</v>
      </c>
      <c r="JH8" s="18">
        <v>145</v>
      </c>
      <c r="JJ8" s="19" t="str">
        <f>IFERROR(IF(OR(JH8=MAX(JH$8:JH$11),JH8=""),"",MAX(JH$8:JH$11)-JH8)/MIN(JH$8:JH$11),"")</f>
        <v/>
      </c>
      <c r="JK8" s="20" t="str">
        <f>INDEX(JG8:JG11,MATCH(MAX(JJ8:JJ11),JJ8:JJ11,0))</f>
        <v>SAFRAM</v>
      </c>
      <c r="JO8" s="17" t="s">
        <v>130</v>
      </c>
      <c r="JP8" s="18">
        <v>145</v>
      </c>
      <c r="JR8" s="19" t="str">
        <f>IFERROR(IF(OR(JP8=MAX(JP$8:JP$11),JP8=""),"",MAX(JP$8:JP$11)-JP8)/MIN(JP$8:JP$11),"")</f>
        <v/>
      </c>
      <c r="JS8" s="20" t="str">
        <f>INDEX(JO8:JO11,MATCH(MAX(JR8:JR11),JR8:JR11,0))</f>
        <v>SAFRAM</v>
      </c>
      <c r="JW8" s="17" t="s">
        <v>130</v>
      </c>
      <c r="JX8" s="18">
        <v>152</v>
      </c>
      <c r="JZ8" s="19" t="str">
        <f>IFERROR(IF(OR(JX8=MAX(JX$8:JX$11),JX8=""),"",MAX(JX$8:JX$11)-JX8)/MIN(JX$8:JX$11),"")</f>
        <v/>
      </c>
      <c r="KA8" s="20" t="str">
        <f>INDEX(JW8:JW11,MATCH(MAX(JZ8:JZ11),JZ8:JZ11,0))</f>
        <v>SAFRAM</v>
      </c>
      <c r="KE8" s="17" t="s">
        <v>130</v>
      </c>
      <c r="KF8" s="18">
        <v>152</v>
      </c>
      <c r="KH8" s="19" t="str">
        <f>IFERROR(IF(OR(KF8=MAX(KF$8:KF$11),KF8=""),"",MAX(KF$8:KF$11)-KF8)/MIN(KF$8:KF$11),"")</f>
        <v/>
      </c>
      <c r="KI8" s="20" t="str">
        <f>INDEX(KE8:KE11,MATCH(MAX(KH8:KH11),KH8:KH11,0))</f>
        <v>SAFRAM</v>
      </c>
      <c r="KM8" s="17" t="s">
        <v>130</v>
      </c>
      <c r="KN8" s="18">
        <v>155</v>
      </c>
      <c r="KP8" s="19" t="str">
        <f>IFERROR(IF(OR(KN8=MAX(KN$8:KN$11),KN8=""),"",MAX(KN$8:KN$11)-KN8)/MIN(KN$8:KN$11),"")</f>
        <v/>
      </c>
      <c r="KQ8" s="20" t="str">
        <f>INDEX(KM8:KM11,MATCH(MAX(KP8:KP11),KP8:KP11,0))</f>
        <v>EVOLA</v>
      </c>
      <c r="KU8" s="17" t="s">
        <v>130</v>
      </c>
      <c r="KV8" s="18">
        <v>145</v>
      </c>
      <c r="KX8" s="19" t="str">
        <f>IFERROR(IF(OR(KV8=MAX(KV$8:KV$11),KV8=""),"",MAX(KV$8:KV$11)-KV8)/MIN(KV$8:KV$11),"")</f>
        <v/>
      </c>
      <c r="KY8" s="20" t="str">
        <f>INDEX(KU8:KU11,MATCH(MAX(KX8:KX11),KX8:KX11,0))</f>
        <v>SAFRAM</v>
      </c>
      <c r="LC8" s="17" t="s">
        <v>130</v>
      </c>
      <c r="LD8" s="18">
        <v>145</v>
      </c>
      <c r="LF8" s="19" t="str">
        <f>IFERROR(IF(OR(LD8=MAX(LD$8:LD$11),LD8=""),"",MAX(LD$8:LD$11)-LD8)/MIN(LD$8:LD$11),"")</f>
        <v/>
      </c>
      <c r="LG8" s="20" t="str">
        <f>INDEX(LC8:LC11,MATCH(MAX(LF8:LF11),LF8:LF11,0))</f>
        <v>SAFRAM</v>
      </c>
      <c r="LK8" s="17" t="s">
        <v>130</v>
      </c>
      <c r="LL8" s="18">
        <v>145</v>
      </c>
      <c r="LN8" s="19" t="str">
        <f>IFERROR(IF(OR(LL8=MAX(LL$8:LL$11),LL8=""),"",MAX(LL$8:LL$11)-LL8)/MIN(LL$8:LL$11),"")</f>
        <v/>
      </c>
      <c r="LO8" s="20" t="str">
        <f>INDEX(LK8:LK11,MATCH(MAX(LN8:LN11),LN8:LN11,0))</f>
        <v>SAFRAM</v>
      </c>
      <c r="LS8" s="17" t="s">
        <v>130</v>
      </c>
      <c r="LT8" s="18"/>
      <c r="LV8" s="19" t="str">
        <f>IFERROR(IF(OR(LT8=MAX(LT$8:LT$11),LT8=""),"",MAX(LT$8:LT$11)-LT8)/MIN(LT$8:LT$11),"")</f>
        <v/>
      </c>
      <c r="LW8" s="20" t="e">
        <f>INDEX(LS8:LS11,MATCH(MAX(LV8:LV11),LV8:LV11,0))</f>
        <v>#N/A</v>
      </c>
      <c r="MA8" s="17" t="s">
        <v>130</v>
      </c>
      <c r="MB8" s="18">
        <v>145</v>
      </c>
      <c r="MD8" s="19" t="str">
        <f>IFERROR(IF(OR(MB8=MAX(MB$8:MB$11),MB8=""),"",MAX(MB$8:MB$11)-MB8)/MIN(MB$8:MB$11),"")</f>
        <v/>
      </c>
      <c r="ME8" s="20" t="str">
        <f>INDEX(MA8:MA11,MATCH(MAX(MD8:MD11),MD8:MD11,0))</f>
        <v>SAFRAM</v>
      </c>
      <c r="MI8" s="17" t="s">
        <v>130</v>
      </c>
      <c r="MJ8" s="18">
        <v>145</v>
      </c>
      <c r="ML8" s="19" t="str">
        <f>IFERROR(IF(OR(MJ8=MAX(MJ$8:MJ$11),MJ8=""),"",MAX(MJ$8:MJ$11)-MJ8)/MIN(MJ$8:MJ$11),"")</f>
        <v/>
      </c>
      <c r="MM8" s="20" t="str">
        <f>INDEX(MI8:MI11,MATCH(MAX(ML8:ML11),ML8:ML11,0))</f>
        <v>SAFRAM</v>
      </c>
      <c r="MQ8" s="17" t="s">
        <v>130</v>
      </c>
      <c r="MR8" s="18">
        <v>152</v>
      </c>
      <c r="MT8" s="19" t="str">
        <f>IFERROR(IF(OR(MR8=MAX(MR$8:MR$11),MR8=""),"",MAX(MR$8:MR$11)-MR8)/MIN(MR$8:MR$11),"")</f>
        <v/>
      </c>
      <c r="MU8" s="20" t="str">
        <f>INDEX(MQ8:MQ11,MATCH(MAX(MT8:MT11),MT8:MT11,0))</f>
        <v>SAFRAM</v>
      </c>
      <c r="MY8" s="17" t="s">
        <v>130</v>
      </c>
      <c r="MZ8" s="18">
        <v>145</v>
      </c>
      <c r="NB8" s="19" t="str">
        <f>IFERROR(IF(OR(MZ8=MAX(MZ$8:MZ$11),MZ8=""),"",MAX(MZ$8:MZ$11)-MZ8)/MIN(MZ$8:MZ$11),"")</f>
        <v/>
      </c>
      <c r="NC8" s="20" t="str">
        <f>INDEX(MY8:MY11,MATCH(MAX(NB8:NB11),NB8:NB11,0))</f>
        <v>TLI SINGEN</v>
      </c>
      <c r="NG8" s="17" t="s">
        <v>130</v>
      </c>
      <c r="NH8" s="18">
        <v>152</v>
      </c>
      <c r="NJ8" s="19" t="str">
        <f>IFERROR(IF(OR(NH8=MAX(NH$8:NH$11),NH8=""),"",MAX(NH$8:NH$11)-NH8)/MIN(NH$8:NH$11),"")</f>
        <v/>
      </c>
      <c r="NK8" s="20" t="str">
        <f>INDEX(NG8:NG11,MATCH(MAX(NJ8:NJ11),NJ8:NJ11,0))</f>
        <v>SAFRAM</v>
      </c>
      <c r="NO8" s="17" t="s">
        <v>130</v>
      </c>
      <c r="NP8" s="18">
        <v>152</v>
      </c>
      <c r="NR8" s="19" t="str">
        <f>IFERROR(IF(OR(NP8=MAX(NP$8:NP$11),NP8=""),"",MAX(NP$8:NP$11)-NP8)/MIN(NP$8:NP$11),"")</f>
        <v/>
      </c>
      <c r="NS8" s="20" t="str">
        <f>INDEX(NO8:NO11,MATCH(MAX(NR8:NR11),NR8:NR11,0))</f>
        <v>SAFRAM</v>
      </c>
      <c r="NW8" s="17" t="s">
        <v>130</v>
      </c>
      <c r="NX8" s="18">
        <v>152</v>
      </c>
      <c r="NZ8" s="19" t="str">
        <f>IFERROR(IF(OR(NX8=MAX(NX$8:NX$11),NX8=""),"",MAX(NX$8:NX$11)-NX8)/MIN(NX$8:NX$11),"")</f>
        <v/>
      </c>
      <c r="OA8" s="20" t="str">
        <f>INDEX(NW8:NW11,MATCH(MAX(NZ8:NZ11),NZ8:NZ11,0))</f>
        <v>TLI SINGEN</v>
      </c>
      <c r="OE8" s="17" t="s">
        <v>130</v>
      </c>
      <c r="OF8" s="18">
        <v>145</v>
      </c>
      <c r="OH8" s="19" t="str">
        <f>IFERROR(IF(OR(OF8=MAX(OF$8:OF$11),OF8=""),"",MAX(OF$8:OF$11)-OF8)/MIN(OF$8:OF$11),"")</f>
        <v/>
      </c>
      <c r="OI8" s="20" t="str">
        <f>INDEX(OE8:OE11,MATCH(MAX(OH8:OH11),OH8:OH11,0))</f>
        <v>TLI SINGEN</v>
      </c>
      <c r="OM8" s="17" t="s">
        <v>130</v>
      </c>
      <c r="ON8" s="18">
        <v>145</v>
      </c>
      <c r="OP8" s="19" t="str">
        <f>IFERROR(IF(OR(ON8=MAX(ON$8:ON$11),ON8=""),"",MAX(ON$8:ON$11)-ON8)/MIN(ON$8:ON$11),"")</f>
        <v/>
      </c>
      <c r="OQ8" s="20" t="str">
        <f>INDEX(OM8:OM11,MATCH(MAX(OP8:OP11),OP8:OP11,0))</f>
        <v>SAFRAM</v>
      </c>
      <c r="OU8" s="17" t="s">
        <v>130</v>
      </c>
      <c r="OV8" s="18">
        <v>145</v>
      </c>
      <c r="OX8" s="19" t="str">
        <f>IFERROR(IF(OR(OV8=MAX(OV$8:OV$11),OV8=""),"",MAX(OV$8:OV$11)-OV8)/MIN(OV$8:OV$11),"")</f>
        <v/>
      </c>
      <c r="OY8" s="20" t="str">
        <f>INDEX(OU8:OU11,MATCH(MAX(OX8:OX11),OX8:OX11,0))</f>
        <v>SAFRAM</v>
      </c>
      <c r="PC8" s="17" t="s">
        <v>130</v>
      </c>
      <c r="PD8" s="18">
        <v>145</v>
      </c>
      <c r="PF8" s="19" t="str">
        <f>IFERROR(IF(OR(PD8=MAX(PD$8:PD$11),PD8=""),"",MAX(PD$8:PD$11)-PD8)/MIN(PD$8:PD$11),"")</f>
        <v/>
      </c>
      <c r="PG8" s="20" t="str">
        <f>INDEX(PC8:PC11,MATCH(MAX(PF8:PF11),PF8:PF11,0))</f>
        <v>SAFRAM</v>
      </c>
      <c r="PK8" s="17" t="s">
        <v>130</v>
      </c>
      <c r="PL8" s="18">
        <v>144</v>
      </c>
      <c r="PN8" s="19" t="str">
        <f>IFERROR(IF(OR(PL8=MAX(PL$8:PL$11),PL8=""),"",MAX(PL$8:PL$11)-PL8)/MIN(PL$8:PL$11),"")</f>
        <v/>
      </c>
      <c r="PO8" s="20" t="str">
        <f>INDEX(PK8:PK11,MATCH(MAX(PN8:PN11),PN8:PN11,0))</f>
        <v>SAFRAM</v>
      </c>
      <c r="PS8" s="17" t="s">
        <v>130</v>
      </c>
      <c r="PT8" s="18">
        <v>145</v>
      </c>
      <c r="PV8" s="19" t="str">
        <f>IFERROR(IF(OR(PT8=MAX(PT$8:PT$11),PT8=""),"",MAX(PT$8:PT$11)-PT8)/MIN(PT$8:PT$11),"")</f>
        <v/>
      </c>
      <c r="PW8" s="20" t="str">
        <f>INDEX(PS8:PS11,MATCH(MAX(PV8:PV11),PV8:PV11,0))</f>
        <v>SAFRAM</v>
      </c>
      <c r="QA8" s="17" t="s">
        <v>130</v>
      </c>
      <c r="QB8" s="18">
        <v>145</v>
      </c>
      <c r="QD8" s="19" t="str">
        <f>IFERROR(IF(OR(QB8=MAX(QB$8:QB$11),QB8=""),"",MAX(QB$8:QB$11)-QB8)/MIN(QB$8:QB$11),"")</f>
        <v/>
      </c>
      <c r="QE8" s="20" t="str">
        <f>INDEX(QA8:QA11,MATCH(MAX(QD8:QD11),QD8:QD11,0))</f>
        <v>SAFRAM</v>
      </c>
      <c r="QI8" s="17" t="s">
        <v>130</v>
      </c>
      <c r="QJ8" s="18">
        <v>145</v>
      </c>
      <c r="QL8" s="19" t="str">
        <f>IFERROR(IF(OR(QJ8=MAX(QJ$8:QJ$11),QJ8=""),"",MAX(QJ$8:QJ$11)-QJ8)/MIN(QJ$8:QJ$11),"")</f>
        <v/>
      </c>
      <c r="QM8" s="20" t="str">
        <f>INDEX(QI8:QI11,MATCH(MAX(QL8:QL11),QL8:QL11,0))</f>
        <v>SAFRAM</v>
      </c>
      <c r="QQ8" s="17" t="s">
        <v>130</v>
      </c>
      <c r="QR8" s="18">
        <v>145</v>
      </c>
      <c r="QT8" s="19" t="str">
        <f>IFERROR(IF(OR(QR8=MAX(QR$8:QR$11),QR8=""),"",MAX(QR$8:QR$11)-QR8)/MIN(QR$8:QR$11),"")</f>
        <v/>
      </c>
      <c r="QU8" s="20" t="str">
        <f>INDEX(QQ8:QQ11,MATCH(MAX(QT8:QT11),QT8:QT11,0))</f>
        <v>SAFRAM</v>
      </c>
      <c r="QY8" s="17" t="s">
        <v>130</v>
      </c>
      <c r="QZ8" s="18">
        <v>144</v>
      </c>
      <c r="RB8" s="19" t="str">
        <f>IFERROR(IF(OR(QZ8=MAX(QZ$8:QZ$11),QZ8=""),"",MAX(QZ$8:QZ$11)-QZ8)/MIN(QZ$8:QZ$11),"")</f>
        <v/>
      </c>
      <c r="RC8" s="20" t="str">
        <f>INDEX(QY8:QY11,MATCH(MAX(RB8:RB11),RB8:RB11,0))</f>
        <v>TLI SINGEN</v>
      </c>
      <c r="RG8" s="17" t="s">
        <v>130</v>
      </c>
      <c r="RH8" s="18">
        <v>144</v>
      </c>
      <c r="RJ8" s="19" t="str">
        <f>IFERROR(IF(OR(RH8=MAX(RH$8:RH$11),RH8=""),"",MAX(RH$8:RH$11)-RH8)/MIN(RH$8:RH$11),"")</f>
        <v/>
      </c>
      <c r="RK8" s="20" t="str">
        <f>INDEX(RG8:RG11,MATCH(MAX(RJ8:RJ11),RJ8:RJ11,0))</f>
        <v>SAFRAM</v>
      </c>
      <c r="RO8" s="17" t="s">
        <v>130</v>
      </c>
      <c r="RP8" s="18"/>
      <c r="RR8" s="19" t="str">
        <f>IFERROR(IF(OR(RP8=MAX(RP$8:RP$11),RP8=""),"",MAX(RP$8:RP$11)-RP8)/MIN(RP$8:RP$11),"")</f>
        <v/>
      </c>
      <c r="RS8" s="20" t="e">
        <f>INDEX(RO8:RO11,MATCH(MAX(RR8:RR11),RR8:RR11,0))</f>
        <v>#N/A</v>
      </c>
      <c r="RW8" s="17" t="s">
        <v>130</v>
      </c>
      <c r="RX8" s="18">
        <v>144</v>
      </c>
      <c r="RZ8" s="19" t="str">
        <f>IFERROR(IF(OR(RX8=MAX(RX$8:RX$11),RX8=""),"",MAX(RX$8:RX$11)-RX8)/MIN(RX$8:RX$11),"")</f>
        <v/>
      </c>
      <c r="SA8" s="20" t="str">
        <f>INDEX(RW8:RW11,MATCH(MAX(RZ8:RZ11),RZ8:RZ11,0))</f>
        <v>SAFRAM</v>
      </c>
      <c r="SE8" s="17" t="s">
        <v>130</v>
      </c>
      <c r="SF8" s="18">
        <v>144</v>
      </c>
      <c r="SH8" s="19" t="str">
        <f>IFERROR(IF(OR(SF8=MAX(SF$8:SF$11),SF8=""),"",MAX(SF$8:SF$11)-SF8)/MIN(SF$8:SF$11),"")</f>
        <v/>
      </c>
      <c r="SI8" s="20" t="str">
        <f>INDEX(SE8:SE11,MATCH(MAX(SH8:SH11),SH8:SH11,0))</f>
        <v>SAFRAM</v>
      </c>
      <c r="SM8" s="17" t="s">
        <v>130</v>
      </c>
      <c r="SN8" s="18">
        <v>144</v>
      </c>
      <c r="SP8" s="19" t="str">
        <f>IFERROR(IF(OR(SN8=MAX(SN$8:SN$11),SN8=""),"",MAX(SN$8:SN$11)-SN8)/MIN(SN$8:SN$11),"")</f>
        <v/>
      </c>
      <c r="SQ8" s="20" t="str">
        <f>INDEX(SM8:SM11,MATCH(MAX(SP8:SP11),SP8:SP11,0))</f>
        <v>SAFRAM</v>
      </c>
      <c r="SU8" s="17" t="s">
        <v>130</v>
      </c>
      <c r="SV8" s="18">
        <v>144</v>
      </c>
      <c r="SX8" s="19" t="str">
        <f>IFERROR(IF(OR(SV8=MAX(SV$8:SV$11),SV8=""),"",MAX(SV$8:SV$11)-SV8)/MIN(SV$8:SV$11),"")</f>
        <v/>
      </c>
      <c r="SY8" s="20" t="str">
        <f>INDEX(SU8:SU11,MATCH(MAX(SX8:SX11),SX8:SX11,0))</f>
        <v>SAFRAM</v>
      </c>
      <c r="TC8" s="17" t="s">
        <v>130</v>
      </c>
      <c r="TD8" s="18">
        <v>143</v>
      </c>
      <c r="TF8" s="19" t="str">
        <f>IFERROR(IF(OR(TD8=MAX(TD$8:TD$11),TD8=""),"",MAX(TD$8:TD$11)-TD8)/MIN(TD$8:TD$11),"")</f>
        <v/>
      </c>
      <c r="TG8" s="20" t="str">
        <f>INDEX(TC8:TC11,MATCH(MAX(TF8:TF11),TF8:TF11,0))</f>
        <v>SAFRAM</v>
      </c>
      <c r="TK8" s="17" t="s">
        <v>130</v>
      </c>
      <c r="TL8" s="18">
        <v>143</v>
      </c>
      <c r="TN8" s="19" t="str">
        <f>IFERROR(IF(OR(TL8=MAX(TL$8:TL$11),TL8=""),"",MAX(TL$8:TL$11)-TL8)/MIN(TL$8:TL$11),"")</f>
        <v/>
      </c>
      <c r="TO8" s="20" t="str">
        <f>INDEX(TK8:TK11,MATCH(MAX(TN8:TN11),TN8:TN11,0))</f>
        <v>SAFRAM</v>
      </c>
      <c r="TS8" s="17" t="s">
        <v>130</v>
      </c>
      <c r="TT8" s="18">
        <v>143</v>
      </c>
      <c r="TV8" s="19" t="str">
        <f>IFERROR(IF(OR(TT8=MAX(TT$8:TT$11),TT8=""),"",MAX(TT$8:TT$11)-TT8)/MIN(TT$8:TT$11),"")</f>
        <v/>
      </c>
      <c r="TW8" s="20" t="str">
        <f>INDEX(TS8:TS11,MATCH(MAX(TV8:TV11),TV8:TV11,0))</f>
        <v>SAFRAM</v>
      </c>
      <c r="UA8" s="17" t="s">
        <v>130</v>
      </c>
      <c r="UB8" s="18">
        <v>143</v>
      </c>
      <c r="UD8" s="19" t="str">
        <f>IFERROR(IF(OR(UB8=MAX(UB$8:UB$11),UB8=""),"",MAX(UB$8:UB$11)-UB8)/MIN(UB$8:UB$11),"")</f>
        <v/>
      </c>
      <c r="UE8" s="20" t="str">
        <f>INDEX(UA8:UA11,MATCH(MAX(UD8:UD11),UD8:UD11,0))</f>
        <v>TLI SINGEN</v>
      </c>
      <c r="UI8" s="17" t="s">
        <v>130</v>
      </c>
      <c r="UJ8" s="18">
        <v>143</v>
      </c>
      <c r="UL8" s="19" t="str">
        <f>IFERROR(IF(OR(UJ8=MAX(UJ$8:UJ$11),UJ8=""),"",MAX(UJ$8:UJ$11)-UJ8)/MIN(UJ$8:UJ$11),"")</f>
        <v/>
      </c>
      <c r="UM8" s="20" t="str">
        <f>INDEX(UI8:UI11,MATCH(MAX(UL8:UL11),UL8:UL11,0))</f>
        <v>TLI SINGEN</v>
      </c>
      <c r="UQ8" s="17" t="s">
        <v>130</v>
      </c>
      <c r="UR8" s="18">
        <v>143</v>
      </c>
      <c r="UT8" s="19" t="str">
        <f>IFERROR(IF(OR(UR8=MAX(UR$8:UR$11),UR8=""),"",MAX(UR$8:UR$11)-UR8)/MIN(UR$8:UR$11),"")</f>
        <v/>
      </c>
      <c r="UU8" s="20" t="str">
        <f>INDEX(UQ8:UQ11,MATCH(MAX(UT8:UT11),UT8:UT11,0))</f>
        <v>TLI SINGEN</v>
      </c>
      <c r="UY8" s="17" t="s">
        <v>130</v>
      </c>
      <c r="UZ8" s="18">
        <v>143</v>
      </c>
      <c r="VB8" s="19" t="str">
        <f>IFERROR(IF(OR(UZ8=MAX(UZ$8:UZ$11),UZ8=""),"",MAX(UZ$8:UZ$11)-UZ8)/MIN(UZ$8:UZ$11),"")</f>
        <v/>
      </c>
      <c r="VC8" s="20" t="str">
        <f>INDEX(UY8:UY11,MATCH(MAX(VB8:VB11),VB8:VB11,0))</f>
        <v>TLI SINGEN</v>
      </c>
      <c r="VG8" s="17" t="s">
        <v>130</v>
      </c>
      <c r="VH8" s="18">
        <v>143</v>
      </c>
      <c r="VJ8" s="19" t="str">
        <f>IFERROR(IF(OR(VH8=MAX(VH$8:VH$11),VH8=""),"",MAX(VH$8:VH$11)-VH8)/MIN(VH$8:VH$11),"")</f>
        <v/>
      </c>
      <c r="VK8" s="20" t="str">
        <f>INDEX(VG8:VG11,MATCH(MAX(VJ8:VJ11),VJ8:VJ11,0))</f>
        <v>SAFRAM</v>
      </c>
      <c r="VO8" s="17" t="s">
        <v>130</v>
      </c>
      <c r="VP8" s="18">
        <v>143</v>
      </c>
      <c r="VR8" s="19" t="str">
        <f>IFERROR(IF(OR(VP8=MAX(VP$8:VP$11),VP8=""),"",MAX(VP$8:VP$11)-VP8)/MIN(VP$8:VP$11),"")</f>
        <v/>
      </c>
      <c r="VS8" s="20" t="str">
        <f>INDEX(VO8:VO11,MATCH(MAX(VR8:VR11),VR8:VR11,0))</f>
        <v>TLI SINGEN</v>
      </c>
      <c r="VW8" s="17" t="s">
        <v>130</v>
      </c>
      <c r="VX8" s="18">
        <v>143</v>
      </c>
      <c r="VZ8" s="19" t="str">
        <f>IFERROR(IF(OR(VX8=MAX(VX$8:VX$11),VX8=""),"",MAX(VX$8:VX$11)-VX8)/MIN(VX$8:VX$11),"")</f>
        <v/>
      </c>
      <c r="WA8" s="20" t="str">
        <f>INDEX(VW8:VW11,MATCH(MAX(VZ8:VZ11),VZ8:VZ11,0))</f>
        <v>TLI SINGEN</v>
      </c>
      <c r="WE8" s="17" t="s">
        <v>130</v>
      </c>
      <c r="WF8" s="18">
        <v>142</v>
      </c>
      <c r="WH8" s="19" t="str">
        <f>IFERROR(IF(OR(WF8=MAX(WF$8:WF$11),WF8=""),"",MAX(WF$8:WF$11)-WF8)/MIN(WF$8:WF$11),"")</f>
        <v/>
      </c>
      <c r="WI8" s="20" t="str">
        <f>INDEX(WE8:WE11,MATCH(MAX(WH8:WH11),WH8:WH11,0))</f>
        <v>EVOLA</v>
      </c>
      <c r="WM8" s="17" t="s">
        <v>130</v>
      </c>
      <c r="WN8" s="18">
        <v>142</v>
      </c>
      <c r="WP8" s="19" t="str">
        <f>IFERROR(IF(OR(WN8=MAX(WN$8:WN$11),WN8=""),"",MAX(WN$8:WN$11)-WN8)/MIN(WN$8:WN$11),"")</f>
        <v/>
      </c>
      <c r="WQ8" s="20" t="str">
        <f>INDEX(WM8:WM11,MATCH(MAX(WP8:WP11),WP8:WP11,0))</f>
        <v>TLI SINGEN</v>
      </c>
      <c r="WU8" s="17" t="s">
        <v>130</v>
      </c>
      <c r="WV8" s="18">
        <v>138</v>
      </c>
      <c r="WX8" s="19" t="str">
        <f>IFERROR(IF(OR(WV8=MAX(WV$8:WV$11),WV8=""),"",MAX(WV$8:WV$11)-WV8)/MIN(WV$8:WV$11),"")</f>
        <v/>
      </c>
      <c r="WY8" s="20" t="str">
        <f>INDEX(WU8:WU11,MATCH(MAX(WX8:WX11),WX8:WX11,0))</f>
        <v>EVOLA</v>
      </c>
      <c r="XC8" s="17" t="s">
        <v>130</v>
      </c>
      <c r="XD8" s="18">
        <v>145</v>
      </c>
      <c r="XF8" s="19" t="str">
        <f>IFERROR(IF(OR(XD8=MAX(XD$8:XD$11),XD8=""),"",MAX(XD$8:XD$11)-XD8)/MIN(XD$8:XD$11),"")</f>
        <v/>
      </c>
      <c r="XG8" s="20" t="str">
        <f>INDEX(XC8:XC11,MATCH(MAX(XF8:XF11),XF8:XF11,0))</f>
        <v>SAFRAM</v>
      </c>
      <c r="XK8" s="17" t="s">
        <v>130</v>
      </c>
      <c r="XL8" s="18">
        <v>144</v>
      </c>
      <c r="XN8" s="19" t="str">
        <f>IFERROR(IF(OR(XL8=MAX(XL$8:XL$11),XL8=""),"",MAX(XL$8:XL$11)-XL8)/MIN(XL$8:XL$11),"")</f>
        <v/>
      </c>
      <c r="XO8" s="20" t="str">
        <f>INDEX(XK8:XK11,MATCH(MAX(XN8:XN11),XN8:XN11,0))</f>
        <v>SAFRAM</v>
      </c>
      <c r="XS8" s="17" t="s">
        <v>130</v>
      </c>
      <c r="XT8" s="18">
        <v>144</v>
      </c>
      <c r="XV8" s="19" t="str">
        <f>IFERROR(IF(OR(XT8=MAX(XT$8:XT$11),XT8=""),"",MAX(XT$8:XT$11)-XT8)/MIN(XT$8:XT$11),"")</f>
        <v/>
      </c>
      <c r="XW8" s="20" t="str">
        <f>INDEX(XS8:XS11,MATCH(MAX(XV8:XV11),XV8:XV11,0))</f>
        <v>SAFRAM</v>
      </c>
      <c r="YA8" s="17" t="s">
        <v>130</v>
      </c>
      <c r="YB8" s="18">
        <v>145</v>
      </c>
      <c r="YD8" s="19" t="str">
        <f>IFERROR(IF(OR(YB8=MAX(YB$8:YB$11),YB8=""),"",MAX(YB$8:YB$11)-YB8)/MIN(YB$8:YB$11),"")</f>
        <v/>
      </c>
      <c r="YE8" s="20" t="str">
        <f>INDEX(YA8:YA11,MATCH(MAX(YD8:YD11),YD8:YD11,0))</f>
        <v>SAFRAM</v>
      </c>
      <c r="YI8" s="17" t="s">
        <v>130</v>
      </c>
      <c r="YJ8" s="18">
        <v>145</v>
      </c>
      <c r="YL8" s="19" t="str">
        <f>IFERROR(IF(OR(YJ8=MAX(YJ$8:YJ$11),YJ8=""),"",MAX(YJ$8:YJ$11)-YJ8)/MIN(YJ$8:YJ$11),"")</f>
        <v/>
      </c>
      <c r="YM8" s="20" t="str">
        <f>INDEX(YI8:YI11,MATCH(MAX(YL8:YL11),YL8:YL11,0))</f>
        <v>SAFRAM</v>
      </c>
      <c r="YQ8" s="17" t="s">
        <v>130</v>
      </c>
      <c r="YR8" s="18">
        <v>144</v>
      </c>
      <c r="YT8" s="19" t="str">
        <f>IFERROR(IF(OR(YR8=MAX(YR$8:YR$11),YR8=""),"",MAX(YR$8:YR$11)-YR8)/MIN(YR$8:YR$11),"")</f>
        <v/>
      </c>
      <c r="YU8" s="20" t="str">
        <f>INDEX(YQ8:YQ11,MATCH(MAX(YT8:YT11),YT8:YT11,0))</f>
        <v>SAFRAM</v>
      </c>
      <c r="YY8" s="17" t="s">
        <v>130</v>
      </c>
      <c r="YZ8" s="18">
        <v>144</v>
      </c>
      <c r="ZB8" s="19" t="str">
        <f>IFERROR(IF(OR(YZ8=MAX(YZ$8:YZ$11),YZ8=""),"",MAX(YZ$8:YZ$11)-YZ8)/MIN(YZ$8:YZ$11),"")</f>
        <v/>
      </c>
      <c r="ZC8" s="20" t="str">
        <f>INDEX(YY8:YY11,MATCH(MAX(ZB8:ZB11),ZB8:ZB11,0))</f>
        <v>SAFRAM</v>
      </c>
      <c r="ZG8" s="17" t="s">
        <v>130</v>
      </c>
      <c r="ZH8" s="18">
        <v>143</v>
      </c>
      <c r="ZJ8" s="19" t="str">
        <f>IFERROR(IF(OR(ZH8=MAX(ZH$8:ZH$11),ZH8=""),"",MAX(ZH$8:ZH$11)-ZH8)/MIN(ZH$8:ZH$11),"")</f>
        <v/>
      </c>
      <c r="ZK8" s="20" t="str">
        <f>INDEX(ZG8:ZG11,MATCH(MAX(ZJ8:ZJ11),ZJ8:ZJ11,0))</f>
        <v>TLI SINGEN</v>
      </c>
      <c r="ZO8" s="17" t="s">
        <v>130</v>
      </c>
      <c r="ZP8" s="18">
        <v>143</v>
      </c>
      <c r="ZR8" s="19" t="str">
        <f>IFERROR(IF(OR(ZP8=MAX(ZP$8:ZP$11),ZP8=""),"",MAX(ZP$8:ZP$11)-ZP8)/MIN(ZP$8:ZP$11),"")</f>
        <v/>
      </c>
      <c r="ZS8" s="20" t="str">
        <f>INDEX(ZO8:ZO11,MATCH(MAX(ZR8:ZR11),ZR8:ZR11,0))</f>
        <v>TLI SINGEN</v>
      </c>
      <c r="ZW8" s="17" t="s">
        <v>130</v>
      </c>
      <c r="ZX8" s="18">
        <v>143</v>
      </c>
      <c r="ZZ8" s="19" t="str">
        <f>IFERROR(IF(OR(ZX8=MAX(ZX$8:ZX$11),ZX8=""),"",MAX(ZX$8:ZX$11)-ZX8)/MIN(ZX$8:ZX$11),"")</f>
        <v/>
      </c>
      <c r="AAA8" s="20" t="str">
        <f>INDEX(ZW8:ZW11,MATCH(MAX(ZZ8:ZZ11),ZZ8:ZZ11,0))</f>
        <v>TLI SINGEN</v>
      </c>
      <c r="AAE8" s="17" t="s">
        <v>130</v>
      </c>
      <c r="AAF8" s="18">
        <v>145</v>
      </c>
      <c r="AAH8" s="19" t="str">
        <f>IFERROR(IF(OR(AAF8=MAX(AAF$8:AAF$11),AAF8=""),"",MAX(AAF$8:AAF$11)-AAF8)/MIN(AAF$8:AAF$11),"")</f>
        <v/>
      </c>
      <c r="AAI8" s="20" t="str">
        <f>INDEX(AAE8:AAE11,MATCH(MAX(AAH8:AAH11),AAH8:AAH11,0))</f>
        <v>SAFRAM</v>
      </c>
      <c r="AAM8" s="17" t="s">
        <v>130</v>
      </c>
      <c r="AAN8" s="18">
        <v>145</v>
      </c>
      <c r="AAP8" s="19" t="str">
        <f>IFERROR(IF(OR(AAN8=MAX(AAN$8:AAN$11),AAN8=""),"",MAX(AAN$8:AAN$11)-AAN8)/MIN(AAN$8:AAN$11),"")</f>
        <v/>
      </c>
      <c r="AAQ8" s="20" t="str">
        <f>INDEX(AAM8:AAM11,MATCH(MAX(AAP8:AAP11),AAP8:AAP11,0))</f>
        <v>SAFRAM</v>
      </c>
      <c r="AAU8" s="17" t="s">
        <v>130</v>
      </c>
      <c r="AAV8" s="18">
        <v>145</v>
      </c>
      <c r="AAX8" s="19" t="str">
        <f>IFERROR(IF(OR(AAV8=MAX(AAV$8:AAV$11),AAV8=""),"",MAX(AAV$8:AAV$11)-AAV8)/MIN(AAV$8:AAV$11),"")</f>
        <v/>
      </c>
      <c r="AAY8" s="20" t="str">
        <f>INDEX(AAU8:AAU11,MATCH(MAX(AAX8:AAX11),AAX8:AAX11,0))</f>
        <v>SAFRAM</v>
      </c>
      <c r="ABC8" s="17" t="s">
        <v>130</v>
      </c>
      <c r="ABD8" s="18">
        <v>145</v>
      </c>
      <c r="ABF8" s="19" t="str">
        <f>IFERROR(IF(OR(ABD8=MAX(ABD$8:ABD$11),ABD8=""),"",MAX(ABD$8:ABD$11)-ABD8)/MIN(ABD$8:ABD$11),"")</f>
        <v/>
      </c>
      <c r="ABG8" s="20" t="str">
        <f>INDEX(ABC8:ABC11,MATCH(MAX(ABF8:ABF11),ABF8:ABF11,0))</f>
        <v>SAFRAM</v>
      </c>
      <c r="ABK8" s="17" t="s">
        <v>130</v>
      </c>
      <c r="ABL8" s="18">
        <v>145</v>
      </c>
      <c r="ABN8" s="19" t="str">
        <f>IFERROR(IF(OR(ABL8=MAX(ABL$8:ABL$11),ABL8=""),"",MAX(ABL$8:ABL$11)-ABL8)/MIN(ABL$8:ABL$11),"")</f>
        <v/>
      </c>
      <c r="ABO8" s="20" t="str">
        <f>INDEX(ABK8:ABK11,MATCH(MAX(ABN8:ABN11),ABN8:ABN11,0))</f>
        <v>SAFRAM</v>
      </c>
      <c r="ABS8" s="17" t="s">
        <v>130</v>
      </c>
      <c r="ABT8" s="18">
        <v>145</v>
      </c>
      <c r="ABV8" s="19" t="str">
        <f>IFERROR(IF(OR(ABT8=MAX(ABT$8:ABT$11),ABT8=""),"",MAX(ABT$8:ABT$11)-ABT8)/MIN(ABT$8:ABT$11),"")</f>
        <v/>
      </c>
      <c r="ABW8" s="20" t="str">
        <f>INDEX(ABS8:ABS11,MATCH(MAX(ABV8:ABV11),ABV8:ABV11,0))</f>
        <v>SAFRAM</v>
      </c>
      <c r="ACA8" s="17" t="s">
        <v>130</v>
      </c>
      <c r="ACB8" s="18">
        <v>145</v>
      </c>
      <c r="ACD8" s="19" t="str">
        <f>IFERROR(IF(OR(ACB8=MAX(ACB$8:ACB$11),ACB8=""),"",MAX(ACB$8:ACB$11)-ACB8)/MIN(ACB$8:ACB$11),"")</f>
        <v/>
      </c>
      <c r="ACE8" s="20" t="str">
        <f>INDEX(ACA8:ACA11,MATCH(MAX(ACD8:ACD11),ACD8:ACD11,0))</f>
        <v>SAFRAM</v>
      </c>
      <c r="ACI8" s="17" t="s">
        <v>130</v>
      </c>
      <c r="ACJ8" s="18">
        <v>145</v>
      </c>
      <c r="ACL8" s="19" t="str">
        <f>IFERROR(IF(OR(ACJ8=MAX(ACJ$8:ACJ$11),ACJ8=""),"",MAX(ACJ$8:ACJ$11)-ACJ8)/MIN(ACJ$8:ACJ$11),"")</f>
        <v/>
      </c>
      <c r="ACM8" s="20" t="str">
        <f>INDEX(ACI8:ACI11,MATCH(MAX(ACL8:ACL11),ACL8:ACL11,0))</f>
        <v>SAFRAM</v>
      </c>
      <c r="ACQ8" s="17" t="s">
        <v>130</v>
      </c>
      <c r="ACR8" s="18">
        <v>145</v>
      </c>
      <c r="ACT8" s="19" t="str">
        <f>IFERROR(IF(OR(ACR8=MAX(ACR$8:ACR$11),ACR8=""),"",MAX(ACR$8:ACR$11)-ACR8)/MIN(ACR$8:ACR$11),"")</f>
        <v/>
      </c>
      <c r="ACU8" s="20" t="str">
        <f>INDEX(ACQ8:ACQ11,MATCH(MAX(ACT8:ACT11),ACT8:ACT11,0))</f>
        <v>SAFRAM</v>
      </c>
      <c r="ACY8" s="17" t="s">
        <v>130</v>
      </c>
      <c r="ACZ8" s="18">
        <v>145</v>
      </c>
      <c r="ADB8" s="19" t="str">
        <f>IFERROR(IF(OR(ACZ8=MAX(ACZ$8:ACZ$11),ACZ8=""),"",MAX(ACZ$8:ACZ$11)-ACZ8)/MIN(ACZ$8:ACZ$11),"")</f>
        <v/>
      </c>
      <c r="ADC8" s="20" t="str">
        <f>INDEX(ACY8:ACY11,MATCH(MAX(ADB8:ADB11),ADB8:ADB11,0))</f>
        <v>SAFRAM</v>
      </c>
    </row>
    <row r="9" spans="1:785" x14ac:dyDescent="0.2">
      <c r="C9" s="17" t="s">
        <v>131</v>
      </c>
      <c r="D9" s="18">
        <v>95.199996948242188</v>
      </c>
      <c r="F9" s="19">
        <f t="shared" ref="F9:F11" si="98">IFERROR(IF(OR(D9=MAX(D$8:D$11),D9=""),"",MAX(D$8:D$11)-D9)/MIN(D$8:D$11),"")</f>
        <v>0.7231865245175646</v>
      </c>
      <c r="K9" s="17" t="s">
        <v>131</v>
      </c>
      <c r="L9" s="18">
        <v>108.40000152587891</v>
      </c>
      <c r="N9" s="19">
        <f t="shared" ref="N9:N11" si="99">IFERROR(IF(OR(L9=MAX(L$8:L$11),L9=""),"",MAX(L$8:L$11)-L9)/MIN(L$8:L$11),"")</f>
        <v>0.56355333142466835</v>
      </c>
      <c r="S9" s="17" t="s">
        <v>131</v>
      </c>
      <c r="T9" s="18">
        <v>108.40000152587891</v>
      </c>
      <c r="V9" s="19">
        <f t="shared" ref="V9:V11" si="100">IFERROR(IF(OR(T9=MAX(T$8:T$11),T9=""),"",MAX(T$8:T$11)-T9)/MIN(T$8:T$11),"")</f>
        <v>0.56355333142466835</v>
      </c>
      <c r="AA9" s="17" t="s">
        <v>131</v>
      </c>
      <c r="AB9" s="18">
        <v>95.199996948242188</v>
      </c>
      <c r="AD9" s="19">
        <f t="shared" ref="AD9:AD11" si="101">IFERROR(IF(OR(AB9=MAX(AB$8:AB$11),AB9=""),"",MAX(AB$8:AB$11)-AB9)/MIN(AB$8:AB$11),"")</f>
        <v>0.75409837011894354</v>
      </c>
      <c r="AI9" s="17" t="s">
        <v>131</v>
      </c>
      <c r="AJ9" s="18">
        <v>103.19999694824219</v>
      </c>
      <c r="AL9" s="19">
        <f t="shared" ref="AL9:AL11" si="102">IFERROR(IF(OR(AJ9=MAX(AJ$8:AJ$11),AJ9=""),"",MAX(AJ$8:AJ$11)-AJ9)/MIN(AJ$8:AJ$11),"")</f>
        <v>0.65321565016774086</v>
      </c>
      <c r="AQ9" s="17" t="s">
        <v>131</v>
      </c>
      <c r="AR9" s="18">
        <v>103.19999694824219</v>
      </c>
      <c r="AT9" s="19">
        <f t="shared" ref="AT9:AT11" si="103">IFERROR(IF(OR(AR9=MAX(AR$8:AR$11),AR9=""),"",MAX(AR$8:AR$11)-AR9)/MIN(AR$8:AR$11),"")</f>
        <v>0.65321565016774086</v>
      </c>
      <c r="AY9" s="17" t="s">
        <v>131</v>
      </c>
      <c r="AZ9" s="18">
        <v>95.199996948242188</v>
      </c>
      <c r="BB9" s="19">
        <f t="shared" ref="BB9:BB11" si="104">IFERROR(IF(OR(AZ9=MAX(AZ$8:AZ$11),AZ9=""),"",MAX(AZ$8:AZ$11)-AZ9)/MIN(AZ$8:AZ$11),"")</f>
        <v>0.71626735013724252</v>
      </c>
      <c r="BG9" s="17" t="s">
        <v>131</v>
      </c>
      <c r="BH9" s="18">
        <v>95.199996948242188</v>
      </c>
      <c r="BJ9" s="19">
        <f t="shared" ref="BJ9:BJ11" si="105">IFERROR(IF(OR(BH9=MAX(BH$8:BH$11),BH9=""),"",MAX(BH$8:BH$11)-BH9)/MIN(BH$8:BH$11),"")</f>
        <v>0.68690626594174298</v>
      </c>
      <c r="BO9" s="17" t="s">
        <v>131</v>
      </c>
      <c r="BP9" s="18">
        <v>108.40000152587891</v>
      </c>
      <c r="BR9" s="19">
        <f t="shared" ref="BR9:BR11" si="106">IFERROR(IF(OR(BP9=MAX(BP$8:BP$11),BP9=""),"",MAX(BP$8:BP$11)-BP9)/MIN(BP$8:BP$11),"")</f>
        <v>0.61007743873485931</v>
      </c>
      <c r="BW9" s="17" t="s">
        <v>131</v>
      </c>
      <c r="BX9" s="18"/>
      <c r="BZ9" s="19" t="str">
        <f t="shared" ref="BZ9:BZ11" si="107">IFERROR(IF(OR(BX9=MAX(BX$8:BX$11),BX9=""),"",MAX(BX$8:BX$11)-BX9)/MIN(BX$8:BX$11),"")</f>
        <v/>
      </c>
      <c r="CE9" s="17" t="s">
        <v>131</v>
      </c>
      <c r="CF9" s="18">
        <v>108.40000152587891</v>
      </c>
      <c r="CH9" s="19">
        <f t="shared" ref="CH9:CH11" si="108">IFERROR(IF(OR(CF9=MAX(CF$8:CF$11),CF9=""),"",MAX(CF$8:CF$11)-CF9)/MIN(CF$8:CF$11),"")</f>
        <v>0.61007743873485931</v>
      </c>
      <c r="CM9" s="17" t="s">
        <v>131</v>
      </c>
      <c r="CN9" s="18">
        <v>108.40000152587891</v>
      </c>
      <c r="CP9" s="19">
        <f t="shared" ref="CP9:CP11" si="109">IFERROR(IF(OR(CN9=MAX(CN$8:CN$11),CN9=""),"",MAX(CN$8:CN$11)-CN9)/MIN(CN$8:CN$11),"")</f>
        <v>0.61007743873485931</v>
      </c>
      <c r="CU9" s="17" t="s">
        <v>131</v>
      </c>
      <c r="CV9" s="18">
        <v>108.40000152587891</v>
      </c>
      <c r="CX9" s="19">
        <f t="shared" ref="CX9:CX11" si="110">IFERROR(IF(OR(CV9=MAX(CV$8:CV$11),CV9=""),"",MAX(CV$8:CV$11)-CV9)/MIN(CV$8:CV$11),"")</f>
        <v>0.61007743873485931</v>
      </c>
      <c r="DC9" s="17" t="s">
        <v>131</v>
      </c>
      <c r="DD9" s="18">
        <v>108.40000152587891</v>
      </c>
      <c r="DF9" s="19">
        <f t="shared" ref="DF9:DF11" si="111">IFERROR(IF(OR(DD9=MAX(DD$8:DD$11),DD9=""),"",MAX(DD$8:DD$11)-DD9)/MIN(DD$8:DD$11),"")</f>
        <v>0.61007743873485931</v>
      </c>
      <c r="DK9" s="17" t="s">
        <v>131</v>
      </c>
      <c r="DL9" s="18">
        <v>108.40000152587891</v>
      </c>
      <c r="DN9" s="19">
        <f t="shared" ref="DN9:DN11" si="112">IFERROR(IF(OR(DL9=MAX(DL$8:DL$11),DL9=""),"",MAX(DL$8:DL$11)-DL9)/MIN(DL$8:DL$11),"")</f>
        <v>0.65788198427237043</v>
      </c>
      <c r="DS9" s="17" t="s">
        <v>131</v>
      </c>
      <c r="DT9" s="18">
        <v>108.40000152587891</v>
      </c>
      <c r="DV9" s="19">
        <f t="shared" ref="DV9:DV11" si="113">IFERROR(IF(OR(DT9=MAX(DT$8:DT$11),DT9=""),"",MAX(DT$8:DT$11)-DT9)/MIN(DT$8:DT$11),"")</f>
        <v>0.65788198427237043</v>
      </c>
      <c r="EA9" s="17" t="s">
        <v>131</v>
      </c>
      <c r="EB9" s="18">
        <v>108.40000152587891</v>
      </c>
      <c r="ED9" s="19">
        <f t="shared" ref="ED9:ED11" si="114">IFERROR(IF(OR(EB9=MAX(EB$8:EB$11),EB9=""),"",MAX(EB$8:EB$11)-EB9)/MIN(EB$8:EB$11),"")</f>
        <v>0.65788198427237043</v>
      </c>
      <c r="EI9" s="17" t="s">
        <v>131</v>
      </c>
      <c r="EJ9" s="18">
        <v>108.40000152587891</v>
      </c>
      <c r="EL9" s="19">
        <f t="shared" ref="EL9:EL11" si="115">IFERROR(IF(OR(EJ9=MAX(EJ$8:EJ$11),EJ9=""),"",MAX(EJ$8:EJ$11)-EJ9)/MIN(EJ$8:EJ$11),"")</f>
        <v>0.65788198427237043</v>
      </c>
      <c r="EQ9" s="17" t="s">
        <v>131</v>
      </c>
      <c r="ER9" s="18">
        <v>108.40000152587891</v>
      </c>
      <c r="ET9" s="19">
        <f t="shared" ref="ET9:ET11" si="116">IFERROR(IF(OR(ER9=MAX(ER$8:ER$11),ER9=""),"",MAX(ER$8:ER$11)-ER9)/MIN(ER$8:ER$11),"")</f>
        <v>0.61007743873485931</v>
      </c>
      <c r="EY9" s="17" t="s">
        <v>131</v>
      </c>
      <c r="EZ9" s="18">
        <v>108.40000152587891</v>
      </c>
      <c r="FB9" s="19">
        <f t="shared" ref="FB9:FB11" si="117">IFERROR(IF(OR(EZ9=MAX(EZ$8:EZ$11),EZ9=""),"",MAX(EZ$8:EZ$11)-EZ9)/MIN(EZ$8:EZ$11),"")</f>
        <v>0.61007743873485931</v>
      </c>
      <c r="FG9" s="17" t="s">
        <v>131</v>
      </c>
      <c r="FH9" s="18">
        <v>108.40000152587891</v>
      </c>
      <c r="FJ9" s="19">
        <f t="shared" ref="FJ9:FJ11" si="118">IFERROR(IF(OR(FH9=MAX(FH$8:FH$11),FH9=""),"",MAX(FH$8:FH$11)-FH9)/MIN(FH$8:FH$11),"")</f>
        <v>0.61007743873485931</v>
      </c>
      <c r="FO9" s="17" t="s">
        <v>131</v>
      </c>
      <c r="FP9" s="18">
        <v>108.40000152587891</v>
      </c>
      <c r="FR9" s="19">
        <f t="shared" ref="FR9:FR11" si="119">IFERROR(IF(OR(FP9=MAX(FP$8:FP$11),FP9=""),"",MAX(FP$8:FP$11)-FP9)/MIN(FP$8:FP$11),"")</f>
        <v>0.65788198427237043</v>
      </c>
      <c r="FW9" s="17" t="s">
        <v>131</v>
      </c>
      <c r="FX9" s="18">
        <v>108.40000152587891</v>
      </c>
      <c r="FZ9" s="19">
        <f t="shared" ref="FZ9:FZ11" si="120">IFERROR(IF(OR(FX9=MAX(FX$8:FX$11),FX9=""),"",MAX(FX$8:FX$11)-FX9)/MIN(FX$8:FX$11),"")</f>
        <v>0.65788198427237043</v>
      </c>
      <c r="GE9" s="17" t="s">
        <v>131</v>
      </c>
      <c r="GF9" s="18">
        <v>108.40000152587891</v>
      </c>
      <c r="GH9" s="19">
        <f t="shared" ref="GH9:GH11" si="121">IFERROR(IF(OR(GF9=MAX(GF$8:GF$11),GF9=""),"",MAX(GF$8:GF$11)-GF9)/MIN(GF$8:GF$11),"")</f>
        <v>0.65788198427237043</v>
      </c>
      <c r="GM9" s="17" t="s">
        <v>131</v>
      </c>
      <c r="GN9" s="18">
        <v>108.40000152587891</v>
      </c>
      <c r="GP9" s="19">
        <f t="shared" ref="GP9:GP11" si="122">IFERROR(IF(OR(GN9=MAX(GN$8:GN$11),GN9=""),"",MAX(GN$8:GN$11)-GN9)/MIN(GN$8:GN$11),"")</f>
        <v>0.56355333142466835</v>
      </c>
      <c r="GU9" s="17" t="s">
        <v>131</v>
      </c>
      <c r="GV9" s="18">
        <v>108.40000152587891</v>
      </c>
      <c r="GX9" s="19">
        <f t="shared" ref="GX9:GX11" si="123">IFERROR(IF(OR(GV9=MAX(GV$8:GV$11),GV9=""),"",MAX(GV$8:GV$11)-GV9)/MIN(GV$8:GV$11),"")</f>
        <v>0.61007743873485931</v>
      </c>
      <c r="HC9" s="17" t="s">
        <v>131</v>
      </c>
      <c r="HD9" s="18">
        <v>103.19999694824219</v>
      </c>
      <c r="HF9" s="19">
        <f t="shared" ref="HF9:HF11" si="124">IFERROR(IF(OR(HD9=MAX(HD$8:HD$11),HD9=""),"",MAX(HD$8:HD$11)-HD9)/MIN(HD$8:HD$11),"")</f>
        <v>0.62643916831537372</v>
      </c>
      <c r="HK9" s="17" t="s">
        <v>131</v>
      </c>
      <c r="HL9" s="18">
        <v>108.40000152587891</v>
      </c>
      <c r="HN9" s="19">
        <f t="shared" ref="HN9:HN11" si="125">IFERROR(IF(OR(HL9=MAX(HL$8:HL$11),HL9=""),"",MAX(HL$8:HL$11)-HL9)/MIN(HL$8:HL$11),"")</f>
        <v>0.56355333142466835</v>
      </c>
      <c r="HS9" s="17" t="s">
        <v>131</v>
      </c>
      <c r="HT9" s="18">
        <v>95.199996948242188</v>
      </c>
      <c r="HV9" s="19">
        <f t="shared" ref="HV9:HV11" si="126">IFERROR(IF(OR(HT9=MAX(HT$8:HT$11),HT9=""),"",MAX(HT$8:HT$11)-HT9)/MIN(HT$8:HT$11),"")</f>
        <v>0.72068854894646261</v>
      </c>
      <c r="IA9" s="17" t="s">
        <v>131</v>
      </c>
      <c r="IB9" s="18">
        <v>103.19999694824219</v>
      </c>
      <c r="ID9" s="19">
        <f t="shared" ref="ID9:ID11" si="127">IFERROR(IF(OR(IB9=MAX(IB$8:IB$11),IB9=""),"",MAX(IB$8:IB$11)-IB9)/MIN(IB$8:IB$11),"")</f>
        <v>0.61918312497108008</v>
      </c>
      <c r="II9" s="17" t="s">
        <v>131</v>
      </c>
      <c r="IJ9" s="18">
        <v>95.199996948242188</v>
      </c>
      <c r="IL9" s="19">
        <f t="shared" ref="IL9:IL11" si="128">IFERROR(IF(OR(IJ9=MAX(IJ$8:IJ$11),IJ9=""),"",MAX(IJ$8:IJ$11)-IJ9)/MIN(IJ$8:IJ$11),"")</f>
        <v>0.72068854894646261</v>
      </c>
      <c r="IQ9" s="17" t="s">
        <v>131</v>
      </c>
      <c r="IR9" s="18">
        <v>103.19999694824219</v>
      </c>
      <c r="IT9" s="19">
        <f t="shared" ref="IT9:IT11" si="129">IFERROR(IF(OR(IR9=MAX(IR$8:IR$11),IR9=""),"",MAX(IR$8:IR$11)-IR9)/MIN(IR$8:IR$11),"")</f>
        <v>0.61918312497108008</v>
      </c>
      <c r="IY9" s="17" t="s">
        <v>131</v>
      </c>
      <c r="IZ9" s="18">
        <v>103.19999694824219</v>
      </c>
      <c r="JB9" s="19">
        <f t="shared" ref="JB9:JB11" si="130">IFERROR(IF(OR(IZ9=MAX(IZ$8:IZ$11),IZ9=""),"",MAX(IZ$8:IZ$11)-IZ9)/MIN(IZ$8:IZ$11),"")</f>
        <v>0.56758452656432246</v>
      </c>
      <c r="JG9" s="17" t="s">
        <v>131</v>
      </c>
      <c r="JH9" s="18">
        <v>95.199996948242188</v>
      </c>
      <c r="JJ9" s="19">
        <f t="shared" ref="JJ9:JJ11" si="131">IFERROR(IF(OR(JH9=MAX(JH$8:JH$11),JH9=""),"",MAX(JH$8:JH$11)-JH9)/MIN(JH$8:JH$11),"")</f>
        <v>0.70080265986497758</v>
      </c>
      <c r="JO9" s="17" t="s">
        <v>131</v>
      </c>
      <c r="JP9" s="18">
        <v>103.19999694824219</v>
      </c>
      <c r="JR9" s="19">
        <f t="shared" ref="JR9:JR11" si="132">IFERROR(IF(OR(JP9=MAX(JP$8:JP$11),JP9=""),"",MAX(JP$8:JP$11)-JP9)/MIN(JP$8:JP$11),"")</f>
        <v>0.58822392622327491</v>
      </c>
      <c r="JW9" s="17" t="s">
        <v>131</v>
      </c>
      <c r="JX9" s="18">
        <v>103.19999694824219</v>
      </c>
      <c r="JZ9" s="19">
        <f t="shared" ref="JZ9:JZ11" si="133">IFERROR(IF(OR(JX9=MAX(JX$8:JX$11),JX9=""),"",MAX(JX$8:JX$11)-JX9)/MIN(JX$8:JX$11),"")</f>
        <v>0.61918312497108008</v>
      </c>
      <c r="KE9" s="17" t="s">
        <v>131</v>
      </c>
      <c r="KF9" s="18">
        <v>108.40000152587891</v>
      </c>
      <c r="KH9" s="19">
        <f t="shared" ref="KH9:KH11" si="134">IFERROR(IF(OR(KF9=MAX(KF$8:KF$11),KF9=""),"",MAX(KF$8:KF$11)-KF9)/MIN(KF$8:KF$11),"")</f>
        <v>0.55320454130521191</v>
      </c>
      <c r="KM9" s="17" t="s">
        <v>131</v>
      </c>
      <c r="KN9" s="18">
        <v>108.40000152587891</v>
      </c>
      <c r="KP9" s="19">
        <f t="shared" ref="KP9:KP11" si="135">IFERROR(IF(OR(KN9=MAX(KN$8:KN$11),KN9=""),"",MAX(KN$8:KN$11)-KN9)/MIN(KN$8:KN$11),"")</f>
        <v>0.58764182447390367</v>
      </c>
      <c r="KU9" s="17" t="s">
        <v>131</v>
      </c>
      <c r="KV9" s="18">
        <v>76</v>
      </c>
      <c r="KX9" s="19">
        <f t="shared" ref="KX9:KX11" si="136">IFERROR(IF(OR(KV9=MAX(KV$8:KV$11),KV9=""),"",MAX(KV$8:KV$11)-KV9)/MIN(KV$8:KV$11),"")</f>
        <v>0.9369217577435397</v>
      </c>
      <c r="LC9" s="17" t="s">
        <v>131</v>
      </c>
      <c r="LD9" s="18">
        <v>76</v>
      </c>
      <c r="LF9" s="19">
        <f t="shared" ref="LF9:LF11" si="137">IFERROR(IF(OR(LD9=MAX(LD$8:LD$11),LD9=""),"",MAX(LD$8:LD$11)-LD9)/MIN(LD$8:LD$11),"")</f>
        <v>0.9369217577435397</v>
      </c>
      <c r="LK9" s="17" t="s">
        <v>131</v>
      </c>
      <c r="LL9" s="18">
        <v>76</v>
      </c>
      <c r="LN9" s="19">
        <f t="shared" ref="LN9:LN11" si="138">IFERROR(IF(OR(LL9=MAX(LL$8:LL$11),LL9=""),"",MAX(LL$8:LL$11)-LL9)/MIN(LL$8:LL$11),"")</f>
        <v>0.9369217577435397</v>
      </c>
      <c r="LS9" s="17" t="s">
        <v>131</v>
      </c>
      <c r="LT9" s="18"/>
      <c r="LV9" s="19" t="str">
        <f t="shared" ref="LV9:LV11" si="139">IFERROR(IF(OR(LT9=MAX(LT$8:LT$11),LT9=""),"",MAX(LT$8:LT$11)-LT9)/MIN(LT$8:LT$11),"")</f>
        <v/>
      </c>
      <c r="MA9" s="17" t="s">
        <v>131</v>
      </c>
      <c r="MB9" s="18">
        <v>76</v>
      </c>
      <c r="MD9" s="19">
        <f t="shared" ref="MD9:MD11" si="140">IFERROR(IF(OR(MB9=MAX(MB$8:MB$11),MB9=""),"",MAX(MB$8:MB$11)-MB9)/MIN(MB$8:MB$11),"")</f>
        <v>0.9369217577435397</v>
      </c>
      <c r="MI9" s="17" t="s">
        <v>131</v>
      </c>
      <c r="MJ9" s="18">
        <v>76</v>
      </c>
      <c r="ML9" s="19">
        <f t="shared" ref="ML9:ML11" si="141">IFERROR(IF(OR(MJ9=MAX(MJ$8:MJ$11),MJ9=""),"",MAX(MJ$8:MJ$11)-MJ9)/MIN(MJ$8:MJ$11),"")</f>
        <v>0.9369217577435397</v>
      </c>
      <c r="MQ9" s="17" t="s">
        <v>131</v>
      </c>
      <c r="MR9" s="18">
        <v>76</v>
      </c>
      <c r="MT9" s="19">
        <f t="shared" ref="MT9:MT11" si="142">IFERROR(IF(OR(MR9=MAX(MR$8:MR$11),MR9=""),"",MAX(MR$8:MR$11)-MR9)/MIN(MR$8:MR$11),"")</f>
        <v>1.0319717911378119</v>
      </c>
      <c r="MY9" s="17" t="s">
        <v>131</v>
      </c>
      <c r="MZ9" s="18">
        <v>76</v>
      </c>
      <c r="NB9" s="19">
        <f t="shared" ref="NB9:NB11" si="143">IFERROR(IF(OR(MZ9=MAX(MZ$8:MZ$11),MZ9=""),"",MAX(MZ$8:MZ$11)-MZ9)/MIN(MZ$8:MZ$11),"")</f>
        <v>0.90789473684210531</v>
      </c>
      <c r="NG9" s="17" t="s">
        <v>131</v>
      </c>
      <c r="NH9" s="18">
        <v>103.19999694824219</v>
      </c>
      <c r="NJ9" s="19">
        <f t="shared" ref="NJ9:NJ11" si="144">IFERROR(IF(OR(NH9=MAX(NH$8:NH$11),NH9=""),"",MAX(NH$8:NH$11)-NH9)/MIN(NH$8:NH$11),"")</f>
        <v>0.66263455995859466</v>
      </c>
      <c r="NO9" s="17" t="s">
        <v>131</v>
      </c>
      <c r="NP9" s="18">
        <v>103.19999694824219</v>
      </c>
      <c r="NR9" s="19">
        <f t="shared" ref="NR9:NR11" si="145">IFERROR(IF(OR(NP9=MAX(NP$8:NP$11),NP9=""),"",MAX(NP$8:NP$11)-NP9)/MIN(NP$8:NP$11),"")</f>
        <v>0.61918312497108008</v>
      </c>
      <c r="NW9" s="17" t="s">
        <v>131</v>
      </c>
      <c r="NX9" s="18">
        <v>76</v>
      </c>
      <c r="NZ9" s="19">
        <f t="shared" ref="NZ9:NZ11" si="146">IFERROR(IF(OR(NX9=MAX(NX$8:NX$11),NX9=""),"",MAX(NX$8:NX$11)-NX9)/MIN(NX$8:NX$11),"")</f>
        <v>1</v>
      </c>
      <c r="OE9" s="17" t="s">
        <v>131</v>
      </c>
      <c r="OF9" s="18">
        <v>76</v>
      </c>
      <c r="OH9" s="19">
        <f t="shared" ref="OH9:OH11" si="147">IFERROR(IF(OR(OF9=MAX(OF$8:OF$11),OF9=""),"",MAX(OF$8:OF$11)-OF9)/MIN(OF$8:OF$11),"")</f>
        <v>0.90789473684210531</v>
      </c>
      <c r="OM9" s="17" t="s">
        <v>131</v>
      </c>
      <c r="ON9" s="18">
        <v>76</v>
      </c>
      <c r="OP9" s="19">
        <f t="shared" ref="OP9:OP11" si="148">IFERROR(IF(OR(ON9=MAX(ON$8:ON$11),ON9=""),"",MAX(ON$8:ON$11)-ON9)/MIN(ON$8:ON$11),"")</f>
        <v>0.97099157765968513</v>
      </c>
      <c r="OU9" s="17" t="s">
        <v>131</v>
      </c>
      <c r="OV9" s="18">
        <v>95.199996948242188</v>
      </c>
      <c r="OX9" s="19">
        <f t="shared" ref="OX9:OX11" si="149">IFERROR(IF(OR(OV9=MAX(OV$8:OV$11),OV9=""),"",MAX(OV$8:OV$11)-OV9)/MIN(OV$8:OV$11),"")</f>
        <v>0.67621313615777634</v>
      </c>
      <c r="PC9" s="17" t="s">
        <v>131</v>
      </c>
      <c r="PD9" s="18">
        <v>95.199996948242188</v>
      </c>
      <c r="PF9" s="19">
        <f t="shared" ref="PF9:PF11" si="150">IFERROR(IF(OR(PD9=MAX(PD$8:PD$11),PD9=""),"",MAX(PD$8:PD$11)-PD9)/MIN(PD$8:PD$11),"")</f>
        <v>0.70080265986497758</v>
      </c>
      <c r="PK9" s="17" t="s">
        <v>131</v>
      </c>
      <c r="PL9" s="18">
        <v>95.199996948242188</v>
      </c>
      <c r="PN9" s="19">
        <f t="shared" ref="PN9:PN11" si="151">IFERROR(IF(OR(PL9=MAX(PL$8:PL$11),PL9=""),"",MAX(PL$8:PL$11)-PL9)/MIN(PL$8:PL$11),"")</f>
        <v>0.68673031815976471</v>
      </c>
      <c r="PS9" s="17" t="s">
        <v>131</v>
      </c>
      <c r="PT9" s="18">
        <v>95.199996948242188</v>
      </c>
      <c r="PV9" s="19">
        <f t="shared" ref="PV9:PV11" si="152">IFERROR(IF(OR(PT9=MAX(PT$8:PT$11),PT9=""),"",MAX(PT$8:PT$11)-PT9)/MIN(PT$8:PT$11),"")</f>
        <v>0.70080265986497758</v>
      </c>
      <c r="QA9" s="17" t="s">
        <v>131</v>
      </c>
      <c r="QB9" s="18">
        <v>95.199996948242188</v>
      </c>
      <c r="QD9" s="19">
        <f t="shared" ref="QD9:QD11" si="153">IFERROR(IF(OR(QB9=MAX(QB$8:QB$11),QB9=""),"",MAX(QB$8:QB$11)-QB9)/MIN(QB$8:QB$11),"")</f>
        <v>0.70080265986497758</v>
      </c>
      <c r="QI9" s="17" t="s">
        <v>131</v>
      </c>
      <c r="QJ9" s="18">
        <v>95.199996948242188</v>
      </c>
      <c r="QL9" s="19">
        <f t="shared" ref="QL9:QL11" si="154">IFERROR(IF(OR(QJ9=MAX(QJ$8:QJ$11),QJ9=""),"",MAX(QJ$8:QJ$11)-QJ9)/MIN(QJ$8:QJ$11),"")</f>
        <v>0.70080265986497758</v>
      </c>
      <c r="QQ9" s="17" t="s">
        <v>131</v>
      </c>
      <c r="QR9" s="18">
        <v>95.199996948242188</v>
      </c>
      <c r="QT9" s="19">
        <f t="shared" ref="QT9:QT11" si="155">IFERROR(IF(OR(QR9=MAX(QR$8:QR$11),QR9=""),"",MAX(QR$8:QR$11)-QR9)/MIN(QR$8:QR$11),"")</f>
        <v>0.67621313615777634</v>
      </c>
      <c r="QY9" s="17" t="s">
        <v>131</v>
      </c>
      <c r="QZ9" s="18">
        <v>73.199996948242188</v>
      </c>
      <c r="RB9" s="19">
        <f t="shared" ref="RB9:RB11" si="156">IFERROR(IF(OR(QZ9=MAX(QZ$8:QZ$11),QZ9=""),"",MAX(QZ$8:QZ$11)-QZ9)/MIN(QZ$8:QZ$11),"")</f>
        <v>0.96721319676855522</v>
      </c>
      <c r="RG9" s="17" t="s">
        <v>131</v>
      </c>
      <c r="RH9" s="18">
        <v>73.199996948242188</v>
      </c>
      <c r="RJ9" s="19">
        <f t="shared" ref="RJ9:RJ11" si="157">IFERROR(IF(OR(RH9=MAX(RH$8:RH$11),RH9=""),"",MAX(RH$8:RH$11)-RH9)/MIN(RH$8:RH$11),"")</f>
        <v>0.99632183567444699</v>
      </c>
      <c r="RO9" s="17" t="s">
        <v>131</v>
      </c>
      <c r="RP9" s="18"/>
      <c r="RR9" s="19" t="str">
        <f t="shared" ref="RR9:RR11" si="158">IFERROR(IF(OR(RP9=MAX(RP$8:RP$11),RP9=""),"",MAX(RP$8:RP$11)-RP9)/MIN(RP$8:RP$11),"")</f>
        <v/>
      </c>
      <c r="RW9" s="17" t="s">
        <v>131</v>
      </c>
      <c r="RX9" s="18">
        <v>95.199996948242188</v>
      </c>
      <c r="RZ9" s="19">
        <f t="shared" ref="RZ9:RZ11" si="159">IFERROR(IF(OR(RX9=MAX(RX$8:RX$11),RX9=""),"",MAX(RX$8:RX$11)-RX9)/MIN(RX$8:RX$11),"")</f>
        <v>0.68673031815976471</v>
      </c>
      <c r="SE9" s="17" t="s">
        <v>131</v>
      </c>
      <c r="SF9" s="18">
        <v>73.199996948242188</v>
      </c>
      <c r="SH9" s="19">
        <f t="shared" ref="SH9:SH11" si="160">IFERROR(IF(OR(SF9=MAX(SF$8:SF$11),SF9=""),"",MAX(SF$8:SF$11)-SF9)/MIN(SF$8:SF$11),"")</f>
        <v>0.99632183567444699</v>
      </c>
      <c r="SM9" s="17" t="s">
        <v>131</v>
      </c>
      <c r="SN9" s="18">
        <v>95.199996948242188</v>
      </c>
      <c r="SP9" s="19">
        <f t="shared" ref="SP9:SP11" si="161">IFERROR(IF(OR(SN9=MAX(SN$8:SN$11),SN9=""),"",MAX(SN$8:SN$11)-SN9)/MIN(SN$8:SN$11),"")</f>
        <v>0.68673031815976471</v>
      </c>
      <c r="SU9" s="17" t="s">
        <v>131</v>
      </c>
      <c r="SV9" s="18">
        <v>95.199996948242188</v>
      </c>
      <c r="SX9" s="19">
        <f t="shared" ref="SX9:SX11" si="162">IFERROR(IF(OR(SV9=MAX(SV$8:SV$11),SV9=""),"",MAX(SV$8:SV$11)-SV9)/MIN(SV$8:SV$11),"")</f>
        <v>0.68673031815976471</v>
      </c>
      <c r="TC9" s="17" t="s">
        <v>131</v>
      </c>
      <c r="TD9" s="18">
        <v>73.199996948242188</v>
      </c>
      <c r="TF9" s="19">
        <f t="shared" ref="TF9:TF11" si="163">IFERROR(IF(OR(TD9=MAX(TD$8:TD$11),TD9=""),"",MAX(TD$8:TD$11)-TD9)/MIN(TD$8:TD$11),"")</f>
        <v>0.98224949396923411</v>
      </c>
      <c r="TK9" s="17" t="s">
        <v>131</v>
      </c>
      <c r="TL9" s="18">
        <v>73.199996948242188</v>
      </c>
      <c r="TN9" s="19">
        <f t="shared" ref="TN9:TN11" si="164">IFERROR(IF(OR(TL9=MAX(TL$8:TL$11),TL9=""),"",MAX(TL$8:TL$11)-TL9)/MIN(TL$8:TL$11),"")</f>
        <v>0.98224949396923411</v>
      </c>
      <c r="TS9" s="17" t="s">
        <v>131</v>
      </c>
      <c r="TT9" s="18">
        <v>73.199996948242188</v>
      </c>
      <c r="TV9" s="19">
        <f t="shared" ref="TV9:TV11" si="165">IFERROR(IF(OR(TT9=MAX(TT$8:TT$11),TT9=""),"",MAX(TT$8:TT$11)-TT9)/MIN(TT$8:TT$11),"")</f>
        <v>0.98224949396923411</v>
      </c>
      <c r="UA9" s="17" t="s">
        <v>131</v>
      </c>
      <c r="UB9" s="18">
        <v>69.599998474121094</v>
      </c>
      <c r="UD9" s="19">
        <f t="shared" ref="UD9:UD11" si="166">IFERROR(IF(OR(UB9=MAX(UB$8:UB$11),UB9=""),"",MAX(UB$8:UB$11)-UB9)/MIN(UB$8:UB$11),"")</f>
        <v>1.0545977461934966</v>
      </c>
      <c r="UI9" s="17" t="s">
        <v>131</v>
      </c>
      <c r="UJ9" s="18">
        <v>69.599998474121094</v>
      </c>
      <c r="UL9" s="19">
        <f t="shared" ref="UL9:UL11" si="167">IFERROR(IF(OR(UJ9=MAX(UJ$8:UJ$11),UJ9=""),"",MAX(UJ$8:UJ$11)-UJ9)/MIN(UJ$8:UJ$11),"")</f>
        <v>1.0545977461934966</v>
      </c>
      <c r="UQ9" s="17" t="s">
        <v>131</v>
      </c>
      <c r="UR9" s="18">
        <v>69.599998474121094</v>
      </c>
      <c r="UT9" s="19">
        <f t="shared" ref="UT9:UT11" si="168">IFERROR(IF(OR(UR9=MAX(UR$8:UR$11),UR9=""),"",MAX(UR$8:UR$11)-UR9)/MIN(UR$8:UR$11),"")</f>
        <v>1.0545977461934966</v>
      </c>
      <c r="UY9" s="17" t="s">
        <v>131</v>
      </c>
      <c r="UZ9" s="18">
        <v>69.599998474121094</v>
      </c>
      <c r="VB9" s="19">
        <f t="shared" ref="VB9:VB11" si="169">IFERROR(IF(OR(UZ9=MAX(UZ$8:UZ$11),UZ9=""),"",MAX(UZ$8:UZ$11)-UZ9)/MIN(UZ$8:UZ$11),"")</f>
        <v>1.0545977461934966</v>
      </c>
      <c r="VG9" s="17" t="s">
        <v>131</v>
      </c>
      <c r="VH9" s="18">
        <v>73.199996948242188</v>
      </c>
      <c r="VJ9" s="19">
        <f t="shared" ref="VJ9:VJ11" si="170">IFERROR(IF(OR(VH9=MAX(VH$8:VH$11),VH9=""),"",MAX(VH$8:VH$11)-VH9)/MIN(VH$8:VH$11),"")</f>
        <v>0.98224949396923411</v>
      </c>
      <c r="VO9" s="17" t="s">
        <v>131</v>
      </c>
      <c r="VP9" s="18">
        <v>69.599998474121094</v>
      </c>
      <c r="VR9" s="19">
        <f t="shared" ref="VR9:VR11" si="171">IFERROR(IF(OR(VP9=MAX(VP$8:VP$11),VP9=""),"",MAX(VP$8:VP$11)-VP9)/MIN(VP$8:VP$11),"")</f>
        <v>1.0545977461934966</v>
      </c>
      <c r="VW9" s="17" t="s">
        <v>131</v>
      </c>
      <c r="VX9" s="18">
        <v>69.599998474121094</v>
      </c>
      <c r="VZ9" s="19">
        <f t="shared" ref="VZ9:VZ11" si="172">IFERROR(IF(OR(VX9=MAX(VX$8:VX$11),VX9=""),"",MAX(VX$8:VX$11)-VX9)/MIN(VX$8:VX$11),"")</f>
        <v>1.0545977461934966</v>
      </c>
      <c r="WE9" s="17" t="s">
        <v>131</v>
      </c>
      <c r="WF9" s="18">
        <v>69.599998474121094</v>
      </c>
      <c r="WH9" s="19">
        <f t="shared" ref="WH9:WH11" si="173">IFERROR(IF(OR(WF9=MAX(WF$8:WF$11),WF9=""),"",MAX(WF$8:WF$11)-WF9)/MIN(WF$8:WF$11),"")</f>
        <v>1.7602722987042365</v>
      </c>
      <c r="WM9" s="17" t="s">
        <v>131</v>
      </c>
      <c r="WN9" s="18">
        <v>48.799999237060547</v>
      </c>
      <c r="WP9" s="19">
        <f t="shared" ref="WP9:WP11" si="174">IFERROR(IF(OR(WN9=MAX(WN$8:WN$11),WN9=""),"",MAX(WN$8:WN$11)-WN9)/MIN(WN$8:WN$11),"")</f>
        <v>1.9098361110661632</v>
      </c>
      <c r="WU9" s="17" t="s">
        <v>131</v>
      </c>
      <c r="WV9" s="18">
        <v>48.799999237060547</v>
      </c>
      <c r="WX9" s="19">
        <f t="shared" ref="WX9:WX11" si="175">IFERROR(IF(OR(WV9=MAX(WV$8:WV$11),WV9=""),"",MAX(WV$8:WV$11)-WV9)/MIN(WV$8:WV$11),"")</f>
        <v>2.8434809810836863</v>
      </c>
      <c r="XC9" s="17" t="s">
        <v>131</v>
      </c>
      <c r="XD9" s="18">
        <v>73.199996948242188</v>
      </c>
      <c r="XF9" s="19">
        <f t="shared" ref="XF9:XF11" si="176">IFERROR(IF(OR(XD9=MAX(XD$8:XD$11),XD9=""),"",MAX(XD$8:XD$11)-XD9)/MIN(XD$8:XD$11),"")</f>
        <v>1.0103941773796599</v>
      </c>
      <c r="XK9" s="17" t="s">
        <v>131</v>
      </c>
      <c r="XL9" s="18">
        <v>73.199996948242188</v>
      </c>
      <c r="XN9" s="19">
        <f t="shared" ref="XN9:XN11" si="177">IFERROR(IF(OR(XL9=MAX(XL$8:XL$11),XL9=""),"",MAX(XL$8:XL$11)-XL9)/MIN(XL$8:XL$11),"")</f>
        <v>1.0959540780745953</v>
      </c>
      <c r="XS9" s="17" t="s">
        <v>131</v>
      </c>
      <c r="XT9" s="18">
        <v>73.199996948242188</v>
      </c>
      <c r="XV9" s="19">
        <f t="shared" ref="XV9:XV11" si="178">IFERROR(IF(OR(XT9=MAX(XT$8:XT$11),XT9=""),"",MAX(XT$8:XT$11)-XT9)/MIN(XT$8:XT$11),"")</f>
        <v>0.99632183567444699</v>
      </c>
      <c r="YA9" s="17" t="s">
        <v>131</v>
      </c>
      <c r="YB9" s="18">
        <v>95.199996948242188</v>
      </c>
      <c r="YD9" s="19">
        <f t="shared" ref="YD9:YD11" si="179">IFERROR(IF(OR(YB9=MAX(YB$8:YB$11),YB9=""),"",MAX(YB$8:YB$11)-YB9)/MIN(YB$8:YB$11),"")</f>
        <v>0.70080265986497758</v>
      </c>
      <c r="YI9" s="17" t="s">
        <v>131</v>
      </c>
      <c r="YJ9" s="18">
        <v>95.199996948242188</v>
      </c>
      <c r="YL9" s="19">
        <f t="shared" ref="YL9:YL11" si="180">IFERROR(IF(OR(YJ9=MAX(YJ$8:YJ$11),YJ9=""),"",MAX(YJ$8:YJ$11)-YJ9)/MIN(YJ$8:YJ$11),"")</f>
        <v>0.70080265986497758</v>
      </c>
      <c r="YQ9" s="17" t="s">
        <v>131</v>
      </c>
      <c r="YR9" s="18">
        <v>73.199996948242188</v>
      </c>
      <c r="YT9" s="19">
        <f t="shared" ref="YT9:YT11" si="181">IFERROR(IF(OR(YR9=MAX(YR$8:YR$11),YR9=""),"",MAX(YR$8:YR$11)-YR9)/MIN(YR$8:YR$11),"")</f>
        <v>0.99632183567444699</v>
      </c>
      <c r="YY9" s="17" t="s">
        <v>131</v>
      </c>
      <c r="YZ9" s="18">
        <v>73.199996948242188</v>
      </c>
      <c r="ZB9" s="19">
        <f t="shared" ref="ZB9:ZB11" si="182">IFERROR(IF(OR(YZ9=MAX(YZ$8:YZ$11),YZ9=""),"",MAX(YZ$8:YZ$11)-YZ9)/MIN(YZ$8:YZ$11),"")</f>
        <v>0.99632183567444699</v>
      </c>
      <c r="ZG9" s="17" t="s">
        <v>131</v>
      </c>
      <c r="ZH9" s="18">
        <v>69.599998474121094</v>
      </c>
      <c r="ZJ9" s="19">
        <f t="shared" ref="ZJ9:ZJ11" si="183">IFERROR(IF(OR(ZH9=MAX(ZH$8:ZH$11),ZH9=""),"",MAX(ZH$8:ZH$11)-ZH9)/MIN(ZH$8:ZH$11),"")</f>
        <v>1.0545977461934966</v>
      </c>
      <c r="ZO9" s="17" t="s">
        <v>131</v>
      </c>
      <c r="ZP9" s="18">
        <v>48.799999237060547</v>
      </c>
      <c r="ZR9" s="19">
        <f t="shared" ref="ZR9:ZR11" si="184">IFERROR(IF(OR(ZP9=MAX(ZP$8:ZP$11),ZP9=""),"",MAX(ZP$8:ZP$11)-ZP9)/MIN(ZP$8:ZP$11),"")</f>
        <v>1.9303279146652208</v>
      </c>
      <c r="ZW9" s="17" t="s">
        <v>131</v>
      </c>
      <c r="ZX9" s="18">
        <v>69.599998474121094</v>
      </c>
      <c r="ZZ9" s="19">
        <f t="shared" ref="ZZ9:ZZ11" si="185">IFERROR(IF(OR(ZX9=MAX(ZX$8:ZX$11),ZX9=""),"",MAX(ZX$8:ZX$11)-ZX9)/MIN(ZX$8:ZX$11),"")</f>
        <v>1.0545977461934966</v>
      </c>
      <c r="AAE9" s="17" t="s">
        <v>131</v>
      </c>
      <c r="AAF9" s="18">
        <v>73.199996948242188</v>
      </c>
      <c r="AAH9" s="19">
        <f t="shared" ref="AAH9:AAH11" si="186">IFERROR(IF(OR(AAF9=MAX(AAF$8:AAF$11),AAF9=""),"",MAX(AAF$8:AAF$11)-AAF9)/MIN(AAF$8:AAF$11),"")</f>
        <v>1.0103941773796599</v>
      </c>
      <c r="AAM9" s="17" t="s">
        <v>131</v>
      </c>
      <c r="AAN9" s="18">
        <v>73.199996948242188</v>
      </c>
      <c r="AAP9" s="19">
        <f t="shared" ref="AAP9:AAP11" si="187">IFERROR(IF(OR(AAN9=MAX(AAN$8:AAN$11),AAN9=""),"",MAX(AAN$8:AAN$11)-AAN9)/MIN(AAN$8:AAN$11),"")</f>
        <v>1.0103941773796599</v>
      </c>
      <c r="AAU9" s="17" t="s">
        <v>131</v>
      </c>
      <c r="AAV9" s="18">
        <v>73.199996948242188</v>
      </c>
      <c r="AAX9" s="19">
        <f t="shared" ref="AAX9:AAX11" si="188">IFERROR(IF(OR(AAV9=MAX(AAV$8:AAV$11),AAV9=""),"",MAX(AAV$8:AAV$11)-AAV9)/MIN(AAV$8:AAV$11),"")</f>
        <v>1.0103941773796599</v>
      </c>
      <c r="ABC9" s="17" t="s">
        <v>131</v>
      </c>
      <c r="ABD9" s="18">
        <v>73.199996948242188</v>
      </c>
      <c r="ABF9" s="19">
        <f t="shared" ref="ABF9:ABF11" si="189">IFERROR(IF(OR(ABD9=MAX(ABD$8:ABD$11),ABD9=""),"",MAX(ABD$8:ABD$11)-ABD9)/MIN(ABD$8:ABD$11),"")</f>
        <v>1.0103941773796599</v>
      </c>
      <c r="ABK9" s="17" t="s">
        <v>131</v>
      </c>
      <c r="ABL9" s="18">
        <v>103.19999694824219</v>
      </c>
      <c r="ABN9" s="19">
        <f t="shared" ref="ABN9:ABN11" si="190">IFERROR(IF(OR(ABL9=MAX(ABL$8:ABL$11),ABL9=""),"",MAX(ABL$8:ABL$11)-ABL9)/MIN(ABL$8:ABL$11),"")</f>
        <v>0.58822392622327491</v>
      </c>
      <c r="ABS9" s="17" t="s">
        <v>131</v>
      </c>
      <c r="ABT9" s="18">
        <v>103.19999694824219</v>
      </c>
      <c r="ABV9" s="19">
        <f t="shared" ref="ABV9:ABV11" si="191">IFERROR(IF(OR(ABT9=MAX(ABT$8:ABT$11),ABT9=""),"",MAX(ABT$8:ABT$11)-ABT9)/MIN(ABT$8:ABT$11),"")</f>
        <v>0.56758452656432246</v>
      </c>
      <c r="ACA9" s="17" t="s">
        <v>131</v>
      </c>
      <c r="ACB9" s="18">
        <v>103.19999694824219</v>
      </c>
      <c r="ACD9" s="19">
        <f t="shared" ref="ACD9:ACD11" si="192">IFERROR(IF(OR(ACB9=MAX(ACB$8:ACB$11),ACB9=""),"",MAX(ACB$8:ACB$11)-ACB9)/MIN(ACB$8:ACB$11),"")</f>
        <v>0.56758452656432246</v>
      </c>
      <c r="ACI9" s="17" t="s">
        <v>131</v>
      </c>
      <c r="ACJ9" s="18">
        <v>103.19999694824219</v>
      </c>
      <c r="ACL9" s="19">
        <f t="shared" ref="ACL9:ACL11" si="193">IFERROR(IF(OR(ACJ9=MAX(ACJ$8:ACJ$11),ACJ9=""),"",MAX(ACJ$8:ACJ$11)-ACJ9)/MIN(ACJ$8:ACJ$11),"")</f>
        <v>0.56758452656432246</v>
      </c>
      <c r="ACQ9" s="17" t="s">
        <v>131</v>
      </c>
      <c r="ACR9" s="18">
        <v>108.40000152587891</v>
      </c>
      <c r="ACT9" s="19">
        <f t="shared" ref="ACT9:ACT11" si="194">IFERROR(IF(OR(ACR9=MAX(ACR$8:ACR$11),ACR9=""),"",MAX(ACR$8:ACR$11)-ACR9)/MIN(ACR$8:ACR$11),"")</f>
        <v>0.49697586817078848</v>
      </c>
      <c r="ACY9" s="17" t="s">
        <v>131</v>
      </c>
      <c r="ACZ9" s="18">
        <v>108.40000152587891</v>
      </c>
      <c r="ADB9" s="19">
        <f t="shared" ref="ADB9:ADB11" si="195">IFERROR(IF(OR(ACZ9=MAX(ACZ$8:ACZ$11),ACZ9=""),"",MAX(ACZ$8:ACZ$11)-ACZ9)/MIN(ACZ$8:ACZ$11),"")</f>
        <v>0.49697586817078848</v>
      </c>
    </row>
    <row r="10" spans="1:785" x14ac:dyDescent="0.2">
      <c r="C10" s="17" t="s">
        <v>133</v>
      </c>
      <c r="D10" s="18">
        <v>82.689598083496094</v>
      </c>
      <c r="F10" s="19">
        <f t="shared" si="98"/>
        <v>0.87448002641744904</v>
      </c>
      <c r="K10" s="17" t="s">
        <v>133</v>
      </c>
      <c r="L10" s="18">
        <v>82.689598083496094</v>
      </c>
      <c r="N10" s="19">
        <f t="shared" si="99"/>
        <v>0.87448002641744904</v>
      </c>
      <c r="S10" s="17" t="s">
        <v>133</v>
      </c>
      <c r="T10" s="18">
        <v>82.689598083496094</v>
      </c>
      <c r="V10" s="19">
        <f t="shared" si="100"/>
        <v>0.87448002641744904</v>
      </c>
      <c r="AA10" s="17" t="s">
        <v>133</v>
      </c>
      <c r="AB10" s="18">
        <v>82.689598083496094</v>
      </c>
      <c r="AD10" s="19">
        <f t="shared" si="101"/>
        <v>0.9118587532626965</v>
      </c>
      <c r="AI10" s="17" t="s">
        <v>133</v>
      </c>
      <c r="AJ10" s="18">
        <v>82.689598083496094</v>
      </c>
      <c r="AL10" s="19">
        <f t="shared" si="102"/>
        <v>0.9118587532626965</v>
      </c>
      <c r="AQ10" s="17" t="s">
        <v>133</v>
      </c>
      <c r="AR10" s="18">
        <v>82.689598083496094</v>
      </c>
      <c r="AT10" s="19">
        <f t="shared" si="103"/>
        <v>0.9118587532626965</v>
      </c>
      <c r="AY10" s="17" t="s">
        <v>133</v>
      </c>
      <c r="AZ10" s="18">
        <v>82.689598083496094</v>
      </c>
      <c r="BB10" s="19">
        <f t="shared" si="104"/>
        <v>0.87402773328099548</v>
      </c>
      <c r="BG10" s="17" t="s">
        <v>133</v>
      </c>
      <c r="BH10" s="18">
        <v>82.689598083496094</v>
      </c>
      <c r="BJ10" s="19">
        <f t="shared" si="105"/>
        <v>0.83819976784162742</v>
      </c>
      <c r="BO10" s="17" t="s">
        <v>133</v>
      </c>
      <c r="BP10" s="18">
        <v>87.857696533203125</v>
      </c>
      <c r="BR10" s="19">
        <f t="shared" si="106"/>
        <v>0.84389081881718875</v>
      </c>
      <c r="BW10" s="17" t="s">
        <v>133</v>
      </c>
      <c r="BX10" s="18"/>
      <c r="BZ10" s="19" t="str">
        <f t="shared" si="107"/>
        <v/>
      </c>
      <c r="CE10" s="17" t="s">
        <v>133</v>
      </c>
      <c r="CF10" s="18">
        <v>87.857696533203125</v>
      </c>
      <c r="CH10" s="19">
        <f t="shared" si="108"/>
        <v>0.84389081881718875</v>
      </c>
      <c r="CM10" s="17" t="s">
        <v>133</v>
      </c>
      <c r="CN10" s="18">
        <v>87.857696533203125</v>
      </c>
      <c r="CP10" s="19">
        <f t="shared" si="109"/>
        <v>0.84389081881718875</v>
      </c>
      <c r="CU10" s="17" t="s">
        <v>133</v>
      </c>
      <c r="CV10" s="18">
        <v>87.857696533203125</v>
      </c>
      <c r="CX10" s="19">
        <f t="shared" si="110"/>
        <v>0.84389081881718875</v>
      </c>
      <c r="DC10" s="17" t="s">
        <v>133</v>
      </c>
      <c r="DD10" s="18">
        <v>87.857696533203125</v>
      </c>
      <c r="DF10" s="19">
        <f t="shared" si="111"/>
        <v>0.84389081881718875</v>
      </c>
      <c r="DK10" s="17" t="s">
        <v>133</v>
      </c>
      <c r="DL10" s="18">
        <v>98.193901062011719</v>
      </c>
      <c r="DN10" s="19">
        <f t="shared" si="112"/>
        <v>0.76182021621430951</v>
      </c>
      <c r="DS10" s="17" t="s">
        <v>133</v>
      </c>
      <c r="DT10" s="18">
        <v>98.193901062011719</v>
      </c>
      <c r="DV10" s="19">
        <f t="shared" si="113"/>
        <v>0.76182021621430951</v>
      </c>
      <c r="EA10" s="17" t="s">
        <v>133</v>
      </c>
      <c r="EB10" s="18">
        <v>98.193901062011719</v>
      </c>
      <c r="ED10" s="19">
        <f t="shared" si="114"/>
        <v>0.76182021621430951</v>
      </c>
      <c r="EI10" s="17" t="s">
        <v>133</v>
      </c>
      <c r="EJ10" s="18">
        <v>98.193901062011719</v>
      </c>
      <c r="EL10" s="19">
        <f t="shared" si="115"/>
        <v>0.76182021621430951</v>
      </c>
      <c r="EQ10" s="17" t="s">
        <v>133</v>
      </c>
      <c r="ER10" s="18">
        <v>87.857696533203125</v>
      </c>
      <c r="ET10" s="19">
        <f t="shared" si="116"/>
        <v>0.84389081881718875</v>
      </c>
      <c r="EY10" s="17" t="s">
        <v>133</v>
      </c>
      <c r="EZ10" s="18">
        <v>87.857696533203125</v>
      </c>
      <c r="FB10" s="19">
        <f t="shared" si="117"/>
        <v>0.84389081881718875</v>
      </c>
      <c r="FG10" s="17" t="s">
        <v>133</v>
      </c>
      <c r="FH10" s="18">
        <v>87.857696533203125</v>
      </c>
      <c r="FJ10" s="19">
        <f t="shared" si="118"/>
        <v>0.84389081881718875</v>
      </c>
      <c r="FO10" s="17" t="s">
        <v>133</v>
      </c>
      <c r="FP10" s="18">
        <v>98.193901062011719</v>
      </c>
      <c r="FR10" s="19">
        <f t="shared" si="119"/>
        <v>0.76182021621430951</v>
      </c>
      <c r="FW10" s="17" t="s">
        <v>133</v>
      </c>
      <c r="FX10" s="18">
        <v>98.193901062011719</v>
      </c>
      <c r="FZ10" s="19">
        <f t="shared" si="120"/>
        <v>0.76182021621430951</v>
      </c>
      <c r="GE10" s="17" t="s">
        <v>133</v>
      </c>
      <c r="GF10" s="18">
        <v>98.193901062011719</v>
      </c>
      <c r="GH10" s="19">
        <f t="shared" si="121"/>
        <v>0.76182021621430951</v>
      </c>
      <c r="GM10" s="17" t="s">
        <v>133</v>
      </c>
      <c r="GN10" s="18">
        <v>82.689598083496094</v>
      </c>
      <c r="GP10" s="19">
        <f t="shared" si="122"/>
        <v>0.87448002641744904</v>
      </c>
      <c r="GU10" s="17" t="s">
        <v>133</v>
      </c>
      <c r="GV10" s="18">
        <v>87.857696533203125</v>
      </c>
      <c r="GX10" s="19">
        <f t="shared" si="123"/>
        <v>0.84389081881718875</v>
      </c>
      <c r="HC10" s="17" t="s">
        <v>133</v>
      </c>
      <c r="HD10" s="18">
        <v>82.689598083496094</v>
      </c>
      <c r="HF10" s="19">
        <f t="shared" si="124"/>
        <v>0.87448002641744904</v>
      </c>
      <c r="HK10" s="17" t="s">
        <v>133</v>
      </c>
      <c r="HL10" s="18">
        <v>82.689598083496094</v>
      </c>
      <c r="HN10" s="19">
        <f t="shared" si="125"/>
        <v>0.87448002641744904</v>
      </c>
      <c r="HS10" s="17" t="s">
        <v>133</v>
      </c>
      <c r="HT10" s="18">
        <v>78.813522338867188</v>
      </c>
      <c r="HV10" s="19">
        <f t="shared" si="126"/>
        <v>0.92860305553226907</v>
      </c>
      <c r="IA10" s="17" t="s">
        <v>133</v>
      </c>
      <c r="IB10" s="18">
        <v>78.813522338867188</v>
      </c>
      <c r="ID10" s="19">
        <f t="shared" si="127"/>
        <v>0.92860305553226907</v>
      </c>
      <c r="II10" s="17" t="s">
        <v>133</v>
      </c>
      <c r="IJ10" s="18">
        <v>78.813522338867188</v>
      </c>
      <c r="IL10" s="19">
        <f t="shared" si="128"/>
        <v>0.92860305553226907</v>
      </c>
      <c r="IQ10" s="17" t="s">
        <v>133</v>
      </c>
      <c r="IR10" s="18">
        <v>78.813522338867188</v>
      </c>
      <c r="IT10" s="19">
        <f t="shared" si="129"/>
        <v>0.92860305553226907</v>
      </c>
      <c r="IY10" s="17" t="s">
        <v>133</v>
      </c>
      <c r="IZ10" s="18">
        <v>73.645423889160156</v>
      </c>
      <c r="JB10" s="19">
        <f t="shared" si="130"/>
        <v>0.96889354888135149</v>
      </c>
      <c r="JG10" s="17" t="s">
        <v>133</v>
      </c>
      <c r="JH10" s="18">
        <v>71.061378479003906</v>
      </c>
      <c r="JJ10" s="19">
        <f t="shared" si="131"/>
        <v>1.0404895472558602</v>
      </c>
      <c r="JO10" s="17" t="s">
        <v>133</v>
      </c>
      <c r="JP10" s="18">
        <v>71.061378479003906</v>
      </c>
      <c r="JR10" s="19">
        <f t="shared" si="132"/>
        <v>1.0404895472558602</v>
      </c>
      <c r="JW10" s="17" t="s">
        <v>133</v>
      </c>
      <c r="JX10" s="18">
        <v>78.813522338867188</v>
      </c>
      <c r="JZ10" s="19">
        <f t="shared" si="133"/>
        <v>0.92860305553226907</v>
      </c>
      <c r="KE10" s="17" t="s">
        <v>133</v>
      </c>
      <c r="KF10" s="18">
        <v>78.813522338867188</v>
      </c>
      <c r="KH10" s="19">
        <f t="shared" si="134"/>
        <v>0.92860305553226907</v>
      </c>
      <c r="KM10" s="17" t="s">
        <v>133</v>
      </c>
      <c r="KN10" s="18">
        <v>82.689598083496094</v>
      </c>
      <c r="KP10" s="19">
        <f t="shared" si="135"/>
        <v>0.9118587532626965</v>
      </c>
      <c r="KU10" s="17" t="s">
        <v>133</v>
      </c>
      <c r="KV10" s="18">
        <v>73.645423889160156</v>
      </c>
      <c r="KX10" s="19">
        <f t="shared" si="136"/>
        <v>0.96889354888135149</v>
      </c>
      <c r="LC10" s="17" t="s">
        <v>133</v>
      </c>
      <c r="LD10" s="18">
        <v>73.645423889160156</v>
      </c>
      <c r="LF10" s="19">
        <f t="shared" si="137"/>
        <v>0.96889354888135149</v>
      </c>
      <c r="LK10" s="17" t="s">
        <v>133</v>
      </c>
      <c r="LL10" s="18">
        <v>73.645423889160156</v>
      </c>
      <c r="LN10" s="19">
        <f t="shared" si="138"/>
        <v>0.96889354888135149</v>
      </c>
      <c r="LS10" s="17" t="s">
        <v>133</v>
      </c>
      <c r="LT10" s="18"/>
      <c r="LV10" s="19" t="str">
        <f t="shared" si="139"/>
        <v/>
      </c>
      <c r="MA10" s="17" t="s">
        <v>133</v>
      </c>
      <c r="MB10" s="18">
        <v>73.645423889160156</v>
      </c>
      <c r="MD10" s="19">
        <f t="shared" si="140"/>
        <v>0.96889354888135149</v>
      </c>
      <c r="MI10" s="17" t="s">
        <v>133</v>
      </c>
      <c r="MJ10" s="18">
        <v>73.645423889160156</v>
      </c>
      <c r="ML10" s="19">
        <f t="shared" si="141"/>
        <v>0.96889354888135149</v>
      </c>
      <c r="MQ10" s="17" t="s">
        <v>133</v>
      </c>
      <c r="MR10" s="18">
        <v>73.645423889160156</v>
      </c>
      <c r="MT10" s="19">
        <f t="shared" si="142"/>
        <v>1.0639435822756236</v>
      </c>
      <c r="MY10" s="17" t="s">
        <v>133</v>
      </c>
      <c r="MZ10" s="18">
        <v>78.813522338867188</v>
      </c>
      <c r="NB10" s="19">
        <f t="shared" si="143"/>
        <v>0.87087470606753703</v>
      </c>
      <c r="NG10" s="17" t="s">
        <v>133</v>
      </c>
      <c r="NH10" s="18">
        <v>73.645423889160156</v>
      </c>
      <c r="NJ10" s="19">
        <f t="shared" si="144"/>
        <v>1.0639435822756236</v>
      </c>
      <c r="NO10" s="17" t="s">
        <v>133</v>
      </c>
      <c r="NP10" s="18">
        <v>78.813522338867188</v>
      </c>
      <c r="NR10" s="19">
        <f t="shared" si="145"/>
        <v>0.92860305553226907</v>
      </c>
      <c r="NW10" s="17" t="s">
        <v>133</v>
      </c>
      <c r="NX10" s="18">
        <v>78.813522338867188</v>
      </c>
      <c r="NZ10" s="19">
        <f t="shared" si="146"/>
        <v>0.96297996922543172</v>
      </c>
      <c r="OE10" s="17" t="s">
        <v>133</v>
      </c>
      <c r="OF10" s="18">
        <v>78.813522338867188</v>
      </c>
      <c r="OH10" s="19">
        <f t="shared" si="147"/>
        <v>0.87087470606753703</v>
      </c>
      <c r="OM10" s="17" t="s">
        <v>133</v>
      </c>
      <c r="ON10" s="18">
        <v>71.061378479003906</v>
      </c>
      <c r="OP10" s="19">
        <f t="shared" si="148"/>
        <v>1.0404895472558602</v>
      </c>
      <c r="OU10" s="17" t="s">
        <v>133</v>
      </c>
      <c r="OV10" s="18">
        <v>73.645423889160156</v>
      </c>
      <c r="OX10" s="19">
        <f t="shared" si="149"/>
        <v>0.96889354888135149</v>
      </c>
      <c r="PC10" s="17" t="s">
        <v>133</v>
      </c>
      <c r="PD10" s="18">
        <v>71.061378479003906</v>
      </c>
      <c r="PF10" s="19">
        <f t="shared" si="150"/>
        <v>1.0404895472558602</v>
      </c>
      <c r="PK10" s="17" t="s">
        <v>133</v>
      </c>
      <c r="PL10" s="18">
        <v>71.061378479003906</v>
      </c>
      <c r="PN10" s="19">
        <f t="shared" si="151"/>
        <v>1.0264172055506473</v>
      </c>
      <c r="PS10" s="17" t="s">
        <v>133</v>
      </c>
      <c r="PT10" s="18">
        <v>71.061378479003906</v>
      </c>
      <c r="PV10" s="19">
        <f t="shared" si="152"/>
        <v>1.0404895472558602</v>
      </c>
      <c r="QA10" s="17" t="s">
        <v>133</v>
      </c>
      <c r="QB10" s="18">
        <v>71.061378479003906</v>
      </c>
      <c r="QD10" s="19">
        <f t="shared" si="153"/>
        <v>1.0404895472558602</v>
      </c>
      <c r="QI10" s="17" t="s">
        <v>133</v>
      </c>
      <c r="QJ10" s="18">
        <v>71.061378479003906</v>
      </c>
      <c r="QL10" s="19">
        <f t="shared" si="154"/>
        <v>1.0404895472558602</v>
      </c>
      <c r="QQ10" s="17" t="s">
        <v>133</v>
      </c>
      <c r="QR10" s="18">
        <v>73.645423889160156</v>
      </c>
      <c r="QT10" s="19">
        <f t="shared" si="155"/>
        <v>0.96889354888135149</v>
      </c>
      <c r="QY10" s="17" t="s">
        <v>133</v>
      </c>
      <c r="QZ10" s="18">
        <v>73.645423889160156</v>
      </c>
      <c r="RB10" s="19">
        <f t="shared" si="156"/>
        <v>0.96112812901598521</v>
      </c>
      <c r="RG10" s="17" t="s">
        <v>133</v>
      </c>
      <c r="RH10" s="18">
        <v>71.061378479003906</v>
      </c>
      <c r="RJ10" s="19">
        <f t="shared" si="157"/>
        <v>1.0264172055506473</v>
      </c>
      <c r="RO10" s="17" t="s">
        <v>133</v>
      </c>
      <c r="RP10" s="18"/>
      <c r="RR10" s="19" t="str">
        <f t="shared" si="158"/>
        <v/>
      </c>
      <c r="RW10" s="17" t="s">
        <v>133</v>
      </c>
      <c r="RX10" s="18">
        <v>71.061378479003906</v>
      </c>
      <c r="RZ10" s="19">
        <f t="shared" si="159"/>
        <v>1.0264172055506473</v>
      </c>
      <c r="SE10" s="17" t="s">
        <v>133</v>
      </c>
      <c r="SF10" s="18">
        <v>71.061378479003906</v>
      </c>
      <c r="SH10" s="19">
        <f t="shared" si="160"/>
        <v>1.0264172055506473</v>
      </c>
      <c r="SM10" s="17" t="s">
        <v>133</v>
      </c>
      <c r="SN10" s="18">
        <v>71.061378479003906</v>
      </c>
      <c r="SP10" s="19">
        <f t="shared" si="161"/>
        <v>1.0264172055506473</v>
      </c>
      <c r="SU10" s="17" t="s">
        <v>133</v>
      </c>
      <c r="SV10" s="18">
        <v>71.061378479003906</v>
      </c>
      <c r="SX10" s="19">
        <f t="shared" si="162"/>
        <v>1.0264172055506473</v>
      </c>
      <c r="TC10" s="17" t="s">
        <v>133</v>
      </c>
      <c r="TD10" s="18">
        <v>71.061378479003906</v>
      </c>
      <c r="TF10" s="19">
        <f t="shared" si="163"/>
        <v>1.0123448638454344</v>
      </c>
      <c r="TK10" s="17" t="s">
        <v>133</v>
      </c>
      <c r="TL10" s="18">
        <v>71.061378479003906</v>
      </c>
      <c r="TN10" s="19">
        <f t="shared" si="164"/>
        <v>1.0123448638454344</v>
      </c>
      <c r="TS10" s="17" t="s">
        <v>133</v>
      </c>
      <c r="TT10" s="18">
        <v>71.061378479003906</v>
      </c>
      <c r="TV10" s="19">
        <f t="shared" si="165"/>
        <v>1.0123448638454344</v>
      </c>
      <c r="UA10" s="17" t="s">
        <v>133</v>
      </c>
      <c r="UB10" s="18">
        <v>71.061378479003906</v>
      </c>
      <c r="UD10" s="19">
        <f t="shared" si="166"/>
        <v>1.0336009065825562</v>
      </c>
      <c r="UI10" s="17" t="s">
        <v>133</v>
      </c>
      <c r="UJ10" s="18">
        <v>71.061378479003906</v>
      </c>
      <c r="UL10" s="19">
        <f t="shared" si="167"/>
        <v>1.0336009065825562</v>
      </c>
      <c r="UQ10" s="17" t="s">
        <v>133</v>
      </c>
      <c r="UR10" s="18">
        <v>71.061378479003906</v>
      </c>
      <c r="UT10" s="19">
        <f t="shared" si="168"/>
        <v>1.0336009065825562</v>
      </c>
      <c r="UY10" s="17" t="s">
        <v>133</v>
      </c>
      <c r="UZ10" s="18">
        <v>71.061378479003906</v>
      </c>
      <c r="VB10" s="19">
        <f t="shared" si="169"/>
        <v>1.0336009065825562</v>
      </c>
      <c r="VG10" s="17" t="s">
        <v>133</v>
      </c>
      <c r="VH10" s="18">
        <v>71.061378479003906</v>
      </c>
      <c r="VJ10" s="19">
        <f t="shared" si="170"/>
        <v>1.0123448638454344</v>
      </c>
      <c r="VO10" s="17" t="s">
        <v>133</v>
      </c>
      <c r="VP10" s="18">
        <v>71.061378479003906</v>
      </c>
      <c r="VR10" s="19">
        <f t="shared" si="171"/>
        <v>1.0336009065825562</v>
      </c>
      <c r="VW10" s="17" t="s">
        <v>133</v>
      </c>
      <c r="VX10" s="18">
        <v>71.061378479003906</v>
      </c>
      <c r="VZ10" s="19">
        <f t="shared" si="172"/>
        <v>1.0336009065825562</v>
      </c>
      <c r="WE10" s="17" t="s">
        <v>133</v>
      </c>
      <c r="WF10" s="18">
        <v>71.061378479003906</v>
      </c>
      <c r="WH10" s="19">
        <f t="shared" si="173"/>
        <v>1.7247415433691557</v>
      </c>
      <c r="WM10" s="17" t="s">
        <v>133</v>
      </c>
      <c r="WN10" s="18">
        <v>71.061378479003906</v>
      </c>
      <c r="WP10" s="19">
        <f t="shared" si="174"/>
        <v>1.4536602997961248</v>
      </c>
      <c r="WU10" s="17" t="s">
        <v>133</v>
      </c>
      <c r="WV10" s="18">
        <v>71.061378479003906</v>
      </c>
      <c r="WX10" s="19">
        <f t="shared" si="175"/>
        <v>2.1338418785529081</v>
      </c>
      <c r="XC10" s="17" t="s">
        <v>133</v>
      </c>
      <c r="XD10" s="18">
        <v>71.061378479003906</v>
      </c>
      <c r="XF10" s="19">
        <f t="shared" si="176"/>
        <v>1.0404895472558602</v>
      </c>
      <c r="XK10" s="17" t="s">
        <v>133</v>
      </c>
      <c r="XL10" s="18">
        <v>64.601249694824219</v>
      </c>
      <c r="XN10" s="19">
        <f t="shared" si="177"/>
        <v>1.2290590457654431</v>
      </c>
      <c r="XS10" s="17" t="s">
        <v>133</v>
      </c>
      <c r="XT10" s="18">
        <v>71.061378479003906</v>
      </c>
      <c r="XV10" s="19">
        <f t="shared" si="178"/>
        <v>1.0264172055506473</v>
      </c>
      <c r="YA10" s="17" t="s">
        <v>133</v>
      </c>
      <c r="YB10" s="18">
        <v>71.061378479003906</v>
      </c>
      <c r="YD10" s="19">
        <f t="shared" si="179"/>
        <v>1.0404895472558602</v>
      </c>
      <c r="YI10" s="17" t="s">
        <v>133</v>
      </c>
      <c r="YJ10" s="18">
        <v>71.061378479003906</v>
      </c>
      <c r="YL10" s="19">
        <f t="shared" si="180"/>
        <v>1.0404895472558602</v>
      </c>
      <c r="YQ10" s="17" t="s">
        <v>133</v>
      </c>
      <c r="YR10" s="18">
        <v>71.061378479003906</v>
      </c>
      <c r="YT10" s="19">
        <f t="shared" si="181"/>
        <v>1.0264172055506473</v>
      </c>
      <c r="YY10" s="17" t="s">
        <v>133</v>
      </c>
      <c r="YZ10" s="18">
        <v>71.061378479003906</v>
      </c>
      <c r="ZB10" s="19">
        <f t="shared" si="182"/>
        <v>1.0264172055506473</v>
      </c>
      <c r="ZG10" s="17" t="s">
        <v>133</v>
      </c>
      <c r="ZH10" s="18">
        <v>71.061378479003906</v>
      </c>
      <c r="ZJ10" s="19">
        <f t="shared" si="183"/>
        <v>1.0336009065825562</v>
      </c>
      <c r="ZO10" s="17" t="s">
        <v>133</v>
      </c>
      <c r="ZP10" s="18">
        <v>71.061378479003906</v>
      </c>
      <c r="ZR10" s="19">
        <f t="shared" si="184"/>
        <v>1.4741521033951823</v>
      </c>
      <c r="ZW10" s="17" t="s">
        <v>133</v>
      </c>
      <c r="ZX10" s="18">
        <v>71.061378479003906</v>
      </c>
      <c r="ZZ10" s="19">
        <f t="shared" si="185"/>
        <v>1.0336009065825562</v>
      </c>
      <c r="AAE10" s="17" t="s">
        <v>133</v>
      </c>
      <c r="AAF10" s="18">
        <v>71.061378479003906</v>
      </c>
      <c r="AAH10" s="19">
        <f t="shared" si="186"/>
        <v>1.0404895472558602</v>
      </c>
      <c r="AAM10" s="17" t="s">
        <v>133</v>
      </c>
      <c r="AAN10" s="18">
        <v>71.061378479003906</v>
      </c>
      <c r="AAP10" s="19">
        <f t="shared" si="187"/>
        <v>1.0404895472558602</v>
      </c>
      <c r="AAU10" s="17" t="s">
        <v>133</v>
      </c>
      <c r="AAV10" s="18">
        <v>71.061378479003906</v>
      </c>
      <c r="AAX10" s="19">
        <f t="shared" si="188"/>
        <v>1.0404895472558602</v>
      </c>
      <c r="ABC10" s="17" t="s">
        <v>133</v>
      </c>
      <c r="ABD10" s="18">
        <v>71.061378479003906</v>
      </c>
      <c r="ABF10" s="19">
        <f t="shared" si="189"/>
        <v>1.0404895472558602</v>
      </c>
      <c r="ABK10" s="17" t="s">
        <v>133</v>
      </c>
      <c r="ABL10" s="18">
        <v>71.061378479003906</v>
      </c>
      <c r="ABN10" s="19">
        <f t="shared" si="190"/>
        <v>1.0404895472558602</v>
      </c>
      <c r="ABS10" s="17" t="s">
        <v>133</v>
      </c>
      <c r="ABT10" s="18">
        <v>73.645423889160156</v>
      </c>
      <c r="ABV10" s="19">
        <f t="shared" si="191"/>
        <v>0.96889354888135149</v>
      </c>
      <c r="ACA10" s="17" t="s">
        <v>133</v>
      </c>
      <c r="ACB10" s="18">
        <v>73.645423889160156</v>
      </c>
      <c r="ACD10" s="19">
        <f t="shared" si="192"/>
        <v>0.96889354888135149</v>
      </c>
      <c r="ACI10" s="17" t="s">
        <v>133</v>
      </c>
      <c r="ACJ10" s="18">
        <v>73.645423889160156</v>
      </c>
      <c r="ACL10" s="19">
        <f t="shared" si="193"/>
        <v>0.96889354888135149</v>
      </c>
      <c r="ACQ10" s="17" t="s">
        <v>133</v>
      </c>
      <c r="ACR10" s="18">
        <v>73.645423889160156</v>
      </c>
      <c r="ACT10" s="19">
        <f t="shared" si="194"/>
        <v>0.96889354888135149</v>
      </c>
      <c r="ACY10" s="17" t="s">
        <v>133</v>
      </c>
      <c r="ACZ10" s="18">
        <v>73.645423889160156</v>
      </c>
      <c r="ADB10" s="19">
        <f t="shared" si="195"/>
        <v>0.96889354888135149</v>
      </c>
    </row>
    <row r="11" spans="1:785" x14ac:dyDescent="0.2">
      <c r="C11" s="17" t="s">
        <v>132</v>
      </c>
      <c r="D11" s="18">
        <v>89.699996948242188</v>
      </c>
      <c r="F11" s="19">
        <f t="shared" si="98"/>
        <v>0.78970033190657085</v>
      </c>
      <c r="K11" s="17" t="s">
        <v>132</v>
      </c>
      <c r="L11" s="18">
        <v>89.699996948242188</v>
      </c>
      <c r="N11" s="19">
        <f t="shared" si="99"/>
        <v>0.78970033190657085</v>
      </c>
      <c r="S11" s="17" t="s">
        <v>132</v>
      </c>
      <c r="T11" s="18">
        <v>89.699996948242188</v>
      </c>
      <c r="V11" s="19">
        <f t="shared" si="100"/>
        <v>0.78970033190657085</v>
      </c>
      <c r="AA11" s="17" t="s">
        <v>132</v>
      </c>
      <c r="AB11" s="18">
        <v>79.300003051757813</v>
      </c>
      <c r="AD11" s="19">
        <f t="shared" si="101"/>
        <v>0.95460269905455164</v>
      </c>
      <c r="AI11" s="17" t="s">
        <v>132</v>
      </c>
      <c r="AJ11" s="18">
        <v>79.300003051757813</v>
      </c>
      <c r="AL11" s="19">
        <f t="shared" si="102"/>
        <v>0.95460269905455164</v>
      </c>
      <c r="AQ11" s="17" t="s">
        <v>132</v>
      </c>
      <c r="AR11" s="18">
        <v>79.300003051757813</v>
      </c>
      <c r="AT11" s="19">
        <f t="shared" si="103"/>
        <v>0.95460269905455164</v>
      </c>
      <c r="AY11" s="17" t="s">
        <v>132</v>
      </c>
      <c r="AZ11" s="18">
        <v>79.300003051757813</v>
      </c>
      <c r="BB11" s="19">
        <f t="shared" si="104"/>
        <v>0.91677167907285062</v>
      </c>
      <c r="BG11" s="17" t="s">
        <v>132</v>
      </c>
      <c r="BH11" s="18">
        <v>89.699996948242188</v>
      </c>
      <c r="BJ11" s="19">
        <f t="shared" si="105"/>
        <v>0.75342007333074934</v>
      </c>
      <c r="BO11" s="17" t="s">
        <v>132</v>
      </c>
      <c r="BP11" s="18">
        <v>102.69999694824219</v>
      </c>
      <c r="BR11" s="19">
        <f t="shared" si="106"/>
        <v>0.67495513075905866</v>
      </c>
      <c r="BW11" s="17" t="s">
        <v>132</v>
      </c>
      <c r="BX11" s="18"/>
      <c r="BZ11" s="19" t="str">
        <f t="shared" si="107"/>
        <v/>
      </c>
      <c r="CE11" s="17" t="s">
        <v>132</v>
      </c>
      <c r="CF11" s="18">
        <v>102.69999694824219</v>
      </c>
      <c r="CH11" s="19">
        <f t="shared" si="108"/>
        <v>0.67495513075905866</v>
      </c>
      <c r="CM11" s="17" t="s">
        <v>132</v>
      </c>
      <c r="CN11" s="18">
        <v>102.69999694824219</v>
      </c>
      <c r="CP11" s="19">
        <f t="shared" si="109"/>
        <v>0.67495513075905866</v>
      </c>
      <c r="CU11" s="17" t="s">
        <v>132</v>
      </c>
      <c r="CV11" s="18">
        <v>102.69999694824219</v>
      </c>
      <c r="CX11" s="19">
        <f t="shared" si="110"/>
        <v>0.67495513075905866</v>
      </c>
      <c r="DC11" s="17" t="s">
        <v>132</v>
      </c>
      <c r="DD11" s="18">
        <v>102.69999694824219</v>
      </c>
      <c r="DF11" s="19">
        <f t="shared" si="111"/>
        <v>0.67495513075905866</v>
      </c>
      <c r="DK11" s="17" t="s">
        <v>132</v>
      </c>
      <c r="DL11" s="18">
        <v>102.69999694824219</v>
      </c>
      <c r="DN11" s="19">
        <f t="shared" si="112"/>
        <v>0.71593044263881256</v>
      </c>
      <c r="DS11" s="17" t="s">
        <v>132</v>
      </c>
      <c r="DT11" s="18">
        <v>102.69999694824219</v>
      </c>
      <c r="DV11" s="19">
        <f t="shared" si="113"/>
        <v>0.71593044263881256</v>
      </c>
      <c r="EA11" s="17" t="s">
        <v>132</v>
      </c>
      <c r="EB11" s="18">
        <v>102.69999694824219</v>
      </c>
      <c r="ED11" s="19">
        <f t="shared" si="114"/>
        <v>0.71593044263881256</v>
      </c>
      <c r="EI11" s="17" t="s">
        <v>132</v>
      </c>
      <c r="EJ11" s="18">
        <v>102.69999694824219</v>
      </c>
      <c r="EL11" s="19">
        <f t="shared" si="115"/>
        <v>0.71593044263881256</v>
      </c>
      <c r="EQ11" s="17" t="s">
        <v>132</v>
      </c>
      <c r="ER11" s="18">
        <v>89.699996948242188</v>
      </c>
      <c r="ET11" s="19">
        <f t="shared" si="116"/>
        <v>0.82292167794809234</v>
      </c>
      <c r="EY11" s="17" t="s">
        <v>132</v>
      </c>
      <c r="EZ11" s="18">
        <v>89.699996948242188</v>
      </c>
      <c r="FB11" s="19">
        <f t="shared" si="117"/>
        <v>0.82292167794809234</v>
      </c>
      <c r="FG11" s="17" t="s">
        <v>132</v>
      </c>
      <c r="FH11" s="18">
        <v>89.699996948242188</v>
      </c>
      <c r="FJ11" s="19">
        <f t="shared" si="118"/>
        <v>0.82292167794809234</v>
      </c>
      <c r="FO11" s="17" t="s">
        <v>132</v>
      </c>
      <c r="FP11" s="18">
        <v>102.69999694824219</v>
      </c>
      <c r="FR11" s="19">
        <f t="shared" si="119"/>
        <v>0.71593044263881256</v>
      </c>
      <c r="FW11" s="17" t="s">
        <v>132</v>
      </c>
      <c r="FX11" s="18">
        <v>102.69999694824219</v>
      </c>
      <c r="FZ11" s="19">
        <f t="shared" si="120"/>
        <v>0.71593044263881256</v>
      </c>
      <c r="GE11" s="17" t="s">
        <v>132</v>
      </c>
      <c r="GF11" s="18">
        <v>102.69999694824219</v>
      </c>
      <c r="GH11" s="19">
        <f t="shared" si="121"/>
        <v>0.71593044263881256</v>
      </c>
      <c r="GM11" s="17" t="s">
        <v>132</v>
      </c>
      <c r="GN11" s="18">
        <v>89.699996948242188</v>
      </c>
      <c r="GP11" s="19">
        <f t="shared" si="122"/>
        <v>0.78970033190657085</v>
      </c>
      <c r="GU11" s="17" t="s">
        <v>132</v>
      </c>
      <c r="GV11" s="18">
        <v>89.699996948242188</v>
      </c>
      <c r="GX11" s="19">
        <f t="shared" si="123"/>
        <v>0.82292167794809234</v>
      </c>
      <c r="HC11" s="17" t="s">
        <v>132</v>
      </c>
      <c r="HD11" s="18">
        <v>89.699996948242188</v>
      </c>
      <c r="HF11" s="19">
        <f t="shared" si="124"/>
        <v>0.78970033190657085</v>
      </c>
      <c r="HK11" s="17" t="s">
        <v>132</v>
      </c>
      <c r="HL11" s="18">
        <v>89.699996948242188</v>
      </c>
      <c r="HN11" s="19">
        <f t="shared" si="125"/>
        <v>0.78970033190657085</v>
      </c>
      <c r="HS11" s="17" t="s">
        <v>132</v>
      </c>
      <c r="HT11" s="18">
        <v>79.300003051757813</v>
      </c>
      <c r="HV11" s="19">
        <f t="shared" si="126"/>
        <v>0.92243050165504292</v>
      </c>
      <c r="IA11" s="17" t="s">
        <v>132</v>
      </c>
      <c r="IB11" s="18">
        <v>79.300003051757813</v>
      </c>
      <c r="ID11" s="19">
        <f t="shared" si="127"/>
        <v>0.92243050165504292</v>
      </c>
      <c r="II11" s="17" t="s">
        <v>132</v>
      </c>
      <c r="IJ11" s="18">
        <v>85.800003051757813</v>
      </c>
      <c r="IL11" s="19">
        <f t="shared" si="128"/>
        <v>0.83995734467504457</v>
      </c>
      <c r="IQ11" s="17" t="s">
        <v>132</v>
      </c>
      <c r="IR11" s="18">
        <v>85.800003051757813</v>
      </c>
      <c r="IT11" s="19">
        <f t="shared" si="129"/>
        <v>0.83995734467504457</v>
      </c>
      <c r="IY11" s="17" t="s">
        <v>132</v>
      </c>
      <c r="IZ11" s="18">
        <v>84.5</v>
      </c>
      <c r="JB11" s="19">
        <f t="shared" si="130"/>
        <v>0.82150386005049492</v>
      </c>
      <c r="JG11" s="17" t="s">
        <v>132</v>
      </c>
      <c r="JH11" s="18">
        <v>85.800003051757813</v>
      </c>
      <c r="JJ11" s="19">
        <f t="shared" si="131"/>
        <v>0.83308258600322072</v>
      </c>
      <c r="JO11" s="17" t="s">
        <v>132</v>
      </c>
      <c r="JP11" s="18">
        <v>84.5</v>
      </c>
      <c r="JR11" s="19">
        <f t="shared" si="132"/>
        <v>0.85137667316537613</v>
      </c>
      <c r="JW11" s="17" t="s">
        <v>132</v>
      </c>
      <c r="JX11" s="18">
        <v>85.800003051757813</v>
      </c>
      <c r="JZ11" s="19">
        <f t="shared" si="133"/>
        <v>0.83995734467504457</v>
      </c>
      <c r="KE11" s="17" t="s">
        <v>132</v>
      </c>
      <c r="KF11" s="18">
        <v>79.300003051757813</v>
      </c>
      <c r="KH11" s="19">
        <f t="shared" si="134"/>
        <v>0.92243050165504292</v>
      </c>
      <c r="KM11" s="17" t="s">
        <v>132</v>
      </c>
      <c r="KN11" s="18">
        <v>79.300003051757813</v>
      </c>
      <c r="KP11" s="19">
        <f t="shared" si="135"/>
        <v>0.95460269905455164</v>
      </c>
      <c r="KU11" s="17" t="s">
        <v>132</v>
      </c>
      <c r="KV11" s="18">
        <v>79.300003051757813</v>
      </c>
      <c r="KX11" s="19">
        <f t="shared" si="136"/>
        <v>0.89211241484771397</v>
      </c>
      <c r="LC11" s="17" t="s">
        <v>132</v>
      </c>
      <c r="LD11" s="18">
        <v>79.300003051757813</v>
      </c>
      <c r="LF11" s="19">
        <f t="shared" si="137"/>
        <v>0.89211241484771397</v>
      </c>
      <c r="LK11" s="17" t="s">
        <v>132</v>
      </c>
      <c r="LL11" s="18">
        <v>79.300003051757813</v>
      </c>
      <c r="LN11" s="19">
        <f t="shared" si="138"/>
        <v>0.89211241484771397</v>
      </c>
      <c r="LS11" s="17" t="s">
        <v>132</v>
      </c>
      <c r="LT11" s="18"/>
      <c r="LV11" s="19" t="str">
        <f t="shared" si="139"/>
        <v/>
      </c>
      <c r="MA11" s="17" t="s">
        <v>132</v>
      </c>
      <c r="MB11" s="18">
        <v>79.300003051757813</v>
      </c>
      <c r="MD11" s="19">
        <f t="shared" si="140"/>
        <v>0.89211241484771397</v>
      </c>
      <c r="MI11" s="17" t="s">
        <v>132</v>
      </c>
      <c r="MJ11" s="18">
        <v>79.300003051757813</v>
      </c>
      <c r="ML11" s="19">
        <f t="shared" si="141"/>
        <v>0.89211241484771397</v>
      </c>
      <c r="MQ11" s="17" t="s">
        <v>132</v>
      </c>
      <c r="MR11" s="18">
        <v>79.300003051757813</v>
      </c>
      <c r="MT11" s="19">
        <f t="shared" si="142"/>
        <v>0.98716244824198607</v>
      </c>
      <c r="MY11" s="17" t="s">
        <v>132</v>
      </c>
      <c r="MZ11" s="18">
        <v>79.300003051757813</v>
      </c>
      <c r="NB11" s="19">
        <f t="shared" si="143"/>
        <v>0.86447364405581828</v>
      </c>
      <c r="NG11" s="17" t="s">
        <v>132</v>
      </c>
      <c r="NH11" s="18">
        <v>79.300003051757813</v>
      </c>
      <c r="NJ11" s="19">
        <f t="shared" si="144"/>
        <v>0.98716244824198607</v>
      </c>
      <c r="NO11" s="17" t="s">
        <v>132</v>
      </c>
      <c r="NP11" s="18">
        <v>79.300003051757813</v>
      </c>
      <c r="NR11" s="19">
        <f t="shared" si="145"/>
        <v>0.92243050165504292</v>
      </c>
      <c r="NW11" s="17" t="s">
        <v>132</v>
      </c>
      <c r="NX11" s="18">
        <v>79.300003051757813</v>
      </c>
      <c r="NZ11" s="19">
        <f t="shared" si="146"/>
        <v>0.95657890721371297</v>
      </c>
      <c r="OE11" s="17" t="s">
        <v>132</v>
      </c>
      <c r="OF11" s="18">
        <v>79.300003051757813</v>
      </c>
      <c r="OH11" s="19">
        <f t="shared" si="147"/>
        <v>0.86447364405581828</v>
      </c>
      <c r="OM11" s="17" t="s">
        <v>132</v>
      </c>
      <c r="ON11" s="18">
        <v>79.300003051757813</v>
      </c>
      <c r="OP11" s="19">
        <f t="shared" si="148"/>
        <v>0.92455280708710408</v>
      </c>
      <c r="OU11" s="17" t="s">
        <v>132</v>
      </c>
      <c r="OV11" s="18">
        <v>79.300003051757813</v>
      </c>
      <c r="OX11" s="19">
        <f t="shared" si="149"/>
        <v>0.89211241484771397</v>
      </c>
      <c r="PC11" s="17" t="s">
        <v>132</v>
      </c>
      <c r="PD11" s="18">
        <v>79.300003051757813</v>
      </c>
      <c r="PF11" s="19">
        <f t="shared" si="150"/>
        <v>0.92455280708710408</v>
      </c>
      <c r="PK11" s="17" t="s">
        <v>132</v>
      </c>
      <c r="PL11" s="18">
        <v>79.300003051757813</v>
      </c>
      <c r="PN11" s="19">
        <f t="shared" si="151"/>
        <v>0.9104804653818912</v>
      </c>
      <c r="PS11" s="17" t="s">
        <v>132</v>
      </c>
      <c r="PT11" s="18">
        <v>79.300003051757813</v>
      </c>
      <c r="PV11" s="19">
        <f t="shared" si="152"/>
        <v>0.92455280708710408</v>
      </c>
      <c r="QA11" s="17" t="s">
        <v>132</v>
      </c>
      <c r="QB11" s="18">
        <v>79.300003051757813</v>
      </c>
      <c r="QD11" s="19">
        <f t="shared" si="153"/>
        <v>0.92455280708710408</v>
      </c>
      <c r="QI11" s="17" t="s">
        <v>132</v>
      </c>
      <c r="QJ11" s="18">
        <v>79.300003051757813</v>
      </c>
      <c r="QL11" s="19">
        <f t="shared" si="154"/>
        <v>0.92455280708710408</v>
      </c>
      <c r="QQ11" s="17" t="s">
        <v>132</v>
      </c>
      <c r="QR11" s="18">
        <v>85.800003051757813</v>
      </c>
      <c r="QT11" s="19">
        <f t="shared" si="155"/>
        <v>0.80385166955303267</v>
      </c>
      <c r="QY11" s="17" t="s">
        <v>132</v>
      </c>
      <c r="QZ11" s="18">
        <v>88.400001525878906</v>
      </c>
      <c r="RB11" s="19">
        <f t="shared" si="156"/>
        <v>0.75956285235140664</v>
      </c>
      <c r="RG11" s="17" t="s">
        <v>132</v>
      </c>
      <c r="RH11" s="18">
        <v>88.400001525878906</v>
      </c>
      <c r="RJ11" s="19">
        <f t="shared" si="157"/>
        <v>0.78242217733714392</v>
      </c>
      <c r="RO11" s="17" t="s">
        <v>132</v>
      </c>
      <c r="RP11" s="18"/>
      <c r="RR11" s="19" t="str">
        <f t="shared" si="158"/>
        <v/>
      </c>
      <c r="RW11" s="17" t="s">
        <v>132</v>
      </c>
      <c r="RX11" s="18">
        <v>88.400001525878906</v>
      </c>
      <c r="RZ11" s="19">
        <f t="shared" si="159"/>
        <v>0.78242217733714392</v>
      </c>
      <c r="SE11" s="17" t="s">
        <v>132</v>
      </c>
      <c r="SF11" s="18">
        <v>88.400001525878906</v>
      </c>
      <c r="SH11" s="19">
        <f t="shared" si="160"/>
        <v>0.78242217733714392</v>
      </c>
      <c r="SM11" s="17" t="s">
        <v>132</v>
      </c>
      <c r="SN11" s="18">
        <v>88.400001525878906</v>
      </c>
      <c r="SP11" s="19">
        <f t="shared" si="161"/>
        <v>0.78242217733714392</v>
      </c>
      <c r="SU11" s="17" t="s">
        <v>132</v>
      </c>
      <c r="SV11" s="18">
        <v>88.400001525878906</v>
      </c>
      <c r="SX11" s="19">
        <f t="shared" si="162"/>
        <v>0.78242217733714392</v>
      </c>
      <c r="TC11" s="17" t="s">
        <v>132</v>
      </c>
      <c r="TD11" s="18">
        <v>88.400001525878906</v>
      </c>
      <c r="TF11" s="19">
        <f t="shared" si="163"/>
        <v>0.76834983563193104</v>
      </c>
      <c r="TK11" s="17" t="s">
        <v>132</v>
      </c>
      <c r="TL11" s="18">
        <v>79.300003051757813</v>
      </c>
      <c r="TN11" s="19">
        <f t="shared" si="164"/>
        <v>0.89640812367667844</v>
      </c>
      <c r="TS11" s="17" t="s">
        <v>132</v>
      </c>
      <c r="TT11" s="18">
        <v>79.300003051757813</v>
      </c>
      <c r="TV11" s="19">
        <f t="shared" si="165"/>
        <v>0.89640812367667844</v>
      </c>
      <c r="UA11" s="17" t="s">
        <v>132</v>
      </c>
      <c r="UB11" s="18">
        <v>88.400001525878906</v>
      </c>
      <c r="UD11" s="19">
        <f t="shared" si="166"/>
        <v>0.78448275389578703</v>
      </c>
      <c r="UI11" s="17" t="s">
        <v>132</v>
      </c>
      <c r="UJ11" s="18">
        <v>88.400001525878906</v>
      </c>
      <c r="UL11" s="19">
        <f t="shared" si="167"/>
        <v>0.78448275389578703</v>
      </c>
      <c r="UQ11" s="17" t="s">
        <v>132</v>
      </c>
      <c r="UR11" s="18">
        <v>88.400001525878906</v>
      </c>
      <c r="UT11" s="19">
        <f t="shared" si="168"/>
        <v>0.78448275389578703</v>
      </c>
      <c r="UY11" s="17" t="s">
        <v>132</v>
      </c>
      <c r="UZ11" s="18">
        <v>88.400001525878906</v>
      </c>
      <c r="VB11" s="19">
        <f t="shared" si="169"/>
        <v>0.78448275389578703</v>
      </c>
      <c r="VG11" s="17" t="s">
        <v>132</v>
      </c>
      <c r="VH11" s="18">
        <v>79.300003051757813</v>
      </c>
      <c r="VJ11" s="19">
        <f t="shared" si="170"/>
        <v>0.89640812367667844</v>
      </c>
      <c r="VO11" s="17" t="s">
        <v>132</v>
      </c>
      <c r="VP11" s="18">
        <v>79.300003051757813</v>
      </c>
      <c r="VR11" s="19">
        <f t="shared" si="171"/>
        <v>0.91522986127546158</v>
      </c>
      <c r="VW11" s="17" t="s">
        <v>132</v>
      </c>
      <c r="VX11" s="18">
        <v>88.400001525878906</v>
      </c>
      <c r="VZ11" s="19">
        <f t="shared" si="172"/>
        <v>0.78448275389578703</v>
      </c>
      <c r="WE11" s="17" t="s">
        <v>132</v>
      </c>
      <c r="WF11" s="18">
        <v>41.130001068115234</v>
      </c>
      <c r="WH11" s="19">
        <f t="shared" si="173"/>
        <v>2.4524676954137288</v>
      </c>
      <c r="WM11" s="17" t="s">
        <v>132</v>
      </c>
      <c r="WN11" s="18">
        <v>89.699996948242188</v>
      </c>
      <c r="WP11" s="19">
        <f t="shared" si="174"/>
        <v>1.0717213907667285</v>
      </c>
      <c r="WU11" s="17" t="s">
        <v>132</v>
      </c>
      <c r="WV11" s="18">
        <v>31.370000839233398</v>
      </c>
      <c r="WX11" s="19">
        <f t="shared" si="175"/>
        <v>3.3991073097903164</v>
      </c>
      <c r="XC11" s="17" t="s">
        <v>132</v>
      </c>
      <c r="XD11" s="18">
        <v>102.69999694824219</v>
      </c>
      <c r="XF11" s="19">
        <f t="shared" si="176"/>
        <v>0.59526009707588134</v>
      </c>
      <c r="XK11" s="17" t="s">
        <v>132</v>
      </c>
      <c r="XL11" s="18">
        <v>102.69999694824219</v>
      </c>
      <c r="XN11" s="19">
        <f t="shared" si="177"/>
        <v>0.63930656522681362</v>
      </c>
      <c r="XS11" s="17" t="s">
        <v>132</v>
      </c>
      <c r="XT11" s="18">
        <v>102.69999694824219</v>
      </c>
      <c r="XV11" s="19">
        <f t="shared" si="178"/>
        <v>0.58118775537066858</v>
      </c>
      <c r="YA11" s="17" t="s">
        <v>132</v>
      </c>
      <c r="YB11" s="18">
        <v>102.69999694824219</v>
      </c>
      <c r="YD11" s="19">
        <f t="shared" si="179"/>
        <v>0.59526009707588134</v>
      </c>
      <c r="YI11" s="17" t="s">
        <v>132</v>
      </c>
      <c r="YJ11" s="18">
        <v>102.69999694824219</v>
      </c>
      <c r="YL11" s="19">
        <f t="shared" si="180"/>
        <v>0.59526009707588134</v>
      </c>
      <c r="YQ11" s="17" t="s">
        <v>132</v>
      </c>
      <c r="YR11" s="18">
        <v>102.69999694824219</v>
      </c>
      <c r="YT11" s="19">
        <f t="shared" si="181"/>
        <v>0.58118775537066858</v>
      </c>
      <c r="YY11" s="17" t="s">
        <v>132</v>
      </c>
      <c r="YZ11" s="18">
        <v>102.69999694824219</v>
      </c>
      <c r="ZB11" s="19">
        <f t="shared" si="182"/>
        <v>0.58118775537066858</v>
      </c>
      <c r="ZG11" s="17" t="s">
        <v>132</v>
      </c>
      <c r="ZH11" s="18">
        <v>89.699996948242188</v>
      </c>
      <c r="ZJ11" s="19">
        <f t="shared" si="183"/>
        <v>0.76580465833739919</v>
      </c>
      <c r="ZO11" s="17" t="s">
        <v>132</v>
      </c>
      <c r="ZP11" s="18">
        <v>89.699996948242188</v>
      </c>
      <c r="ZR11" s="19">
        <f t="shared" si="184"/>
        <v>1.0922131943657858</v>
      </c>
      <c r="ZW11" s="17" t="s">
        <v>132</v>
      </c>
      <c r="ZX11" s="18">
        <v>88.400001525878906</v>
      </c>
      <c r="ZZ11" s="19">
        <f t="shared" si="185"/>
        <v>0.78448275389578703</v>
      </c>
      <c r="AAE11" s="17" t="s">
        <v>132</v>
      </c>
      <c r="AAF11" s="18">
        <v>79.300003051757813</v>
      </c>
      <c r="AAH11" s="19">
        <f t="shared" si="186"/>
        <v>0.92455280708710408</v>
      </c>
      <c r="AAM11" s="17" t="s">
        <v>132</v>
      </c>
      <c r="AAN11" s="18">
        <v>88.400001525878906</v>
      </c>
      <c r="AAP11" s="19">
        <f t="shared" si="187"/>
        <v>0.79649451904235669</v>
      </c>
      <c r="AAU11" s="17" t="s">
        <v>132</v>
      </c>
      <c r="AAV11" s="18">
        <v>89.699996948242188</v>
      </c>
      <c r="AAX11" s="19">
        <f t="shared" si="188"/>
        <v>0.77820053924364818</v>
      </c>
      <c r="ABC11" s="17" t="s">
        <v>132</v>
      </c>
      <c r="ABD11" s="18">
        <v>89.699996948242188</v>
      </c>
      <c r="ABF11" s="19">
        <f t="shared" si="189"/>
        <v>0.77820053924364818</v>
      </c>
      <c r="ABK11" s="17" t="s">
        <v>132</v>
      </c>
      <c r="ABL11" s="18">
        <v>102.69999694824219</v>
      </c>
      <c r="ABN11" s="19">
        <f t="shared" si="190"/>
        <v>0.59526009707588134</v>
      </c>
      <c r="ABS11" s="17" t="s">
        <v>132</v>
      </c>
      <c r="ABT11" s="18">
        <v>88.400001525878906</v>
      </c>
      <c r="ABV11" s="19">
        <f t="shared" si="191"/>
        <v>0.76854739215442314</v>
      </c>
      <c r="ACA11" s="17" t="s">
        <v>132</v>
      </c>
      <c r="ACB11" s="18">
        <v>88.400001525878906</v>
      </c>
      <c r="ACD11" s="19">
        <f t="shared" si="192"/>
        <v>0.76854739215442314</v>
      </c>
      <c r="ACI11" s="17" t="s">
        <v>132</v>
      </c>
      <c r="ACJ11" s="18">
        <v>79.300003051757813</v>
      </c>
      <c r="ACL11" s="19">
        <f t="shared" si="193"/>
        <v>0.89211241484771397</v>
      </c>
      <c r="ACQ11" s="17" t="s">
        <v>132</v>
      </c>
      <c r="ACR11" s="18">
        <v>79.300003051757813</v>
      </c>
      <c r="ACT11" s="19">
        <f t="shared" si="194"/>
        <v>0.89211241484771397</v>
      </c>
      <c r="ACY11" s="17" t="s">
        <v>132</v>
      </c>
      <c r="ACZ11" s="18">
        <v>88.400001525878906</v>
      </c>
      <c r="ADB11" s="19">
        <f t="shared" si="195"/>
        <v>0.76854739215442314</v>
      </c>
    </row>
    <row r="13" spans="1:785" x14ac:dyDescent="0.2">
      <c r="B13" s="21" t="s">
        <v>137</v>
      </c>
      <c r="D13" s="22" t="str">
        <f>"Teuerste ist:     "&amp;MAX(D14:D17)&amp;"   "&amp;INDEX(C14:C17,MATCH(MAX(D14:D17),D14:D17,0))</f>
        <v>Teuerste ist:     273   KLEYLING</v>
      </c>
      <c r="F13" s="17" t="s">
        <v>143</v>
      </c>
      <c r="G13" s="17" t="s">
        <v>134</v>
      </c>
      <c r="J13" s="21" t="s">
        <v>137</v>
      </c>
      <c r="L13" s="22" t="str">
        <f>"Teuerste ist:     "&amp;MAX(L14:L17)&amp;"   "&amp;INDEX(K14:K17,MATCH(MAX(L14:L17),L14:L17,0))</f>
        <v>Teuerste ist:     273   KLEYLING</v>
      </c>
      <c r="N13" s="17" t="s">
        <v>143</v>
      </c>
      <c r="O13" s="17" t="s">
        <v>134</v>
      </c>
      <c r="R13" s="21" t="s">
        <v>137</v>
      </c>
      <c r="T13" s="22" t="str">
        <f>"Teuerste ist:     "&amp;MAX(T14:T17)&amp;"   "&amp;INDEX(S14:S17,MATCH(MAX(T14:T17),T14:T17,0))</f>
        <v>Teuerste ist:     273   KLEYLING</v>
      </c>
      <c r="V13" s="17" t="s">
        <v>143</v>
      </c>
      <c r="W13" s="17" t="s">
        <v>134</v>
      </c>
      <c r="Z13" s="21" t="s">
        <v>137</v>
      </c>
      <c r="AB13" s="22" t="str">
        <f>"Teuerste ist:     "&amp;MAX(AB14:AB17)&amp;"   "&amp;INDEX(AA14:AA17,MATCH(MAX(AB14:AB17),AB14:AB17,0))</f>
        <v>Teuerste ist:     273   KLEYLING</v>
      </c>
      <c r="AD13" s="17" t="s">
        <v>143</v>
      </c>
      <c r="AE13" s="17" t="s">
        <v>134</v>
      </c>
      <c r="AH13" s="21" t="s">
        <v>137</v>
      </c>
      <c r="AJ13" s="22" t="str">
        <f>"Teuerste ist:     "&amp;MAX(AJ14:AJ17)&amp;"   "&amp;INDEX(AI14:AI17,MATCH(MAX(AJ14:AJ17),AJ14:AJ17,0))</f>
        <v>Teuerste ist:     273   KLEYLING</v>
      </c>
      <c r="AL13" s="17" t="s">
        <v>143</v>
      </c>
      <c r="AM13" s="17" t="s">
        <v>134</v>
      </c>
      <c r="AP13" s="21" t="s">
        <v>137</v>
      </c>
      <c r="AR13" s="22" t="str">
        <f>"Teuerste ist:     "&amp;MAX(AR14:AR17)&amp;"   "&amp;INDEX(AQ14:AQ17,MATCH(MAX(AR14:AR17),AR14:AR17,0))</f>
        <v>Teuerste ist:     273   KLEYLING</v>
      </c>
      <c r="AT13" s="17" t="s">
        <v>143</v>
      </c>
      <c r="AU13" s="17" t="s">
        <v>134</v>
      </c>
      <c r="AX13" s="21" t="s">
        <v>137</v>
      </c>
      <c r="AZ13" s="22" t="str">
        <f>"Teuerste ist:     "&amp;MAX(AZ14:AZ17)&amp;"   "&amp;INDEX(AY14:AY17,MATCH(MAX(AZ14:AZ17),AZ14:AZ17,0))</f>
        <v>Teuerste ist:     271   KLEYLING</v>
      </c>
      <c r="BB13" s="17" t="s">
        <v>143</v>
      </c>
      <c r="BC13" s="17" t="s">
        <v>134</v>
      </c>
      <c r="BF13" s="21" t="s">
        <v>137</v>
      </c>
      <c r="BH13" s="22" t="str">
        <f>"Teuerste ist:     "&amp;MAX(BH14:BH17)&amp;"   "&amp;INDEX(BG14:BG17,MATCH(MAX(BH14:BH17),BH14:BH17,0))</f>
        <v>Teuerste ist:     271   KLEYLING</v>
      </c>
      <c r="BJ13" s="17" t="s">
        <v>143</v>
      </c>
      <c r="BK13" s="17" t="s">
        <v>134</v>
      </c>
      <c r="BN13" s="21" t="s">
        <v>137</v>
      </c>
      <c r="BP13" s="22" t="str">
        <f>"Teuerste ist:     "&amp;MAX(BP14:BP17)&amp;"   "&amp;INDEX(BO14:BO17,MATCH(MAX(BP14:BP17),BP14:BP17,0))</f>
        <v>Teuerste ist:     274   KLEYLING</v>
      </c>
      <c r="BR13" s="17" t="s">
        <v>143</v>
      </c>
      <c r="BS13" s="17" t="s">
        <v>134</v>
      </c>
      <c r="BV13" s="21" t="s">
        <v>137</v>
      </c>
      <c r="BX13" s="22" t="e">
        <f>"Teuerste ist:     "&amp;MAX(BX14:BX17)&amp;"   "&amp;INDEX(BW14:BW17,MATCH(MAX(BX14:BX17),BX14:BX17,0))</f>
        <v>#N/A</v>
      </c>
      <c r="BZ13" s="17" t="s">
        <v>143</v>
      </c>
      <c r="CA13" s="17" t="s">
        <v>134</v>
      </c>
      <c r="CD13" s="21" t="s">
        <v>137</v>
      </c>
      <c r="CF13" s="22" t="str">
        <f>"Teuerste ist:     "&amp;MAX(CF14:CF17)&amp;"   "&amp;INDEX(CE14:CE17,MATCH(MAX(CF14:CF17),CF14:CF17,0))</f>
        <v>Teuerste ist:     274   KLEYLING</v>
      </c>
      <c r="CH13" s="17" t="s">
        <v>143</v>
      </c>
      <c r="CI13" s="17" t="s">
        <v>134</v>
      </c>
      <c r="CL13" s="21" t="s">
        <v>137</v>
      </c>
      <c r="CN13" s="22" t="str">
        <f>"Teuerste ist:     "&amp;MAX(CN14:CN17)&amp;"   "&amp;INDEX(CM14:CM17,MATCH(MAX(CN14:CN17),CN14:CN17,0))</f>
        <v>Teuerste ist:     274   KLEYLING</v>
      </c>
      <c r="CP13" s="17" t="s">
        <v>143</v>
      </c>
      <c r="CQ13" s="17" t="s">
        <v>134</v>
      </c>
      <c r="CT13" s="21" t="s">
        <v>137</v>
      </c>
      <c r="CV13" s="22" t="str">
        <f>"Teuerste ist:     "&amp;MAX(CV14:CV17)&amp;"   "&amp;INDEX(CU14:CU17,MATCH(MAX(CV14:CV17),CV14:CV17,0))</f>
        <v>Teuerste ist:     274   KLEYLING</v>
      </c>
      <c r="CX13" s="17" t="s">
        <v>143</v>
      </c>
      <c r="CY13" s="17" t="s">
        <v>134</v>
      </c>
      <c r="DB13" s="21" t="s">
        <v>137</v>
      </c>
      <c r="DD13" s="22" t="str">
        <f>"Teuerste ist:     "&amp;MAX(DD14:DD17)&amp;"   "&amp;INDEX(DC14:DC17,MATCH(MAX(DD14:DD17),DD14:DD17,0))</f>
        <v>Teuerste ist:     274   KLEYLING</v>
      </c>
      <c r="DF13" s="17" t="s">
        <v>143</v>
      </c>
      <c r="DG13" s="17" t="s">
        <v>134</v>
      </c>
      <c r="DJ13" s="21" t="s">
        <v>137</v>
      </c>
      <c r="DL13" s="22" t="str">
        <f>"Teuerste ist:     "&amp;MAX(DL14:DL17)&amp;"   "&amp;INDEX(DK14:DK17,MATCH(MAX(DL14:DL17),DL14:DL17,0))</f>
        <v>Teuerste ist:     277   KLEYLING</v>
      </c>
      <c r="DN13" s="17" t="s">
        <v>143</v>
      </c>
      <c r="DO13" s="17" t="s">
        <v>134</v>
      </c>
      <c r="DR13" s="21" t="s">
        <v>137</v>
      </c>
      <c r="DT13" s="22" t="str">
        <f>"Teuerste ist:     "&amp;MAX(DT14:DT17)&amp;"   "&amp;INDEX(DS14:DS17,MATCH(MAX(DT14:DT17),DT14:DT17,0))</f>
        <v>Teuerste ist:     277   KLEYLING</v>
      </c>
      <c r="DV13" s="17" t="s">
        <v>143</v>
      </c>
      <c r="DW13" s="17" t="s">
        <v>134</v>
      </c>
      <c r="DZ13" s="21" t="s">
        <v>137</v>
      </c>
      <c r="EB13" s="22" t="str">
        <f>"Teuerste ist:     "&amp;MAX(EB14:EB17)&amp;"   "&amp;INDEX(EA14:EA17,MATCH(MAX(EB14:EB17),EB14:EB17,0))</f>
        <v>Teuerste ist:     277   KLEYLING</v>
      </c>
      <c r="ED13" s="17" t="s">
        <v>143</v>
      </c>
      <c r="EE13" s="17" t="s">
        <v>134</v>
      </c>
      <c r="EH13" s="21" t="s">
        <v>137</v>
      </c>
      <c r="EJ13" s="22" t="str">
        <f>"Teuerste ist:     "&amp;MAX(EJ14:EJ17)&amp;"   "&amp;INDEX(EI14:EI17,MATCH(MAX(EJ14:EJ17),EJ14:EJ17,0))</f>
        <v>Teuerste ist:     277   KLEYLING</v>
      </c>
      <c r="EL13" s="17" t="s">
        <v>143</v>
      </c>
      <c r="EM13" s="17" t="s">
        <v>134</v>
      </c>
      <c r="EP13" s="21" t="s">
        <v>137</v>
      </c>
      <c r="ER13" s="22" t="str">
        <f>"Teuerste ist:     "&amp;MAX(ER14:ER17)&amp;"   "&amp;INDEX(EQ14:EQ17,MATCH(MAX(ER14:ER17),ER14:ER17,0))</f>
        <v>Teuerste ist:     274   KLEYLING</v>
      </c>
      <c r="ET13" s="17" t="s">
        <v>143</v>
      </c>
      <c r="EU13" s="17" t="s">
        <v>134</v>
      </c>
      <c r="EX13" s="21" t="s">
        <v>137</v>
      </c>
      <c r="EZ13" s="22" t="str">
        <f>"Teuerste ist:     "&amp;MAX(EZ14:EZ17)&amp;"   "&amp;INDEX(EY14:EY17,MATCH(MAX(EZ14:EZ17),EZ14:EZ17,0))</f>
        <v>Teuerste ist:     274   KLEYLING</v>
      </c>
      <c r="FB13" s="17" t="s">
        <v>143</v>
      </c>
      <c r="FC13" s="17" t="s">
        <v>134</v>
      </c>
      <c r="FF13" s="21" t="s">
        <v>137</v>
      </c>
      <c r="FH13" s="22" t="str">
        <f>"Teuerste ist:     "&amp;MAX(FH14:FH17)&amp;"   "&amp;INDEX(FG14:FG17,MATCH(MAX(FH14:FH17),FH14:FH17,0))</f>
        <v>Teuerste ist:     274   KLEYLING</v>
      </c>
      <c r="FJ13" s="17" t="s">
        <v>143</v>
      </c>
      <c r="FK13" s="17" t="s">
        <v>134</v>
      </c>
      <c r="FN13" s="21" t="s">
        <v>137</v>
      </c>
      <c r="FP13" s="22" t="str">
        <f>"Teuerste ist:     "&amp;MAX(FP14:FP17)&amp;"   "&amp;INDEX(FO14:FO17,MATCH(MAX(FP14:FP17),FP14:FP17,0))</f>
        <v>Teuerste ist:     277   KLEYLING</v>
      </c>
      <c r="FR13" s="17" t="s">
        <v>143</v>
      </c>
      <c r="FS13" s="17" t="s">
        <v>134</v>
      </c>
      <c r="FV13" s="21" t="s">
        <v>137</v>
      </c>
      <c r="FX13" s="22" t="str">
        <f>"Teuerste ist:     "&amp;MAX(FX14:FX17)&amp;"   "&amp;INDEX(FW14:FW17,MATCH(MAX(FX14:FX17),FX14:FX17,0))</f>
        <v>Teuerste ist:     277   KLEYLING</v>
      </c>
      <c r="FZ13" s="17" t="s">
        <v>143</v>
      </c>
      <c r="GA13" s="17" t="s">
        <v>134</v>
      </c>
      <c r="GD13" s="21" t="s">
        <v>137</v>
      </c>
      <c r="GF13" s="22" t="str">
        <f>"Teuerste ist:     "&amp;MAX(GF14:GF17)&amp;"   "&amp;INDEX(GE14:GE17,MATCH(MAX(GF14:GF17),GF14:GF17,0))</f>
        <v>Teuerste ist:     277   KLEYLING</v>
      </c>
      <c r="GH13" s="17" t="s">
        <v>143</v>
      </c>
      <c r="GI13" s="17" t="s">
        <v>134</v>
      </c>
      <c r="GL13" s="21" t="s">
        <v>137</v>
      </c>
      <c r="GN13" s="22" t="str">
        <f>"Teuerste ist:     "&amp;MAX(GN14:GN17)&amp;"   "&amp;INDEX(GM14:GM17,MATCH(MAX(GN14:GN17),GN14:GN17,0))</f>
        <v>Teuerste ist:     273   KLEYLING</v>
      </c>
      <c r="GP13" s="17" t="s">
        <v>143</v>
      </c>
      <c r="GQ13" s="17" t="s">
        <v>134</v>
      </c>
      <c r="GT13" s="21" t="s">
        <v>137</v>
      </c>
      <c r="GV13" s="22" t="str">
        <f>"Teuerste ist:     "&amp;MAX(GV14:GV17)&amp;"   "&amp;INDEX(GU14:GU17,MATCH(MAX(GV14:GV17),GV14:GV17,0))</f>
        <v>Teuerste ist:     274   KLEYLING</v>
      </c>
      <c r="GX13" s="17" t="s">
        <v>143</v>
      </c>
      <c r="GY13" s="17" t="s">
        <v>134</v>
      </c>
      <c r="HB13" s="21" t="s">
        <v>137</v>
      </c>
      <c r="HD13" s="22" t="str">
        <f>"Teuerste ist:     "&amp;MAX(HD14:HD17)&amp;"   "&amp;INDEX(HC14:HC17,MATCH(MAX(HD14:HD17),HD14:HD17,0))</f>
        <v>Teuerste ist:     273   KLEYLING</v>
      </c>
      <c r="HF13" s="17" t="s">
        <v>143</v>
      </c>
      <c r="HG13" s="17" t="s">
        <v>134</v>
      </c>
      <c r="HJ13" s="21" t="s">
        <v>137</v>
      </c>
      <c r="HL13" s="22" t="str">
        <f>"Teuerste ist:     "&amp;MAX(HL14:HL17)&amp;"   "&amp;INDEX(HK14:HK17,MATCH(MAX(HL14:HL17),HL14:HL17,0))</f>
        <v>Teuerste ist:     273   KLEYLING</v>
      </c>
      <c r="HN13" s="17" t="s">
        <v>143</v>
      </c>
      <c r="HO13" s="17" t="s">
        <v>134</v>
      </c>
      <c r="HR13" s="21" t="s">
        <v>137</v>
      </c>
      <c r="HT13" s="22" t="str">
        <f>"Teuerste ist:     "&amp;MAX(HT14:HT17)&amp;"   "&amp;INDEX(HS14:HS17,MATCH(MAX(HT14:HT17),HT14:HT17,0))</f>
        <v>Teuerste ist:     271   KLEYLING</v>
      </c>
      <c r="HV13" s="17" t="s">
        <v>143</v>
      </c>
      <c r="HW13" s="17" t="s">
        <v>134</v>
      </c>
      <c r="HZ13" s="21" t="s">
        <v>137</v>
      </c>
      <c r="IB13" s="22" t="str">
        <f>"Teuerste ist:     "&amp;MAX(IB14:IB17)&amp;"   "&amp;INDEX(IA14:IA17,MATCH(MAX(IB14:IB17),IB14:IB17,0))</f>
        <v>Teuerste ist:     271   KLEYLING</v>
      </c>
      <c r="ID13" s="17" t="s">
        <v>143</v>
      </c>
      <c r="IE13" s="17" t="s">
        <v>134</v>
      </c>
      <c r="IH13" s="21" t="s">
        <v>137</v>
      </c>
      <c r="IJ13" s="22" t="str">
        <f>"Teuerste ist:     "&amp;MAX(IJ14:IJ17)&amp;"   "&amp;INDEX(II14:II17,MATCH(MAX(IJ14:IJ17),IJ14:IJ17,0))</f>
        <v>Teuerste ist:     271   KLEYLING</v>
      </c>
      <c r="IL13" s="17" t="s">
        <v>143</v>
      </c>
      <c r="IM13" s="17" t="s">
        <v>134</v>
      </c>
      <c r="IP13" s="21" t="s">
        <v>137</v>
      </c>
      <c r="IR13" s="22" t="str">
        <f>"Teuerste ist:     "&amp;MAX(IR14:IR17)&amp;"   "&amp;INDEX(IQ14:IQ17,MATCH(MAX(IR14:IR17),IR14:IR17,0))</f>
        <v>Teuerste ist:     271   KLEYLING</v>
      </c>
      <c r="IT13" s="17" t="s">
        <v>143</v>
      </c>
      <c r="IU13" s="17" t="s">
        <v>134</v>
      </c>
      <c r="IX13" s="21" t="s">
        <v>137</v>
      </c>
      <c r="IZ13" s="22" t="str">
        <f>"Teuerste ist:     "&amp;MAX(IZ14:IZ17)&amp;"   "&amp;INDEX(IY14:IY17,MATCH(MAX(IZ14:IZ17),IZ14:IZ17,0))</f>
        <v>Teuerste ist:     245   KLEYLING</v>
      </c>
      <c r="JB13" s="17" t="s">
        <v>143</v>
      </c>
      <c r="JC13" s="17" t="s">
        <v>134</v>
      </c>
      <c r="JF13" s="21" t="s">
        <v>137</v>
      </c>
      <c r="JH13" s="22" t="str">
        <f>"Teuerste ist:     "&amp;MAX(JH14:JH17)&amp;"   "&amp;INDEX(JG14:JG17,MATCH(MAX(JH14:JH17),JH14:JH17,0))</f>
        <v>Teuerste ist:     245   KLEYLING</v>
      </c>
      <c r="JJ13" s="17" t="s">
        <v>143</v>
      </c>
      <c r="JK13" s="17" t="s">
        <v>134</v>
      </c>
      <c r="JN13" s="21" t="s">
        <v>137</v>
      </c>
      <c r="JP13" s="22" t="str">
        <f>"Teuerste ist:     "&amp;MAX(JP14:JP17)&amp;"   "&amp;INDEX(JO14:JO17,MATCH(MAX(JP14:JP17),JP14:JP17,0))</f>
        <v>Teuerste ist:     245   KLEYLING</v>
      </c>
      <c r="JR13" s="17" t="s">
        <v>143</v>
      </c>
      <c r="JS13" s="17" t="s">
        <v>134</v>
      </c>
      <c r="JV13" s="21" t="s">
        <v>137</v>
      </c>
      <c r="JX13" s="22" t="str">
        <f>"Teuerste ist:     "&amp;MAX(JX14:JX17)&amp;"   "&amp;INDEX(JW14:JW17,MATCH(MAX(JX14:JX17),JX14:JX17,0))</f>
        <v>Teuerste ist:     271   KLEYLING</v>
      </c>
      <c r="JZ13" s="17" t="s">
        <v>143</v>
      </c>
      <c r="KA13" s="17" t="s">
        <v>134</v>
      </c>
      <c r="KD13" s="21" t="s">
        <v>137</v>
      </c>
      <c r="KF13" s="22" t="str">
        <f>"Teuerste ist:     "&amp;MAX(KF14:KF17)&amp;"   "&amp;INDEX(KE14:KE17,MATCH(MAX(KF14:KF17),KF14:KF17,0))</f>
        <v>Teuerste ist:     271   KLEYLING</v>
      </c>
      <c r="KH13" s="17" t="s">
        <v>143</v>
      </c>
      <c r="KI13" s="17" t="s">
        <v>134</v>
      </c>
      <c r="KL13" s="21" t="s">
        <v>137</v>
      </c>
      <c r="KN13" s="22" t="str">
        <f>"Teuerste ist:     "&amp;MAX(KN14:KN17)&amp;"   "&amp;INDEX(KM14:KM17,MATCH(MAX(KN14:KN17),KN14:KN17,0))</f>
        <v>Teuerste ist:     273   KLEYLING</v>
      </c>
      <c r="KP13" s="17" t="s">
        <v>143</v>
      </c>
      <c r="KQ13" s="17" t="s">
        <v>134</v>
      </c>
      <c r="KT13" s="21" t="s">
        <v>137</v>
      </c>
      <c r="KV13" s="22" t="str">
        <f>"Teuerste ist:     "&amp;MAX(KV14:KV17)&amp;"   "&amp;INDEX(KU14:KU17,MATCH(MAX(KV14:KV17),KV14:KV17,0))</f>
        <v>Teuerste ist:     245   KLEYLING</v>
      </c>
      <c r="KX13" s="17" t="s">
        <v>143</v>
      </c>
      <c r="KY13" s="17" t="s">
        <v>134</v>
      </c>
      <c r="LB13" s="21" t="s">
        <v>137</v>
      </c>
      <c r="LD13" s="22" t="str">
        <f>"Teuerste ist:     "&amp;MAX(LD14:LD17)&amp;"   "&amp;INDEX(LC14:LC17,MATCH(MAX(LD14:LD17),LD14:LD17,0))</f>
        <v>Teuerste ist:     245   KLEYLING</v>
      </c>
      <c r="LF13" s="17" t="s">
        <v>143</v>
      </c>
      <c r="LG13" s="17" t="s">
        <v>134</v>
      </c>
      <c r="LJ13" s="21" t="s">
        <v>137</v>
      </c>
      <c r="LL13" s="22" t="str">
        <f>"Teuerste ist:     "&amp;MAX(LL14:LL17)&amp;"   "&amp;INDEX(LK14:LK17,MATCH(MAX(LL14:LL17),LL14:LL17,0))</f>
        <v>Teuerste ist:     245   KLEYLING</v>
      </c>
      <c r="LN13" s="17" t="s">
        <v>143</v>
      </c>
      <c r="LO13" s="17" t="s">
        <v>134</v>
      </c>
      <c r="LR13" s="21" t="s">
        <v>137</v>
      </c>
      <c r="LT13" s="22" t="e">
        <f>"Teuerste ist:     "&amp;MAX(LT14:LT17)&amp;"   "&amp;INDEX(LS14:LS17,MATCH(MAX(LT14:LT17),LT14:LT17,0))</f>
        <v>#N/A</v>
      </c>
      <c r="LV13" s="17" t="s">
        <v>143</v>
      </c>
      <c r="LW13" s="17" t="s">
        <v>134</v>
      </c>
      <c r="LZ13" s="21" t="s">
        <v>137</v>
      </c>
      <c r="MB13" s="22" t="str">
        <f>"Teuerste ist:     "&amp;MAX(MB14:MB17)&amp;"   "&amp;INDEX(MA14:MA17,MATCH(MAX(MB14:MB17),MB14:MB17,0))</f>
        <v>Teuerste ist:     245   KLEYLING</v>
      </c>
      <c r="MD13" s="17" t="s">
        <v>143</v>
      </c>
      <c r="ME13" s="17" t="s">
        <v>134</v>
      </c>
      <c r="MH13" s="21" t="s">
        <v>137</v>
      </c>
      <c r="MJ13" s="22" t="str">
        <f>"Teuerste ist:     "&amp;MAX(MJ14:MJ17)&amp;"   "&amp;INDEX(MI14:MI17,MATCH(MAX(MJ14:MJ17),MJ14:MJ17,0))</f>
        <v>Teuerste ist:     245   KLEYLING</v>
      </c>
      <c r="ML13" s="17" t="s">
        <v>143</v>
      </c>
      <c r="MM13" s="17" t="s">
        <v>134</v>
      </c>
      <c r="MP13" s="21" t="s">
        <v>137</v>
      </c>
      <c r="MR13" s="22" t="str">
        <f>"Teuerste ist:     "&amp;MAX(MR14:MR17)&amp;"   "&amp;INDEX(MQ14:MQ17,MATCH(MAX(MR14:MR17),MR14:MR17,0))</f>
        <v>Teuerste ist:     271   KLEYLING</v>
      </c>
      <c r="MT13" s="17" t="s">
        <v>143</v>
      </c>
      <c r="MU13" s="17" t="s">
        <v>134</v>
      </c>
      <c r="MX13" s="21" t="s">
        <v>137</v>
      </c>
      <c r="MZ13" s="22" t="str">
        <f>"Teuerste ist:     "&amp;MAX(MZ14:MZ17)&amp;"   "&amp;INDEX(MY14:MY17,MATCH(MAX(MZ14:MZ17),MZ14:MZ17,0))</f>
        <v>Teuerste ist:     245   KLEYLING</v>
      </c>
      <c r="NB13" s="17" t="s">
        <v>143</v>
      </c>
      <c r="NC13" s="17" t="s">
        <v>134</v>
      </c>
      <c r="NF13" s="21" t="s">
        <v>137</v>
      </c>
      <c r="NH13" s="22" t="str">
        <f>"Teuerste ist:     "&amp;MAX(NH14:NH17)&amp;"   "&amp;INDEX(NG14:NG17,MATCH(MAX(NH14:NH17),NH14:NH17,0))</f>
        <v>Teuerste ist:     271   KLEYLING</v>
      </c>
      <c r="NJ13" s="17" t="s">
        <v>143</v>
      </c>
      <c r="NK13" s="17" t="s">
        <v>134</v>
      </c>
      <c r="NN13" s="21" t="s">
        <v>137</v>
      </c>
      <c r="NP13" s="22" t="str">
        <f>"Teuerste ist:     "&amp;MAX(NP14:NP17)&amp;"   "&amp;INDEX(NO14:NO17,MATCH(MAX(NP14:NP17),NP14:NP17,0))</f>
        <v>Teuerste ist:     271   KLEYLING</v>
      </c>
      <c r="NR13" s="17" t="s">
        <v>143</v>
      </c>
      <c r="NS13" s="17" t="s">
        <v>134</v>
      </c>
      <c r="NV13" s="21" t="s">
        <v>137</v>
      </c>
      <c r="NX13" s="22" t="str">
        <f>"Teuerste ist:     "&amp;MAX(NX14:NX17)&amp;"   "&amp;INDEX(NW14:NW17,MATCH(MAX(NX14:NX17),NX14:NX17,0))</f>
        <v>Teuerste ist:     271   KLEYLING</v>
      </c>
      <c r="NZ13" s="17" t="s">
        <v>143</v>
      </c>
      <c r="OA13" s="17" t="s">
        <v>134</v>
      </c>
      <c r="OD13" s="21" t="s">
        <v>137</v>
      </c>
      <c r="OF13" s="22" t="str">
        <f>"Teuerste ist:     "&amp;MAX(OF14:OF17)&amp;"   "&amp;INDEX(OE14:OE17,MATCH(MAX(OF14:OF17),OF14:OF17,0))</f>
        <v>Teuerste ist:     245   KLEYLING</v>
      </c>
      <c r="OH13" s="17" t="s">
        <v>143</v>
      </c>
      <c r="OI13" s="17" t="s">
        <v>134</v>
      </c>
      <c r="OL13" s="21" t="s">
        <v>137</v>
      </c>
      <c r="ON13" s="22" t="str">
        <f>"Teuerste ist:     "&amp;MAX(ON14:ON17)&amp;"   "&amp;INDEX(OM14:OM17,MATCH(MAX(ON14:ON17),ON14:ON17,0))</f>
        <v>Teuerste ist:     245   KLEYLING</v>
      </c>
      <c r="OP13" s="17" t="s">
        <v>143</v>
      </c>
      <c r="OQ13" s="17" t="s">
        <v>134</v>
      </c>
      <c r="OT13" s="21" t="s">
        <v>137</v>
      </c>
      <c r="OV13" s="22" t="str">
        <f>"Teuerste ist:     "&amp;MAX(OV14:OV17)&amp;"   "&amp;INDEX(OU14:OU17,MATCH(MAX(OV14:OV17),OV14:OV17,0))</f>
        <v>Teuerste ist:     245   KLEYLING</v>
      </c>
      <c r="OX13" s="17" t="s">
        <v>143</v>
      </c>
      <c r="OY13" s="17" t="s">
        <v>134</v>
      </c>
      <c r="PB13" s="21" t="s">
        <v>137</v>
      </c>
      <c r="PD13" s="22" t="str">
        <f>"Teuerste ist:     "&amp;MAX(PD14:PD17)&amp;"   "&amp;INDEX(PC14:PC17,MATCH(MAX(PD14:PD17),PD14:PD17,0))</f>
        <v>Teuerste ist:     245   KLEYLING</v>
      </c>
      <c r="PF13" s="17" t="s">
        <v>143</v>
      </c>
      <c r="PG13" s="17" t="s">
        <v>134</v>
      </c>
      <c r="PJ13" s="21" t="s">
        <v>137</v>
      </c>
      <c r="PL13" s="22" t="str">
        <f>"Teuerste ist:     "&amp;MAX(PL14:PL17)&amp;"   "&amp;INDEX(PK14:PK17,MATCH(MAX(PL14:PL17),PL14:PL17,0))</f>
        <v>Teuerste ist:     243   KLEYLING</v>
      </c>
      <c r="PN13" s="17" t="s">
        <v>143</v>
      </c>
      <c r="PO13" s="17" t="s">
        <v>134</v>
      </c>
      <c r="PR13" s="21" t="s">
        <v>137</v>
      </c>
      <c r="PT13" s="22" t="str">
        <f>"Teuerste ist:     "&amp;MAX(PT14:PT17)&amp;"   "&amp;INDEX(PS14:PS17,MATCH(MAX(PT14:PT17),PT14:PT17,0))</f>
        <v>Teuerste ist:     245   KLEYLING</v>
      </c>
      <c r="PV13" s="17" t="s">
        <v>143</v>
      </c>
      <c r="PW13" s="17" t="s">
        <v>134</v>
      </c>
      <c r="PZ13" s="21" t="s">
        <v>137</v>
      </c>
      <c r="QB13" s="22" t="str">
        <f>"Teuerste ist:     "&amp;MAX(QB14:QB17)&amp;"   "&amp;INDEX(QA14:QA17,MATCH(MAX(QB14:QB17),QB14:QB17,0))</f>
        <v>Teuerste ist:     245   KLEYLING</v>
      </c>
      <c r="QD13" s="17" t="s">
        <v>143</v>
      </c>
      <c r="QE13" s="17" t="s">
        <v>134</v>
      </c>
      <c r="QH13" s="21" t="s">
        <v>137</v>
      </c>
      <c r="QJ13" s="22" t="str">
        <f>"Teuerste ist:     "&amp;MAX(QJ14:QJ17)&amp;"   "&amp;INDEX(QI14:QI17,MATCH(MAX(QJ14:QJ17),QJ14:QJ17,0))</f>
        <v>Teuerste ist:     245   KLEYLING</v>
      </c>
      <c r="QL13" s="17" t="s">
        <v>143</v>
      </c>
      <c r="QM13" s="17" t="s">
        <v>134</v>
      </c>
      <c r="QP13" s="21" t="s">
        <v>137</v>
      </c>
      <c r="QR13" s="22" t="str">
        <f>"Teuerste ist:     "&amp;MAX(QR14:QR17)&amp;"   "&amp;INDEX(QQ14:QQ17,MATCH(MAX(QR14:QR17),QR14:QR17,0))</f>
        <v>Teuerste ist:     245   KLEYLING</v>
      </c>
      <c r="QT13" s="17" t="s">
        <v>143</v>
      </c>
      <c r="QU13" s="17" t="s">
        <v>134</v>
      </c>
      <c r="QX13" s="21" t="s">
        <v>137</v>
      </c>
      <c r="QZ13" s="22" t="str">
        <f>"Teuerste ist:     "&amp;MAX(QZ14:QZ17)&amp;"   "&amp;INDEX(QY14:QY17,MATCH(MAX(QZ14:QZ17),QZ14:QZ17,0))</f>
        <v>Teuerste ist:     243   KLEYLING</v>
      </c>
      <c r="RB13" s="17" t="s">
        <v>143</v>
      </c>
      <c r="RC13" s="17" t="s">
        <v>134</v>
      </c>
      <c r="RF13" s="21" t="s">
        <v>137</v>
      </c>
      <c r="RH13" s="22" t="str">
        <f>"Teuerste ist:     "&amp;MAX(RH14:RH17)&amp;"   "&amp;INDEX(RG14:RG17,MATCH(MAX(RH14:RH17),RH14:RH17,0))</f>
        <v>Teuerste ist:     243   KLEYLING</v>
      </c>
      <c r="RJ13" s="17" t="s">
        <v>143</v>
      </c>
      <c r="RK13" s="17" t="s">
        <v>134</v>
      </c>
      <c r="RN13" s="21" t="s">
        <v>137</v>
      </c>
      <c r="RP13" s="22" t="e">
        <f>"Teuerste ist:     "&amp;MAX(RP14:RP17)&amp;"   "&amp;INDEX(RO14:RO17,MATCH(MAX(RP14:RP17),RP14:RP17,0))</f>
        <v>#N/A</v>
      </c>
      <c r="RR13" s="17" t="s">
        <v>143</v>
      </c>
      <c r="RS13" s="17" t="s">
        <v>134</v>
      </c>
      <c r="RV13" s="21" t="s">
        <v>137</v>
      </c>
      <c r="RX13" s="22" t="str">
        <f>"Teuerste ist:     "&amp;MAX(RX14:RX17)&amp;"   "&amp;INDEX(RW14:RW17,MATCH(MAX(RX14:RX17),RX14:RX17,0))</f>
        <v>Teuerste ist:     243   KLEYLING</v>
      </c>
      <c r="RZ13" s="17" t="s">
        <v>143</v>
      </c>
      <c r="SA13" s="17" t="s">
        <v>134</v>
      </c>
      <c r="SD13" s="21" t="s">
        <v>137</v>
      </c>
      <c r="SF13" s="22" t="str">
        <f>"Teuerste ist:     "&amp;MAX(SF14:SF17)&amp;"   "&amp;INDEX(SE14:SE17,MATCH(MAX(SF14:SF17),SF14:SF17,0))</f>
        <v>Teuerste ist:     243   KLEYLING</v>
      </c>
      <c r="SH13" s="17" t="s">
        <v>143</v>
      </c>
      <c r="SI13" s="17" t="s">
        <v>134</v>
      </c>
      <c r="SL13" s="21" t="s">
        <v>137</v>
      </c>
      <c r="SN13" s="22" t="str">
        <f>"Teuerste ist:     "&amp;MAX(SN14:SN17)&amp;"   "&amp;INDEX(SM14:SM17,MATCH(MAX(SN14:SN17),SN14:SN17,0))</f>
        <v>Teuerste ist:     243   KLEYLING</v>
      </c>
      <c r="SP13" s="17" t="s">
        <v>143</v>
      </c>
      <c r="SQ13" s="17" t="s">
        <v>134</v>
      </c>
      <c r="ST13" s="21" t="s">
        <v>137</v>
      </c>
      <c r="SV13" s="22" t="str">
        <f>"Teuerste ist:     "&amp;MAX(SV14:SV17)&amp;"   "&amp;INDEX(SU14:SU17,MATCH(MAX(SV14:SV17),SV14:SV17,0))</f>
        <v>Teuerste ist:     243   KLEYLING</v>
      </c>
      <c r="SX13" s="17" t="s">
        <v>143</v>
      </c>
      <c r="SY13" s="17" t="s">
        <v>134</v>
      </c>
      <c r="TB13" s="21" t="s">
        <v>137</v>
      </c>
      <c r="TD13" s="22" t="str">
        <f>"Teuerste ist:     "&amp;MAX(TD14:TD17)&amp;"   "&amp;INDEX(TC14:TC17,MATCH(MAX(TD14:TD17),TD14:TD17,0))</f>
        <v>Teuerste ist:     243   KLEYLING</v>
      </c>
      <c r="TF13" s="17" t="s">
        <v>143</v>
      </c>
      <c r="TG13" s="17" t="s">
        <v>134</v>
      </c>
      <c r="TJ13" s="21" t="s">
        <v>137</v>
      </c>
      <c r="TL13" s="22" t="str">
        <f>"Teuerste ist:     "&amp;MAX(TL14:TL17)&amp;"   "&amp;INDEX(TK14:TK17,MATCH(MAX(TL14:TL17),TL14:TL17,0))</f>
        <v>Teuerste ist:     243   KLEYLING</v>
      </c>
      <c r="TN13" s="17" t="s">
        <v>143</v>
      </c>
      <c r="TO13" s="17" t="s">
        <v>134</v>
      </c>
      <c r="TR13" s="21" t="s">
        <v>137</v>
      </c>
      <c r="TT13" s="22" t="str">
        <f>"Teuerste ist:     "&amp;MAX(TT14:TT17)&amp;"   "&amp;INDEX(TS14:TS17,MATCH(MAX(TT14:TT17),TT14:TT17,0))</f>
        <v>Teuerste ist:     243   KLEYLING</v>
      </c>
      <c r="TV13" s="17" t="s">
        <v>143</v>
      </c>
      <c r="TW13" s="17" t="s">
        <v>134</v>
      </c>
      <c r="TZ13" s="21" t="s">
        <v>137</v>
      </c>
      <c r="UB13" s="22" t="str">
        <f>"Teuerste ist:     "&amp;MAX(UB14:UB17)&amp;"   "&amp;INDEX(UA14:UA17,MATCH(MAX(UB14:UB17),UB14:UB17,0))</f>
        <v>Teuerste ist:     243   KLEYLING</v>
      </c>
      <c r="UD13" s="17" t="s">
        <v>143</v>
      </c>
      <c r="UE13" s="17" t="s">
        <v>134</v>
      </c>
      <c r="UH13" s="21" t="s">
        <v>137</v>
      </c>
      <c r="UJ13" s="22" t="str">
        <f>"Teuerste ist:     "&amp;MAX(UJ14:UJ17)&amp;"   "&amp;INDEX(UI14:UI17,MATCH(MAX(UJ14:UJ17),UJ14:UJ17,0))</f>
        <v>Teuerste ist:     243   KLEYLING</v>
      </c>
      <c r="UL13" s="17" t="s">
        <v>143</v>
      </c>
      <c r="UM13" s="17" t="s">
        <v>134</v>
      </c>
      <c r="UP13" s="21" t="s">
        <v>137</v>
      </c>
      <c r="UR13" s="22" t="str">
        <f>"Teuerste ist:     "&amp;MAX(UR14:UR17)&amp;"   "&amp;INDEX(UQ14:UQ17,MATCH(MAX(UR14:UR17),UR14:UR17,0))</f>
        <v>Teuerste ist:     243   KLEYLING</v>
      </c>
      <c r="UT13" s="17" t="s">
        <v>143</v>
      </c>
      <c r="UU13" s="17" t="s">
        <v>134</v>
      </c>
      <c r="UX13" s="21" t="s">
        <v>137</v>
      </c>
      <c r="UZ13" s="22" t="str">
        <f>"Teuerste ist:     "&amp;MAX(UZ14:UZ17)&amp;"   "&amp;INDEX(UY14:UY17,MATCH(MAX(UZ14:UZ17),UZ14:UZ17,0))</f>
        <v>Teuerste ist:     243   KLEYLING</v>
      </c>
      <c r="VB13" s="17" t="s">
        <v>143</v>
      </c>
      <c r="VC13" s="17" t="s">
        <v>134</v>
      </c>
      <c r="VF13" s="21" t="s">
        <v>137</v>
      </c>
      <c r="VH13" s="22" t="str">
        <f>"Teuerste ist:     "&amp;MAX(VH14:VH17)&amp;"   "&amp;INDEX(VG14:VG17,MATCH(MAX(VH14:VH17),VH14:VH17,0))</f>
        <v>Teuerste ist:     243   KLEYLING</v>
      </c>
      <c r="VJ13" s="17" t="s">
        <v>143</v>
      </c>
      <c r="VK13" s="17" t="s">
        <v>134</v>
      </c>
      <c r="VN13" s="21" t="s">
        <v>137</v>
      </c>
      <c r="VP13" s="22" t="str">
        <f>"Teuerste ist:     "&amp;MAX(VP14:VP17)&amp;"   "&amp;INDEX(VO14:VO17,MATCH(MAX(VP14:VP17),VP14:VP17,0))</f>
        <v>Teuerste ist:     243   KLEYLING</v>
      </c>
      <c r="VR13" s="17" t="s">
        <v>143</v>
      </c>
      <c r="VS13" s="17" t="s">
        <v>134</v>
      </c>
      <c r="VV13" s="21" t="s">
        <v>137</v>
      </c>
      <c r="VX13" s="22" t="str">
        <f>"Teuerste ist:     "&amp;MAX(VX14:VX17)&amp;"   "&amp;INDEX(VW14:VW17,MATCH(MAX(VX14:VX17),VX14:VX17,0))</f>
        <v>Teuerste ist:     243   KLEYLING</v>
      </c>
      <c r="VZ13" s="17" t="s">
        <v>143</v>
      </c>
      <c r="WA13" s="17" t="s">
        <v>134</v>
      </c>
      <c r="WD13" s="21" t="s">
        <v>137</v>
      </c>
      <c r="WF13" s="22" t="str">
        <f>"Teuerste ist:     "&amp;MAX(WF14:WF17)&amp;"   "&amp;INDEX(WE14:WE17,MATCH(MAX(WF14:WF17),WF14:WF17,0))</f>
        <v>Teuerste ist:     233   KLEYLING</v>
      </c>
      <c r="WH13" s="17" t="s">
        <v>143</v>
      </c>
      <c r="WI13" s="17" t="s">
        <v>134</v>
      </c>
      <c r="WL13" s="21" t="s">
        <v>137</v>
      </c>
      <c r="WN13" s="22" t="str">
        <f>"Teuerste ist:     "&amp;MAX(WN14:WN17)&amp;"   "&amp;INDEX(WM14:WM17,MATCH(MAX(WN14:WN17),WN14:WN17,0))</f>
        <v>Teuerste ist:     233   KLEYLING</v>
      </c>
      <c r="WP13" s="17" t="s">
        <v>143</v>
      </c>
      <c r="WQ13" s="17" t="s">
        <v>134</v>
      </c>
      <c r="WT13" s="21" t="s">
        <v>137</v>
      </c>
      <c r="WV13" s="22" t="str">
        <f>"Teuerste ist:     "&amp;MAX(WV14:WV17)&amp;"   "&amp;INDEX(WU14:WU17,MATCH(MAX(WV14:WV17),WV14:WV17,0))</f>
        <v>Teuerste ist:     209   KLEYLING</v>
      </c>
      <c r="WX13" s="17" t="s">
        <v>143</v>
      </c>
      <c r="WY13" s="17" t="s">
        <v>134</v>
      </c>
      <c r="XB13" s="21" t="s">
        <v>137</v>
      </c>
      <c r="XD13" s="22" t="str">
        <f>"Teuerste ist:     "&amp;MAX(XD14:XD17)&amp;"   "&amp;INDEX(XC14:XC17,MATCH(MAX(XD14:XD17),XD14:XD17,0))</f>
        <v>Teuerste ist:     245   KLEYLING</v>
      </c>
      <c r="XF13" s="17" t="s">
        <v>143</v>
      </c>
      <c r="XG13" s="17" t="s">
        <v>134</v>
      </c>
      <c r="XJ13" s="21" t="s">
        <v>137</v>
      </c>
      <c r="XL13" s="22" t="str">
        <f>"Teuerste ist:     "&amp;MAX(XL14:XL17)&amp;"   "&amp;INDEX(XK14:XK17,MATCH(MAX(XL14:XL17),XL14:XL17,0))</f>
        <v>Teuerste ist:     243   KLEYLING</v>
      </c>
      <c r="XN13" s="17" t="s">
        <v>143</v>
      </c>
      <c r="XO13" s="17" t="s">
        <v>134</v>
      </c>
      <c r="XR13" s="21" t="s">
        <v>137</v>
      </c>
      <c r="XT13" s="22" t="str">
        <f>"Teuerste ist:     "&amp;MAX(XT14:XT17)&amp;"   "&amp;INDEX(XS14:XS17,MATCH(MAX(XT14:XT17),XT14:XT17,0))</f>
        <v>Teuerste ist:     243   KLEYLING</v>
      </c>
      <c r="XV13" s="17" t="s">
        <v>143</v>
      </c>
      <c r="XW13" s="17" t="s">
        <v>134</v>
      </c>
      <c r="XZ13" s="21" t="s">
        <v>137</v>
      </c>
      <c r="YB13" s="22" t="str">
        <f>"Teuerste ist:     "&amp;MAX(YB14:YB17)&amp;"   "&amp;INDEX(YA14:YA17,MATCH(MAX(YB14:YB17),YB14:YB17,0))</f>
        <v>Teuerste ist:     245   KLEYLING</v>
      </c>
      <c r="YD13" s="17" t="s">
        <v>143</v>
      </c>
      <c r="YE13" s="17" t="s">
        <v>134</v>
      </c>
      <c r="YH13" s="21" t="s">
        <v>137</v>
      </c>
      <c r="YJ13" s="22" t="str">
        <f>"Teuerste ist:     "&amp;MAX(YJ14:YJ17)&amp;"   "&amp;INDEX(YI14:YI17,MATCH(MAX(YJ14:YJ17),YJ14:YJ17,0))</f>
        <v>Teuerste ist:     245   KLEYLING</v>
      </c>
      <c r="YL13" s="17" t="s">
        <v>143</v>
      </c>
      <c r="YM13" s="17" t="s">
        <v>134</v>
      </c>
      <c r="YP13" s="21" t="s">
        <v>137</v>
      </c>
      <c r="YR13" s="22" t="str">
        <f>"Teuerste ist:     "&amp;MAX(YR14:YR17)&amp;"   "&amp;INDEX(YQ14:YQ17,MATCH(MAX(YR14:YR17),YR14:YR17,0))</f>
        <v>Teuerste ist:     243   KLEYLING</v>
      </c>
      <c r="YT13" s="17" t="s">
        <v>143</v>
      </c>
      <c r="YU13" s="17" t="s">
        <v>134</v>
      </c>
      <c r="YX13" s="21" t="s">
        <v>137</v>
      </c>
      <c r="YZ13" s="22" t="str">
        <f>"Teuerste ist:     "&amp;MAX(YZ14:YZ17)&amp;"   "&amp;INDEX(YY14:YY17,MATCH(MAX(YZ14:YZ17),YZ14:YZ17,0))</f>
        <v>Teuerste ist:     243   KLEYLING</v>
      </c>
      <c r="ZB13" s="17" t="s">
        <v>143</v>
      </c>
      <c r="ZC13" s="17" t="s">
        <v>134</v>
      </c>
      <c r="ZF13" s="21" t="s">
        <v>137</v>
      </c>
      <c r="ZH13" s="22" t="str">
        <f>"Teuerste ist:     "&amp;MAX(ZH14:ZH17)&amp;"   "&amp;INDEX(ZG14:ZG17,MATCH(MAX(ZH14:ZH17),ZH14:ZH17,0))</f>
        <v>Teuerste ist:     243   KLEYLING</v>
      </c>
      <c r="ZJ13" s="17" t="s">
        <v>143</v>
      </c>
      <c r="ZK13" s="17" t="s">
        <v>134</v>
      </c>
      <c r="ZN13" s="21" t="s">
        <v>137</v>
      </c>
      <c r="ZP13" s="22" t="str">
        <f>"Teuerste ist:     "&amp;MAX(ZP14:ZP17)&amp;"   "&amp;INDEX(ZO14:ZO17,MATCH(MAX(ZP14:ZP17),ZP14:ZP17,0))</f>
        <v>Teuerste ist:     243   KLEYLING</v>
      </c>
      <c r="ZR13" s="17" t="s">
        <v>143</v>
      </c>
      <c r="ZS13" s="17" t="s">
        <v>134</v>
      </c>
      <c r="ZV13" s="21" t="s">
        <v>137</v>
      </c>
      <c r="ZX13" s="22" t="str">
        <f>"Teuerste ist:     "&amp;MAX(ZX14:ZX17)&amp;"   "&amp;INDEX(ZW14:ZW17,MATCH(MAX(ZX14:ZX17),ZX14:ZX17,0))</f>
        <v>Teuerste ist:     243   KLEYLING</v>
      </c>
      <c r="ZZ13" s="17" t="s">
        <v>143</v>
      </c>
      <c r="AAA13" s="17" t="s">
        <v>134</v>
      </c>
      <c r="AAD13" s="21" t="s">
        <v>137</v>
      </c>
      <c r="AAF13" s="22" t="str">
        <f>"Teuerste ist:     "&amp;MAX(AAF14:AAF17)&amp;"   "&amp;INDEX(AAE14:AAE17,MATCH(MAX(AAF14:AAF17),AAF14:AAF17,0))</f>
        <v>Teuerste ist:     245   KLEYLING</v>
      </c>
      <c r="AAH13" s="17" t="s">
        <v>143</v>
      </c>
      <c r="AAI13" s="17" t="s">
        <v>134</v>
      </c>
      <c r="AAL13" s="21" t="s">
        <v>137</v>
      </c>
      <c r="AAN13" s="22" t="str">
        <f>"Teuerste ist:     "&amp;MAX(AAN14:AAN17)&amp;"   "&amp;INDEX(AAM14:AAM17,MATCH(MAX(AAN14:AAN17),AAN14:AAN17,0))</f>
        <v>Teuerste ist:     245   KLEYLING</v>
      </c>
      <c r="AAP13" s="17" t="s">
        <v>143</v>
      </c>
      <c r="AAQ13" s="17" t="s">
        <v>134</v>
      </c>
      <c r="AAT13" s="21" t="s">
        <v>137</v>
      </c>
      <c r="AAV13" s="22" t="str">
        <f>"Teuerste ist:     "&amp;MAX(AAV14:AAV17)&amp;"   "&amp;INDEX(AAU14:AAU17,MATCH(MAX(AAV14:AAV17),AAV14:AAV17,0))</f>
        <v>Teuerste ist:     245   KLEYLING</v>
      </c>
      <c r="AAX13" s="17" t="s">
        <v>143</v>
      </c>
      <c r="AAY13" s="17" t="s">
        <v>134</v>
      </c>
      <c r="ABB13" s="21" t="s">
        <v>137</v>
      </c>
      <c r="ABD13" s="22" t="str">
        <f>"Teuerste ist:     "&amp;MAX(ABD14:ABD17)&amp;"   "&amp;INDEX(ABC14:ABC17,MATCH(MAX(ABD14:ABD17),ABD14:ABD17,0))</f>
        <v>Teuerste ist:     245   KLEYLING</v>
      </c>
      <c r="ABF13" s="17" t="s">
        <v>143</v>
      </c>
      <c r="ABG13" s="17" t="s">
        <v>134</v>
      </c>
      <c r="ABJ13" s="21" t="s">
        <v>137</v>
      </c>
      <c r="ABL13" s="22" t="str">
        <f>"Teuerste ist:     "&amp;MAX(ABL14:ABL17)&amp;"   "&amp;INDEX(ABK14:ABK17,MATCH(MAX(ABL14:ABL17),ABL14:ABL17,0))</f>
        <v>Teuerste ist:     245   KLEYLING</v>
      </c>
      <c r="ABN13" s="17" t="s">
        <v>143</v>
      </c>
      <c r="ABO13" s="17" t="s">
        <v>134</v>
      </c>
      <c r="ABR13" s="21" t="s">
        <v>137</v>
      </c>
      <c r="ABT13" s="22" t="str">
        <f>"Teuerste ist:     "&amp;MAX(ABT14:ABT17)&amp;"   "&amp;INDEX(ABS14:ABS17,MATCH(MAX(ABT14:ABT17),ABT14:ABT17,0))</f>
        <v>Teuerste ist:     245   KLEYLING</v>
      </c>
      <c r="ABV13" s="17" t="s">
        <v>143</v>
      </c>
      <c r="ABW13" s="17" t="s">
        <v>134</v>
      </c>
      <c r="ABZ13" s="21" t="s">
        <v>137</v>
      </c>
      <c r="ACB13" s="22" t="str">
        <f>"Teuerste ist:     "&amp;MAX(ACB14:ACB17)&amp;"   "&amp;INDEX(ACA14:ACA17,MATCH(MAX(ACB14:ACB17),ACB14:ACB17,0))</f>
        <v>Teuerste ist:     245   KLEYLING</v>
      </c>
      <c r="ACD13" s="17" t="s">
        <v>143</v>
      </c>
      <c r="ACE13" s="17" t="s">
        <v>134</v>
      </c>
      <c r="ACH13" s="21" t="s">
        <v>137</v>
      </c>
      <c r="ACJ13" s="22" t="str">
        <f>"Teuerste ist:     "&amp;MAX(ACJ14:ACJ17)&amp;"   "&amp;INDEX(ACI14:ACI17,MATCH(MAX(ACJ14:ACJ17),ACJ14:ACJ17,0))</f>
        <v>Teuerste ist:     245   KLEYLING</v>
      </c>
      <c r="ACL13" s="17" t="s">
        <v>143</v>
      </c>
      <c r="ACM13" s="17" t="s">
        <v>134</v>
      </c>
      <c r="ACP13" s="21" t="s">
        <v>137</v>
      </c>
      <c r="ACR13" s="22" t="str">
        <f>"Teuerste ist:     "&amp;MAX(ACR14:ACR17)&amp;"   "&amp;INDEX(ACQ14:ACQ17,MATCH(MAX(ACR14:ACR17),ACR14:ACR17,0))</f>
        <v>Teuerste ist:     245   KLEYLING</v>
      </c>
      <c r="ACT13" s="17" t="s">
        <v>143</v>
      </c>
      <c r="ACU13" s="17" t="s">
        <v>134</v>
      </c>
      <c r="ACX13" s="21" t="s">
        <v>137</v>
      </c>
      <c r="ACZ13" s="22" t="str">
        <f>"Teuerste ist:     "&amp;MAX(ACZ14:ACZ17)&amp;"   "&amp;INDEX(ACY14:ACY17,MATCH(MAX(ACZ14:ACZ17),ACZ14:ACZ17,0))</f>
        <v>Teuerste ist:     245   KLEYLING</v>
      </c>
      <c r="ADB13" s="17" t="s">
        <v>143</v>
      </c>
      <c r="ADC13" s="17" t="s">
        <v>134</v>
      </c>
    </row>
    <row r="14" spans="1:785" x14ac:dyDescent="0.2">
      <c r="C14" s="17" t="s">
        <v>130</v>
      </c>
      <c r="D14" s="18">
        <v>273</v>
      </c>
      <c r="F14" s="19" t="str">
        <f>IFERROR(IF(OR(D14=MAX(D$14:D$17),D14=""),"",MAX(D$14:D$17)-D14)/MIN(D$14:D$17),"")</f>
        <v/>
      </c>
      <c r="G14" s="20" t="str">
        <f>INDEX(C14:C17,MATCH(MAX(F14:F17),F14:F17,0))</f>
        <v>EVOLA</v>
      </c>
      <c r="K14" s="17" t="s">
        <v>130</v>
      </c>
      <c r="L14" s="18">
        <v>273</v>
      </c>
      <c r="N14" s="19" t="str">
        <f>IFERROR(IF(OR(L14=MAX(L$14:L$17),L14=""),"",MAX(L$14:L$17)-L14)/MIN(L$14:L$17),"")</f>
        <v/>
      </c>
      <c r="O14" s="20" t="str">
        <f>INDEX(K14:K17,MATCH(MAX(N14:N17),N14:N17,0))</f>
        <v>EVOLA</v>
      </c>
      <c r="S14" s="17" t="s">
        <v>130</v>
      </c>
      <c r="T14" s="18">
        <v>273</v>
      </c>
      <c r="V14" s="19" t="str">
        <f>IFERROR(IF(OR(T14=MAX(T$14:T$17),T14=""),"",MAX(T$14:T$17)-T14)/MIN(T$14:T$17),"")</f>
        <v/>
      </c>
      <c r="W14" s="20" t="str">
        <f>INDEX(S14:S17,MATCH(MAX(V14:V17),V14:V17,0))</f>
        <v>EVOLA</v>
      </c>
      <c r="AA14" s="17" t="s">
        <v>130</v>
      </c>
      <c r="AB14" s="18">
        <v>273</v>
      </c>
      <c r="AD14" s="19" t="str">
        <f>IFERROR(IF(OR(AB14=MAX(AB$14:AB$17),AB14=""),"",MAX(AB$14:AB$17)-AB14)/MIN(AB$14:AB$17),"")</f>
        <v/>
      </c>
      <c r="AE14" s="20" t="str">
        <f>INDEX(AA14:AA17,MATCH(MAX(AD14:AD17),AD14:AD17,0))</f>
        <v>EVOLA</v>
      </c>
      <c r="AI14" s="17" t="s">
        <v>130</v>
      </c>
      <c r="AJ14" s="18">
        <v>273</v>
      </c>
      <c r="AL14" s="19" t="str">
        <f>IFERROR(IF(OR(AJ14=MAX(AJ$14:AJ$17),AJ14=""),"",MAX(AJ$14:AJ$17)-AJ14)/MIN(AJ$14:AJ$17),"")</f>
        <v/>
      </c>
      <c r="AM14" s="20" t="str">
        <f>INDEX(AI14:AI17,MATCH(MAX(AL14:AL17),AL14:AL17,0))</f>
        <v>EVOLA</v>
      </c>
      <c r="AQ14" s="17" t="s">
        <v>130</v>
      </c>
      <c r="AR14" s="18">
        <v>273</v>
      </c>
      <c r="AT14" s="19" t="str">
        <f>IFERROR(IF(OR(AR14=MAX(AR$14:AR$17),AR14=""),"",MAX(AR$14:AR$17)-AR14)/MIN(AR$14:AR$17),"")</f>
        <v/>
      </c>
      <c r="AU14" s="20" t="str">
        <f>INDEX(AQ14:AQ17,MATCH(MAX(AT14:AT17),AT14:AT17,0))</f>
        <v>EVOLA</v>
      </c>
      <c r="AY14" s="17" t="s">
        <v>130</v>
      </c>
      <c r="AZ14" s="18">
        <v>271</v>
      </c>
      <c r="BB14" s="19" t="str">
        <f>IFERROR(IF(OR(AZ14=MAX(AZ$14:AZ$17),AZ14=""),"",MAX(AZ$14:AZ$17)-AZ14)/MIN(AZ$14:AZ$17),"")</f>
        <v/>
      </c>
      <c r="BC14" s="20" t="str">
        <f>INDEX(AY14:AY17,MATCH(MAX(BB14:BB17),BB14:BB17,0))</f>
        <v>EVOLA</v>
      </c>
      <c r="BG14" s="17" t="s">
        <v>130</v>
      </c>
      <c r="BH14" s="18">
        <v>271</v>
      </c>
      <c r="BJ14" s="19" t="str">
        <f>IFERROR(IF(OR(BH14=MAX(BH$14:BH$17),BH14=""),"",MAX(BH$14:BH$17)-BH14)/MIN(BH$14:BH$17),"")</f>
        <v/>
      </c>
      <c r="BK14" s="20" t="str">
        <f>INDEX(BG14:BG17,MATCH(MAX(BJ14:BJ17),BJ14:BJ17,0))</f>
        <v>EVOLA</v>
      </c>
      <c r="BO14" s="17" t="s">
        <v>130</v>
      </c>
      <c r="BP14" s="18">
        <v>274</v>
      </c>
      <c r="BR14" s="19" t="str">
        <f>IFERROR(IF(OR(BP14=MAX(BP$14:BP$17),BP14=""),"",MAX(BP$14:BP$17)-BP14)/MIN(BP$14:BP$17),"")</f>
        <v/>
      </c>
      <c r="BS14" s="20" t="str">
        <f>INDEX(BO14:BO17,MATCH(MAX(BR14:BR17),BR14:BR17,0))</f>
        <v>SAFRAM</v>
      </c>
      <c r="BW14" s="17" t="s">
        <v>130</v>
      </c>
      <c r="BX14" s="18"/>
      <c r="BZ14" s="19" t="str">
        <f>IFERROR(IF(OR(BX14=MAX(BX$14:BX$17),BX14=""),"",MAX(BX$14:BX$17)-BX14)/MIN(BX$14:BX$17),"")</f>
        <v/>
      </c>
      <c r="CA14" s="20" t="e">
        <f>INDEX(BW14:BW17,MATCH(MAX(BZ14:BZ17),BZ14:BZ17,0))</f>
        <v>#N/A</v>
      </c>
      <c r="CE14" s="17" t="s">
        <v>130</v>
      </c>
      <c r="CF14" s="18">
        <v>274</v>
      </c>
      <c r="CH14" s="19" t="str">
        <f>IFERROR(IF(OR(CF14=MAX(CF$14:CF$17),CF14=""),"",MAX(CF$14:CF$17)-CF14)/MIN(CF$14:CF$17),"")</f>
        <v/>
      </c>
      <c r="CI14" s="20" t="str">
        <f>INDEX(CE14:CE17,MATCH(MAX(CH14:CH17),CH14:CH17,0))</f>
        <v>SAFRAM</v>
      </c>
      <c r="CM14" s="17" t="s">
        <v>130</v>
      </c>
      <c r="CN14" s="18">
        <v>274</v>
      </c>
      <c r="CP14" s="19" t="str">
        <f>IFERROR(IF(OR(CN14=MAX(CN$14:CN$17),CN14=""),"",MAX(CN$14:CN$17)-CN14)/MIN(CN$14:CN$17),"")</f>
        <v/>
      </c>
      <c r="CQ14" s="20" t="str">
        <f>INDEX(CM14:CM17,MATCH(MAX(CP14:CP17),CP14:CP17,0))</f>
        <v>SAFRAM</v>
      </c>
      <c r="CU14" s="17" t="s">
        <v>130</v>
      </c>
      <c r="CV14" s="18">
        <v>274</v>
      </c>
      <c r="CX14" s="19" t="str">
        <f>IFERROR(IF(OR(CV14=MAX(CV$14:CV$17),CV14=""),"",MAX(CV$14:CV$17)-CV14)/MIN(CV$14:CV$17),"")</f>
        <v/>
      </c>
      <c r="CY14" s="20" t="str">
        <f>INDEX(CU14:CU17,MATCH(MAX(CX14:CX17),CX14:CX17,0))</f>
        <v>SAFRAM</v>
      </c>
      <c r="DC14" s="17" t="s">
        <v>130</v>
      </c>
      <c r="DD14" s="18">
        <v>274</v>
      </c>
      <c r="DF14" s="19" t="str">
        <f>IFERROR(IF(OR(DD14=MAX(DD$14:DD$17),DD14=""),"",MAX(DD$14:DD$17)-DD14)/MIN(DD$14:DD$17),"")</f>
        <v/>
      </c>
      <c r="DG14" s="20" t="str">
        <f>INDEX(DC14:DC17,MATCH(MAX(DF14:DF17),DF14:DF17,0))</f>
        <v>SAFRAM</v>
      </c>
      <c r="DK14" s="17" t="s">
        <v>130</v>
      </c>
      <c r="DL14" s="18">
        <v>277</v>
      </c>
      <c r="DN14" s="19" t="str">
        <f>IFERROR(IF(OR(DL14=MAX(DL$14:DL$17),DL14=""),"",MAX(DL$14:DL$17)-DL14)/MIN(DL$14:DL$17),"")</f>
        <v/>
      </c>
      <c r="DO14" s="20" t="str">
        <f>INDEX(DK14:DK17,MATCH(MAX(DN14:DN17),DN14:DN17,0))</f>
        <v>SAFRAM</v>
      </c>
      <c r="DS14" s="17" t="s">
        <v>130</v>
      </c>
      <c r="DT14" s="18">
        <v>277</v>
      </c>
      <c r="DV14" s="19" t="str">
        <f>IFERROR(IF(OR(DT14=MAX(DT$14:DT$17),DT14=""),"",MAX(DT$14:DT$17)-DT14)/MIN(DT$14:DT$17),"")</f>
        <v/>
      </c>
      <c r="DW14" s="20" t="str">
        <f>INDEX(DS14:DS17,MATCH(MAX(DV14:DV17),DV14:DV17,0))</f>
        <v>SAFRAM</v>
      </c>
      <c r="EA14" s="17" t="s">
        <v>130</v>
      </c>
      <c r="EB14" s="18">
        <v>277</v>
      </c>
      <c r="ED14" s="19" t="str">
        <f>IFERROR(IF(OR(EB14=MAX(EB$14:EB$17),EB14=""),"",MAX(EB$14:EB$17)-EB14)/MIN(EB$14:EB$17),"")</f>
        <v/>
      </c>
      <c r="EE14" s="20" t="str">
        <f>INDEX(EA14:EA17,MATCH(MAX(ED14:ED17),ED14:ED17,0))</f>
        <v>SAFRAM</v>
      </c>
      <c r="EI14" s="17" t="s">
        <v>130</v>
      </c>
      <c r="EJ14" s="18">
        <v>277</v>
      </c>
      <c r="EL14" s="19" t="str">
        <f>IFERROR(IF(OR(EJ14=MAX(EJ$14:EJ$17),EJ14=""),"",MAX(EJ$14:EJ$17)-EJ14)/MIN(EJ$14:EJ$17),"")</f>
        <v/>
      </c>
      <c r="EM14" s="20" t="str">
        <f>INDEX(EI14:EI17,MATCH(MAX(EL14:EL17),EL14:EL17,0))</f>
        <v>SAFRAM</v>
      </c>
      <c r="EQ14" s="17" t="s">
        <v>130</v>
      </c>
      <c r="ER14" s="18">
        <v>274</v>
      </c>
      <c r="ET14" s="19" t="str">
        <f>IFERROR(IF(OR(ER14=MAX(ER$14:ER$17),ER14=""),"",MAX(ER$14:ER$17)-ER14)/MIN(ER$14:ER$17),"")</f>
        <v/>
      </c>
      <c r="EU14" s="20" t="str">
        <f>INDEX(EQ14:EQ17,MATCH(MAX(ET14:ET17),ET14:ET17,0))</f>
        <v>EVOLA</v>
      </c>
      <c r="EY14" s="17" t="s">
        <v>130</v>
      </c>
      <c r="EZ14" s="18">
        <v>274</v>
      </c>
      <c r="FB14" s="19" t="str">
        <f>IFERROR(IF(OR(EZ14=MAX(EZ$14:EZ$17),EZ14=""),"",MAX(EZ$14:EZ$17)-EZ14)/MIN(EZ$14:EZ$17),"")</f>
        <v/>
      </c>
      <c r="FC14" s="20" t="str">
        <f>INDEX(EY14:EY17,MATCH(MAX(FB14:FB17),FB14:FB17,0))</f>
        <v>EVOLA</v>
      </c>
      <c r="FG14" s="17" t="s">
        <v>130</v>
      </c>
      <c r="FH14" s="18">
        <v>274</v>
      </c>
      <c r="FJ14" s="19" t="str">
        <f>IFERROR(IF(OR(FH14=MAX(FH$14:FH$17),FH14=""),"",MAX(FH$14:FH$17)-FH14)/MIN(FH$14:FH$17),"")</f>
        <v/>
      </c>
      <c r="FK14" s="20" t="str">
        <f>INDEX(FG14:FG17,MATCH(MAX(FJ14:FJ17),FJ14:FJ17,0))</f>
        <v>EVOLA</v>
      </c>
      <c r="FO14" s="17" t="s">
        <v>130</v>
      </c>
      <c r="FP14" s="18">
        <v>277</v>
      </c>
      <c r="FR14" s="19" t="str">
        <f>IFERROR(IF(OR(FP14=MAX(FP$14:FP$17),FP14=""),"",MAX(FP$14:FP$17)-FP14)/MIN(FP$14:FP$17),"")</f>
        <v/>
      </c>
      <c r="FS14" s="20" t="str">
        <f>INDEX(FO14:FO17,MATCH(MAX(FR14:FR17),FR14:FR17,0))</f>
        <v>SAFRAM</v>
      </c>
      <c r="FW14" s="17" t="s">
        <v>130</v>
      </c>
      <c r="FX14" s="18">
        <v>277</v>
      </c>
      <c r="FZ14" s="19" t="str">
        <f>IFERROR(IF(OR(FX14=MAX(FX$14:FX$17),FX14=""),"",MAX(FX$14:FX$17)-FX14)/MIN(FX$14:FX$17),"")</f>
        <v/>
      </c>
      <c r="GA14" s="20" t="str">
        <f>INDEX(FW14:FW17,MATCH(MAX(FZ14:FZ17),FZ14:FZ17,0))</f>
        <v>SAFRAM</v>
      </c>
      <c r="GE14" s="17" t="s">
        <v>130</v>
      </c>
      <c r="GF14" s="18">
        <v>277</v>
      </c>
      <c r="GH14" s="19" t="str">
        <f>IFERROR(IF(OR(GF14=MAX(GF$14:GF$17),GF14=""),"",MAX(GF$14:GF$17)-GF14)/MIN(GF$14:GF$17),"")</f>
        <v/>
      </c>
      <c r="GI14" s="20" t="str">
        <f>INDEX(GE14:GE17,MATCH(MAX(GH14:GH17),GH14:GH17,0))</f>
        <v>SAFRAM</v>
      </c>
      <c r="GM14" s="17" t="s">
        <v>130</v>
      </c>
      <c r="GN14" s="18">
        <v>273</v>
      </c>
      <c r="GP14" s="19" t="str">
        <f>IFERROR(IF(OR(GN14=MAX(GN$14:GN$17),GN14=""),"",MAX(GN$14:GN$17)-GN14)/MIN(GN$14:GN$17),"")</f>
        <v/>
      </c>
      <c r="GQ14" s="20" t="str">
        <f>INDEX(GM14:GM17,MATCH(MAX(GP14:GP17),GP14:GP17,0))</f>
        <v>EVOLA</v>
      </c>
      <c r="GU14" s="17" t="s">
        <v>130</v>
      </c>
      <c r="GV14" s="18">
        <v>274</v>
      </c>
      <c r="GX14" s="19" t="str">
        <f>IFERROR(IF(OR(GV14=MAX(GV$14:GV$17),GV14=""),"",MAX(GV$14:GV$17)-GV14)/MIN(GV$14:GV$17),"")</f>
        <v/>
      </c>
      <c r="GY14" s="20" t="str">
        <f>INDEX(GU14:GU17,MATCH(MAX(GX14:GX17),GX14:GX17,0))</f>
        <v>EVOLA</v>
      </c>
      <c r="HC14" s="17" t="s">
        <v>130</v>
      </c>
      <c r="HD14" s="18">
        <v>273</v>
      </c>
      <c r="HF14" s="19" t="str">
        <f>IFERROR(IF(OR(HD14=MAX(HD$14:HD$17),HD14=""),"",MAX(HD$14:HD$17)-HD14)/MIN(HD$14:HD$17),"")</f>
        <v/>
      </c>
      <c r="HG14" s="20" t="str">
        <f>INDEX(HC14:HC17,MATCH(MAX(HF14:HF17),HF14:HF17,0))</f>
        <v>EVOLA</v>
      </c>
      <c r="HK14" s="17" t="s">
        <v>130</v>
      </c>
      <c r="HL14" s="18">
        <v>273</v>
      </c>
      <c r="HN14" s="19" t="str">
        <f>IFERROR(IF(OR(HL14=MAX(HL$14:HL$17),HL14=""),"",MAX(HL$14:HL$17)-HL14)/MIN(HL$14:HL$17),"")</f>
        <v/>
      </c>
      <c r="HO14" s="20" t="str">
        <f>INDEX(HK14:HK17,MATCH(MAX(HN14:HN17),HN14:HN17,0))</f>
        <v>EVOLA</v>
      </c>
      <c r="HS14" s="17" t="s">
        <v>130</v>
      </c>
      <c r="HT14" s="18">
        <v>271</v>
      </c>
      <c r="HV14" s="19" t="str">
        <f>IFERROR(IF(OR(HT14=MAX(HT$14:HT$17),HT14=""),"",MAX(HT$14:HT$17)-HT14)/MIN(HT$14:HT$17),"")</f>
        <v/>
      </c>
      <c r="HW14" s="20" t="str">
        <f>INDEX(HS14:HS17,MATCH(MAX(HV14:HV17),HV14:HV17,0))</f>
        <v>EVOLA</v>
      </c>
      <c r="IA14" s="17" t="s">
        <v>130</v>
      </c>
      <c r="IB14" s="18">
        <v>271</v>
      </c>
      <c r="ID14" s="19" t="str">
        <f>IFERROR(IF(OR(IB14=MAX(IB$14:IB$17),IB14=""),"",MAX(IB$14:IB$17)-IB14)/MIN(IB$14:IB$17),"")</f>
        <v/>
      </c>
      <c r="IE14" s="20" t="str">
        <f>INDEX(IA14:IA17,MATCH(MAX(ID14:ID17),ID14:ID17,0))</f>
        <v>EVOLA</v>
      </c>
      <c r="II14" s="17" t="s">
        <v>130</v>
      </c>
      <c r="IJ14" s="18">
        <v>271</v>
      </c>
      <c r="IL14" s="19" t="str">
        <f>IFERROR(IF(OR(IJ14=MAX(IJ$14:IJ$17),IJ14=""),"",MAX(IJ$14:IJ$17)-IJ14)/MIN(IJ$14:IJ$17),"")</f>
        <v/>
      </c>
      <c r="IM14" s="20" t="str">
        <f>INDEX(II14:II17,MATCH(MAX(IL14:IL17),IL14:IL17,0))</f>
        <v>EVOLA</v>
      </c>
      <c r="IQ14" s="17" t="s">
        <v>130</v>
      </c>
      <c r="IR14" s="18">
        <v>271</v>
      </c>
      <c r="IT14" s="19" t="str">
        <f>IFERROR(IF(OR(IR14=MAX(IR$14:IR$17),IR14=""),"",MAX(IR$14:IR$17)-IR14)/MIN(IR$14:IR$17),"")</f>
        <v/>
      </c>
      <c r="IU14" s="20" t="str">
        <f>INDEX(IQ14:IQ17,MATCH(MAX(IT14:IT17),IT14:IT17,0))</f>
        <v>EVOLA</v>
      </c>
      <c r="IY14" s="17" t="s">
        <v>130</v>
      </c>
      <c r="IZ14" s="18">
        <v>245</v>
      </c>
      <c r="JB14" s="19" t="str">
        <f>IFERROR(IF(OR(IZ14=MAX(IZ$14:IZ$17),IZ14=""),"",MAX(IZ$14:IZ$17)-IZ14)/MIN(IZ$14:IZ$17),"")</f>
        <v/>
      </c>
      <c r="JC14" s="20" t="str">
        <f>INDEX(IY14:IY17,MATCH(MAX(JB14:JB17),JB14:JB17,0))</f>
        <v>SAFRAM</v>
      </c>
      <c r="JG14" s="17" t="s">
        <v>130</v>
      </c>
      <c r="JH14" s="18">
        <v>245</v>
      </c>
      <c r="JJ14" s="19" t="str">
        <f>IFERROR(IF(OR(JH14=MAX(JH$14:JH$17),JH14=""),"",MAX(JH$14:JH$17)-JH14)/MIN(JH$14:JH$17),"")</f>
        <v/>
      </c>
      <c r="JK14" s="20" t="str">
        <f>INDEX(JG14:JG17,MATCH(MAX(JJ14:JJ17),JJ14:JJ17,0))</f>
        <v>SAFRAM</v>
      </c>
      <c r="JO14" s="17" t="s">
        <v>130</v>
      </c>
      <c r="JP14" s="18">
        <v>245</v>
      </c>
      <c r="JR14" s="19" t="str">
        <f>IFERROR(IF(OR(JP14=MAX(JP$14:JP$17),JP14=""),"",MAX(JP$14:JP$17)-JP14)/MIN(JP$14:JP$17),"")</f>
        <v/>
      </c>
      <c r="JS14" s="20" t="str">
        <f>INDEX(JO14:JO17,MATCH(MAX(JR14:JR17),JR14:JR17,0))</f>
        <v>SAFRAM</v>
      </c>
      <c r="JW14" s="17" t="s">
        <v>130</v>
      </c>
      <c r="JX14" s="18">
        <v>271</v>
      </c>
      <c r="JZ14" s="19" t="str">
        <f>IFERROR(IF(OR(JX14=MAX(JX$14:JX$17),JX14=""),"",MAX(JX$14:JX$17)-JX14)/MIN(JX$14:JX$17),"")</f>
        <v/>
      </c>
      <c r="KA14" s="20" t="str">
        <f>INDEX(JW14:JW17,MATCH(MAX(JZ14:JZ17),JZ14:JZ17,0))</f>
        <v>EVOLA</v>
      </c>
      <c r="KE14" s="17" t="s">
        <v>130</v>
      </c>
      <c r="KF14" s="18">
        <v>271</v>
      </c>
      <c r="KH14" s="19" t="str">
        <f>IFERROR(IF(OR(KF14=MAX(KF$14:KF$17),KF14=""),"",MAX(KF$14:KF$17)-KF14)/MIN(KF$14:KF$17),"")</f>
        <v/>
      </c>
      <c r="KI14" s="20" t="str">
        <f>INDEX(KE14:KE17,MATCH(MAX(KH14:KH17),KH14:KH17,0))</f>
        <v>EVOLA</v>
      </c>
      <c r="KM14" s="17" t="s">
        <v>130</v>
      </c>
      <c r="KN14" s="18">
        <v>273</v>
      </c>
      <c r="KP14" s="19" t="str">
        <f>IFERROR(IF(OR(KN14=MAX(KN$14:KN$17),KN14=""),"",MAX(KN$14:KN$17)-KN14)/MIN(KN$14:KN$17),"")</f>
        <v/>
      </c>
      <c r="KQ14" s="20" t="str">
        <f>INDEX(KM14:KM17,MATCH(MAX(KP14:KP17),KP14:KP17,0))</f>
        <v>EVOLA</v>
      </c>
      <c r="KU14" s="17" t="s">
        <v>130</v>
      </c>
      <c r="KV14" s="18">
        <v>245</v>
      </c>
      <c r="KX14" s="19" t="str">
        <f>IFERROR(IF(OR(KV14=MAX(KV$14:KV$17),KV14=""),"",MAX(KV$14:KV$17)-KV14)/MIN(KV$14:KV$17),"")</f>
        <v/>
      </c>
      <c r="KY14" s="20" t="str">
        <f>INDEX(KU14:KU17,MATCH(MAX(KX14:KX17),KX14:KX17,0))</f>
        <v>EVOLA</v>
      </c>
      <c r="LC14" s="17" t="s">
        <v>130</v>
      </c>
      <c r="LD14" s="18">
        <v>245</v>
      </c>
      <c r="LF14" s="19" t="str">
        <f>IFERROR(IF(OR(LD14=MAX(LD$14:LD$17),LD14=""),"",MAX(LD$14:LD$17)-LD14)/MIN(LD$14:LD$17),"")</f>
        <v/>
      </c>
      <c r="LG14" s="20" t="str">
        <f>INDEX(LC14:LC17,MATCH(MAX(LF14:LF17),LF14:LF17,0))</f>
        <v>EVOLA</v>
      </c>
      <c r="LK14" s="17" t="s">
        <v>130</v>
      </c>
      <c r="LL14" s="18">
        <v>245</v>
      </c>
      <c r="LN14" s="19" t="str">
        <f>IFERROR(IF(OR(LL14=MAX(LL$14:LL$17),LL14=""),"",MAX(LL$14:LL$17)-LL14)/MIN(LL$14:LL$17),"")</f>
        <v/>
      </c>
      <c r="LO14" s="20" t="str">
        <f>INDEX(LK14:LK17,MATCH(MAX(LN14:LN17),LN14:LN17,0))</f>
        <v>EVOLA</v>
      </c>
      <c r="LS14" s="17" t="s">
        <v>130</v>
      </c>
      <c r="LT14" s="18"/>
      <c r="LV14" s="19" t="str">
        <f>IFERROR(IF(OR(LT14=MAX(LT$14:LT$17),LT14=""),"",MAX(LT$14:LT$17)-LT14)/MIN(LT$14:LT$17),"")</f>
        <v/>
      </c>
      <c r="LW14" s="20" t="e">
        <f>INDEX(LS14:LS17,MATCH(MAX(LV14:LV17),LV14:LV17,0))</f>
        <v>#N/A</v>
      </c>
      <c r="MA14" s="17" t="s">
        <v>130</v>
      </c>
      <c r="MB14" s="18">
        <v>245</v>
      </c>
      <c r="MD14" s="19" t="str">
        <f>IFERROR(IF(OR(MB14=MAX(MB$14:MB$17),MB14=""),"",MAX(MB$14:MB$17)-MB14)/MIN(MB$14:MB$17),"")</f>
        <v/>
      </c>
      <c r="ME14" s="20" t="str">
        <f>INDEX(MA14:MA17,MATCH(MAX(MD14:MD17),MD14:MD17,0))</f>
        <v>EVOLA</v>
      </c>
      <c r="MI14" s="17" t="s">
        <v>130</v>
      </c>
      <c r="MJ14" s="18">
        <v>245</v>
      </c>
      <c r="ML14" s="19" t="str">
        <f>IFERROR(IF(OR(MJ14=MAX(MJ$14:MJ$17),MJ14=""),"",MAX(MJ$14:MJ$17)-MJ14)/MIN(MJ$14:MJ$17),"")</f>
        <v/>
      </c>
      <c r="MM14" s="20" t="str">
        <f>INDEX(MI14:MI17,MATCH(MAX(ML14:ML17),ML14:ML17,0))</f>
        <v>EVOLA</v>
      </c>
      <c r="MQ14" s="17" t="s">
        <v>130</v>
      </c>
      <c r="MR14" s="18">
        <v>271</v>
      </c>
      <c r="MT14" s="19" t="str">
        <f>IFERROR(IF(OR(MR14=MAX(MR$14:MR$17),MR14=""),"",MAX(MR$14:MR$17)-MR14)/MIN(MR$14:MR$17),"")</f>
        <v/>
      </c>
      <c r="MU14" s="20" t="str">
        <f>INDEX(MQ14:MQ17,MATCH(MAX(MT14:MT17),MT14:MT17,0))</f>
        <v>EVOLA</v>
      </c>
      <c r="MY14" s="17" t="s">
        <v>130</v>
      </c>
      <c r="MZ14" s="18">
        <v>245</v>
      </c>
      <c r="NB14" s="19" t="str">
        <f>IFERROR(IF(OR(MZ14=MAX(MZ$14:MZ$17),MZ14=""),"",MAX(MZ$14:MZ$17)-MZ14)/MIN(MZ$14:MZ$17),"")</f>
        <v/>
      </c>
      <c r="NC14" s="20" t="str">
        <f>INDEX(MY14:MY17,MATCH(MAX(NB14:NB17),NB14:NB17,0))</f>
        <v>EVOLA</v>
      </c>
      <c r="NG14" s="17" t="s">
        <v>130</v>
      </c>
      <c r="NH14" s="18">
        <v>271</v>
      </c>
      <c r="NJ14" s="19" t="str">
        <f>IFERROR(IF(OR(NH14=MAX(NH$14:NH$17),NH14=""),"",MAX(NH$14:NH$17)-NH14)/MIN(NH$14:NH$17),"")</f>
        <v/>
      </c>
      <c r="NK14" s="20" t="str">
        <f>INDEX(NG14:NG17,MATCH(MAX(NJ14:NJ17),NJ14:NJ17,0))</f>
        <v>EVOLA</v>
      </c>
      <c r="NO14" s="17" t="s">
        <v>130</v>
      </c>
      <c r="NP14" s="18">
        <v>271</v>
      </c>
      <c r="NR14" s="19" t="str">
        <f>IFERROR(IF(OR(NP14=MAX(NP$14:NP$17),NP14=""),"",MAX(NP$14:NP$17)-NP14)/MIN(NP$14:NP$17),"")</f>
        <v/>
      </c>
      <c r="NS14" s="20" t="str">
        <f>INDEX(NO14:NO17,MATCH(MAX(NR14:NR17),NR14:NR17,0))</f>
        <v>EVOLA</v>
      </c>
      <c r="NW14" s="17" t="s">
        <v>130</v>
      </c>
      <c r="NX14" s="18">
        <v>271</v>
      </c>
      <c r="NZ14" s="19" t="str">
        <f>IFERROR(IF(OR(NX14=MAX(NX$14:NX$17),NX14=""),"",MAX(NX$14:NX$17)-NX14)/MIN(NX$14:NX$17),"")</f>
        <v/>
      </c>
      <c r="OA14" s="20" t="str">
        <f>INDEX(NW14:NW17,MATCH(MAX(NZ14:NZ17),NZ14:NZ17,0))</f>
        <v>EVOLA</v>
      </c>
      <c r="OE14" s="17" t="s">
        <v>130</v>
      </c>
      <c r="OF14" s="18">
        <v>245</v>
      </c>
      <c r="OH14" s="19" t="str">
        <f>IFERROR(IF(OR(OF14=MAX(OF$14:OF$17),OF14=""),"",MAX(OF$14:OF$17)-OF14)/MIN(OF$14:OF$17),"")</f>
        <v/>
      </c>
      <c r="OI14" s="20" t="str">
        <f>INDEX(OE14:OE17,MATCH(MAX(OH14:OH17),OH14:OH17,0))</f>
        <v>EVOLA</v>
      </c>
      <c r="OM14" s="17" t="s">
        <v>130</v>
      </c>
      <c r="ON14" s="18">
        <v>245</v>
      </c>
      <c r="OP14" s="19" t="str">
        <f>IFERROR(IF(OR(ON14=MAX(ON$14:ON$17),ON14=""),"",MAX(ON$14:ON$17)-ON14)/MIN(ON$14:ON$17),"")</f>
        <v/>
      </c>
      <c r="OQ14" s="20" t="str">
        <f>INDEX(OM14:OM17,MATCH(MAX(OP14:OP17),OP14:OP17,0))</f>
        <v>EVOLA</v>
      </c>
      <c r="OU14" s="17" t="s">
        <v>130</v>
      </c>
      <c r="OV14" s="18">
        <v>245</v>
      </c>
      <c r="OX14" s="19" t="str">
        <f>IFERROR(IF(OR(OV14=MAX(OV$14:OV$17),OV14=""),"",MAX(OV$14:OV$17)-OV14)/MIN(OV$14:OV$17),"")</f>
        <v/>
      </c>
      <c r="OY14" s="20" t="str">
        <f>INDEX(OU14:OU17,MATCH(MAX(OX14:OX17),OX14:OX17,0))</f>
        <v>EVOLA</v>
      </c>
      <c r="PC14" s="17" t="s">
        <v>130</v>
      </c>
      <c r="PD14" s="18">
        <v>245</v>
      </c>
      <c r="PF14" s="19" t="str">
        <f>IFERROR(IF(OR(PD14=MAX(PD$14:PD$17),PD14=""),"",MAX(PD$14:PD$17)-PD14)/MIN(PD$14:PD$17),"")</f>
        <v/>
      </c>
      <c r="PG14" s="20" t="str">
        <f>INDEX(PC14:PC17,MATCH(MAX(PF14:PF17),PF14:PF17,0))</f>
        <v>EVOLA</v>
      </c>
      <c r="PK14" s="17" t="s">
        <v>130</v>
      </c>
      <c r="PL14" s="18">
        <v>243</v>
      </c>
      <c r="PN14" s="19" t="str">
        <f>IFERROR(IF(OR(PL14=MAX(PL$14:PL$17),PL14=""),"",MAX(PL$14:PL$17)-PL14)/MIN(PL$14:PL$17),"")</f>
        <v/>
      </c>
      <c r="PO14" s="20" t="str">
        <f>INDEX(PK14:PK17,MATCH(MAX(PN14:PN17),PN14:PN17,0))</f>
        <v>EVOLA</v>
      </c>
      <c r="PS14" s="17" t="s">
        <v>130</v>
      </c>
      <c r="PT14" s="18">
        <v>245</v>
      </c>
      <c r="PV14" s="19" t="str">
        <f>IFERROR(IF(OR(PT14=MAX(PT$14:PT$17),PT14=""),"",MAX(PT$14:PT$17)-PT14)/MIN(PT$14:PT$17),"")</f>
        <v/>
      </c>
      <c r="PW14" s="20" t="str">
        <f>INDEX(PS14:PS17,MATCH(MAX(PV14:PV17),PV14:PV17,0))</f>
        <v>EVOLA</v>
      </c>
      <c r="QA14" s="17" t="s">
        <v>130</v>
      </c>
      <c r="QB14" s="18">
        <v>245</v>
      </c>
      <c r="QD14" s="19" t="str">
        <f>IFERROR(IF(OR(QB14=MAX(QB$14:QB$17),QB14=""),"",MAX(QB$14:QB$17)-QB14)/MIN(QB$14:QB$17),"")</f>
        <v/>
      </c>
      <c r="QE14" s="20" t="str">
        <f>INDEX(QA14:QA17,MATCH(MAX(QD14:QD17),QD14:QD17,0))</f>
        <v>EVOLA</v>
      </c>
      <c r="QI14" s="17" t="s">
        <v>130</v>
      </c>
      <c r="QJ14" s="18">
        <v>245</v>
      </c>
      <c r="QL14" s="19" t="str">
        <f>IFERROR(IF(OR(QJ14=MAX(QJ$14:QJ$17),QJ14=""),"",MAX(QJ$14:QJ$17)-QJ14)/MIN(QJ$14:QJ$17),"")</f>
        <v/>
      </c>
      <c r="QM14" s="20" t="str">
        <f>INDEX(QI14:QI17,MATCH(MAX(QL14:QL17),QL14:QL17,0))</f>
        <v>EVOLA</v>
      </c>
      <c r="QQ14" s="17" t="s">
        <v>130</v>
      </c>
      <c r="QR14" s="18">
        <v>245</v>
      </c>
      <c r="QT14" s="19" t="str">
        <f>IFERROR(IF(OR(QR14=MAX(QR$14:QR$17),QR14=""),"",MAX(QR$14:QR$17)-QR14)/MIN(QR$14:QR$17),"")</f>
        <v/>
      </c>
      <c r="QU14" s="20" t="str">
        <f>INDEX(QQ14:QQ17,MATCH(MAX(QT14:QT17),QT14:QT17,0))</f>
        <v>SAFRAM</v>
      </c>
      <c r="QY14" s="17" t="s">
        <v>130</v>
      </c>
      <c r="QZ14" s="18">
        <v>243</v>
      </c>
      <c r="RB14" s="19" t="str">
        <f>IFERROR(IF(OR(QZ14=MAX(QZ$14:QZ$17),QZ14=""),"",MAX(QZ$14:QZ$17)-QZ14)/MIN(QZ$14:QZ$17),"")</f>
        <v/>
      </c>
      <c r="RC14" s="20" t="str">
        <f>INDEX(QY14:QY17,MATCH(MAX(RB14:RB17),RB14:RB17,0))</f>
        <v>SAFRAM</v>
      </c>
      <c r="RG14" s="17" t="s">
        <v>130</v>
      </c>
      <c r="RH14" s="18">
        <v>243</v>
      </c>
      <c r="RJ14" s="19" t="str">
        <f>IFERROR(IF(OR(RH14=MAX(RH$14:RH$17),RH14=""),"",MAX(RH$14:RH$17)-RH14)/MIN(RH$14:RH$17),"")</f>
        <v/>
      </c>
      <c r="RK14" s="20" t="str">
        <f>INDEX(RG14:RG17,MATCH(MAX(RJ14:RJ17),RJ14:RJ17,0))</f>
        <v>SAFRAM</v>
      </c>
      <c r="RO14" s="17" t="s">
        <v>130</v>
      </c>
      <c r="RP14" s="18"/>
      <c r="RR14" s="19" t="str">
        <f>IFERROR(IF(OR(RP14=MAX(RP$14:RP$17),RP14=""),"",MAX(RP$14:RP$17)-RP14)/MIN(RP$14:RP$17),"")</f>
        <v/>
      </c>
      <c r="RS14" s="20" t="e">
        <f>INDEX(RO14:RO17,MATCH(MAX(RR14:RR17),RR14:RR17,0))</f>
        <v>#N/A</v>
      </c>
      <c r="RW14" s="17" t="s">
        <v>130</v>
      </c>
      <c r="RX14" s="18">
        <v>243</v>
      </c>
      <c r="RZ14" s="19" t="str">
        <f>IFERROR(IF(OR(RX14=MAX(RX$14:RX$17),RX14=""),"",MAX(RX$14:RX$17)-RX14)/MIN(RX$14:RX$17),"")</f>
        <v/>
      </c>
      <c r="SA14" s="20" t="str">
        <f>INDEX(RW14:RW17,MATCH(MAX(RZ14:RZ17),RZ14:RZ17,0))</f>
        <v>SAFRAM</v>
      </c>
      <c r="SE14" s="17" t="s">
        <v>130</v>
      </c>
      <c r="SF14" s="18">
        <v>243</v>
      </c>
      <c r="SH14" s="19" t="str">
        <f>IFERROR(IF(OR(SF14=MAX(SF$14:SF$17),SF14=""),"",MAX(SF$14:SF$17)-SF14)/MIN(SF$14:SF$17),"")</f>
        <v/>
      </c>
      <c r="SI14" s="20" t="str">
        <f>INDEX(SE14:SE17,MATCH(MAX(SH14:SH17),SH14:SH17,0))</f>
        <v>SAFRAM</v>
      </c>
      <c r="SM14" s="17" t="s">
        <v>130</v>
      </c>
      <c r="SN14" s="18">
        <v>243</v>
      </c>
      <c r="SP14" s="19" t="str">
        <f>IFERROR(IF(OR(SN14=MAX(SN$14:SN$17),SN14=""),"",MAX(SN$14:SN$17)-SN14)/MIN(SN$14:SN$17),"")</f>
        <v/>
      </c>
      <c r="SQ14" s="20" t="str">
        <f>INDEX(SM14:SM17,MATCH(MAX(SP14:SP17),SP14:SP17,0))</f>
        <v>SAFRAM</v>
      </c>
      <c r="SU14" s="17" t="s">
        <v>130</v>
      </c>
      <c r="SV14" s="18">
        <v>243</v>
      </c>
      <c r="SX14" s="19" t="str">
        <f>IFERROR(IF(OR(SV14=MAX(SV$14:SV$17),SV14=""),"",MAX(SV$14:SV$17)-SV14)/MIN(SV$14:SV$17),"")</f>
        <v/>
      </c>
      <c r="SY14" s="20" t="str">
        <f>INDEX(SU14:SU17,MATCH(MAX(SX14:SX17),SX14:SX17,0))</f>
        <v>SAFRAM</v>
      </c>
      <c r="TC14" s="17" t="s">
        <v>130</v>
      </c>
      <c r="TD14" s="18">
        <v>243</v>
      </c>
      <c r="TF14" s="19" t="str">
        <f>IFERROR(IF(OR(TD14=MAX(TD$14:TD$17),TD14=""),"",MAX(TD$14:TD$17)-TD14)/MIN(TD$14:TD$17),"")</f>
        <v/>
      </c>
      <c r="TG14" s="20" t="str">
        <f>INDEX(TC14:TC17,MATCH(MAX(TF14:TF17),TF14:TF17,0))</f>
        <v>SAFRAM</v>
      </c>
      <c r="TK14" s="17" t="s">
        <v>130</v>
      </c>
      <c r="TL14" s="18">
        <v>243</v>
      </c>
      <c r="TN14" s="19" t="str">
        <f>IFERROR(IF(OR(TL14=MAX(TL$14:TL$17),TL14=""),"",MAX(TL$14:TL$17)-TL14)/MIN(TL$14:TL$17),"")</f>
        <v/>
      </c>
      <c r="TO14" s="20" t="str">
        <f>INDEX(TK14:TK17,MATCH(MAX(TN14:TN17),TN14:TN17,0))</f>
        <v>EVOLA</v>
      </c>
      <c r="TS14" s="17" t="s">
        <v>130</v>
      </c>
      <c r="TT14" s="18">
        <v>243</v>
      </c>
      <c r="TV14" s="19" t="str">
        <f>IFERROR(IF(OR(TT14=MAX(TT$14:TT$17),TT14=""),"",MAX(TT$14:TT$17)-TT14)/MIN(TT$14:TT$17),"")</f>
        <v/>
      </c>
      <c r="TW14" s="20" t="str">
        <f>INDEX(TS14:TS17,MATCH(MAX(TV14:TV17),TV14:TV17,0))</f>
        <v>EVOLA</v>
      </c>
      <c r="UA14" s="17" t="s">
        <v>130</v>
      </c>
      <c r="UB14" s="18">
        <v>243</v>
      </c>
      <c r="UD14" s="19" t="str">
        <f>IFERROR(IF(OR(UB14=MAX(UB$14:UB$17),UB14=""),"",MAX(UB$14:UB$17)-UB14)/MIN(UB$14:UB$17),"")</f>
        <v/>
      </c>
      <c r="UE14" s="20" t="str">
        <f>INDEX(UA14:UA17,MATCH(MAX(UD14:UD17),UD14:UD17,0))</f>
        <v>SAFRAM</v>
      </c>
      <c r="UI14" s="17" t="s">
        <v>130</v>
      </c>
      <c r="UJ14" s="18">
        <v>243</v>
      </c>
      <c r="UL14" s="19" t="str">
        <f>IFERROR(IF(OR(UJ14=MAX(UJ$14:UJ$17),UJ14=""),"",MAX(UJ$14:UJ$17)-UJ14)/MIN(UJ$14:UJ$17),"")</f>
        <v/>
      </c>
      <c r="UM14" s="20" t="str">
        <f>INDEX(UI14:UI17,MATCH(MAX(UL14:UL17),UL14:UL17,0))</f>
        <v>SAFRAM</v>
      </c>
      <c r="UQ14" s="17" t="s">
        <v>130</v>
      </c>
      <c r="UR14" s="18">
        <v>243</v>
      </c>
      <c r="UT14" s="19" t="str">
        <f>IFERROR(IF(OR(UR14=MAX(UR$14:UR$17),UR14=""),"",MAX(UR$14:UR$17)-UR14)/MIN(UR$14:UR$17),"")</f>
        <v/>
      </c>
      <c r="UU14" s="20" t="str">
        <f>INDEX(UQ14:UQ17,MATCH(MAX(UT14:UT17),UT14:UT17,0))</f>
        <v>SAFRAM</v>
      </c>
      <c r="UY14" s="17" t="s">
        <v>130</v>
      </c>
      <c r="UZ14" s="18">
        <v>243</v>
      </c>
      <c r="VB14" s="19" t="str">
        <f>IFERROR(IF(OR(UZ14=MAX(UZ$14:UZ$17),UZ14=""),"",MAX(UZ$14:UZ$17)-UZ14)/MIN(UZ$14:UZ$17),"")</f>
        <v/>
      </c>
      <c r="VC14" s="20" t="str">
        <f>INDEX(UY14:UY17,MATCH(MAX(VB14:VB17),VB14:VB17,0))</f>
        <v>SAFRAM</v>
      </c>
      <c r="VG14" s="17" t="s">
        <v>130</v>
      </c>
      <c r="VH14" s="18">
        <v>243</v>
      </c>
      <c r="VJ14" s="19" t="str">
        <f>IFERROR(IF(OR(VH14=MAX(VH$14:VH$17),VH14=""),"",MAX(VH$14:VH$17)-VH14)/MIN(VH$14:VH$17),"")</f>
        <v/>
      </c>
      <c r="VK14" s="20" t="str">
        <f>INDEX(VG14:VG17,MATCH(MAX(VJ14:VJ17),VJ14:VJ17,0))</f>
        <v>EVOLA</v>
      </c>
      <c r="VO14" s="17" t="s">
        <v>130</v>
      </c>
      <c r="VP14" s="18">
        <v>243</v>
      </c>
      <c r="VR14" s="19" t="str">
        <f>IFERROR(IF(OR(VP14=MAX(VP$14:VP$17),VP14=""),"",MAX(VP$14:VP$17)-VP14)/MIN(VP$14:VP$17),"")</f>
        <v/>
      </c>
      <c r="VS14" s="20" t="str">
        <f>INDEX(VO14:VO17,MATCH(MAX(VR14:VR17),VR14:VR17,0))</f>
        <v>EVOLA</v>
      </c>
      <c r="VW14" s="17" t="s">
        <v>130</v>
      </c>
      <c r="VX14" s="18">
        <v>243</v>
      </c>
      <c r="VZ14" s="19" t="str">
        <f>IFERROR(IF(OR(VX14=MAX(VX$14:VX$17),VX14=""),"",MAX(VX$14:VX$17)-VX14)/MIN(VX$14:VX$17),"")</f>
        <v/>
      </c>
      <c r="WA14" s="20" t="str">
        <f>INDEX(VW14:VW17,MATCH(MAX(VZ14:VZ17),VZ14:VZ17,0))</f>
        <v>SAFRAM</v>
      </c>
      <c r="WE14" s="17" t="s">
        <v>130</v>
      </c>
      <c r="WF14" s="18">
        <v>233</v>
      </c>
      <c r="WH14" s="19" t="str">
        <f>IFERROR(IF(OR(WF14=MAX(WF$14:WF$17),WF14=""),"",MAX(WF$14:WF$17)-WF14)/MIN(WF$14:WF$17),"")</f>
        <v/>
      </c>
      <c r="WI14" s="20" t="str">
        <f>INDEX(WE14:WE17,MATCH(MAX(WH14:WH17),WH14:WH17,0))</f>
        <v>EVOLA</v>
      </c>
      <c r="WM14" s="17" t="s">
        <v>130</v>
      </c>
      <c r="WN14" s="18">
        <v>233</v>
      </c>
      <c r="WP14" s="19" t="str">
        <f>IFERROR(IF(OR(WN14=MAX(WN$14:WN$17),WN14=""),"",MAX(WN$14:WN$17)-WN14)/MIN(WN$14:WN$17),"")</f>
        <v/>
      </c>
      <c r="WQ14" s="20" t="str">
        <f>INDEX(WM14:WM17,MATCH(MAX(WP14:WP17),WP14:WP17,0))</f>
        <v>TLI SINGEN</v>
      </c>
      <c r="WU14" s="17" t="s">
        <v>130</v>
      </c>
      <c r="WV14" s="18">
        <v>209</v>
      </c>
      <c r="WX14" s="19" t="str">
        <f>IFERROR(IF(OR(WV14=MAX(WV$14:WV$17),WV14=""),"",MAX(WV$14:WV$17)-WV14)/MIN(WV$14:WV$17),"")</f>
        <v/>
      </c>
      <c r="WY14" s="20" t="str">
        <f>INDEX(WU14:WU17,MATCH(MAX(WX14:WX17),WX14:WX17,0))</f>
        <v>EVOLA</v>
      </c>
      <c r="XC14" s="17" t="s">
        <v>130</v>
      </c>
      <c r="XD14" s="18">
        <v>245</v>
      </c>
      <c r="XF14" s="19" t="str">
        <f>IFERROR(IF(OR(XD14=MAX(XD$14:XD$17),XD14=""),"",MAX(XD$14:XD$17)-XD14)/MIN(XD$14:XD$17),"")</f>
        <v/>
      </c>
      <c r="XG14" s="20" t="str">
        <f>INDEX(XC14:XC17,MATCH(MAX(XF14:XF17),XF14:XF17,0))</f>
        <v>SAFRAM</v>
      </c>
      <c r="XK14" s="17" t="s">
        <v>130</v>
      </c>
      <c r="XL14" s="18">
        <v>243</v>
      </c>
      <c r="XN14" s="19" t="str">
        <f>IFERROR(IF(OR(XL14=MAX(XL$14:XL$17),XL14=""),"",MAX(XL$14:XL$17)-XL14)/MIN(XL$14:XL$17),"")</f>
        <v/>
      </c>
      <c r="XO14" s="20" t="str">
        <f>INDEX(XK14:XK17,MATCH(MAX(XN14:XN17),XN14:XN17,0))</f>
        <v>SAFRAM</v>
      </c>
      <c r="XS14" s="17" t="s">
        <v>130</v>
      </c>
      <c r="XT14" s="18">
        <v>243</v>
      </c>
      <c r="XV14" s="19" t="str">
        <f>IFERROR(IF(OR(XT14=MAX(XT$14:XT$17),XT14=""),"",MAX(XT$14:XT$17)-XT14)/MIN(XT$14:XT$17),"")</f>
        <v/>
      </c>
      <c r="XW14" s="20" t="str">
        <f>INDEX(XS14:XS17,MATCH(MAX(XV14:XV17),XV14:XV17,0))</f>
        <v>SAFRAM</v>
      </c>
      <c r="YA14" s="17" t="s">
        <v>130</v>
      </c>
      <c r="YB14" s="18">
        <v>245</v>
      </c>
      <c r="YD14" s="19" t="str">
        <f>IFERROR(IF(OR(YB14=MAX(YB$14:YB$17),YB14=""),"",MAX(YB$14:YB$17)-YB14)/MIN(YB$14:YB$17),"")</f>
        <v/>
      </c>
      <c r="YE14" s="20" t="str">
        <f>INDEX(YA14:YA17,MATCH(MAX(YD14:YD17),YD14:YD17,0))</f>
        <v>SAFRAM</v>
      </c>
      <c r="YI14" s="17" t="s">
        <v>130</v>
      </c>
      <c r="YJ14" s="18">
        <v>245</v>
      </c>
      <c r="YL14" s="19" t="str">
        <f>IFERROR(IF(OR(YJ14=MAX(YJ$14:YJ$17),YJ14=""),"",MAX(YJ$14:YJ$17)-YJ14)/MIN(YJ$14:YJ$17),"")</f>
        <v/>
      </c>
      <c r="YM14" s="20" t="str">
        <f>INDEX(YI14:YI17,MATCH(MAX(YL14:YL17),YL14:YL17,0))</f>
        <v>SAFRAM</v>
      </c>
      <c r="YQ14" s="17" t="s">
        <v>130</v>
      </c>
      <c r="YR14" s="18">
        <v>243</v>
      </c>
      <c r="YT14" s="19" t="str">
        <f>IFERROR(IF(OR(YR14=MAX(YR$14:YR$17),YR14=""),"",MAX(YR$14:YR$17)-YR14)/MIN(YR$14:YR$17),"")</f>
        <v/>
      </c>
      <c r="YU14" s="20" t="str">
        <f>INDEX(YQ14:YQ17,MATCH(MAX(YT14:YT17),YT14:YT17,0))</f>
        <v>SAFRAM</v>
      </c>
      <c r="YY14" s="17" t="s">
        <v>130</v>
      </c>
      <c r="YZ14" s="18">
        <v>243</v>
      </c>
      <c r="ZB14" s="19" t="str">
        <f>IFERROR(IF(OR(YZ14=MAX(YZ$14:YZ$17),YZ14=""),"",MAX(YZ$14:YZ$17)-YZ14)/MIN(YZ$14:YZ$17),"")</f>
        <v/>
      </c>
      <c r="ZC14" s="20" t="str">
        <f>INDEX(YY14:YY17,MATCH(MAX(ZB14:ZB17),ZB14:ZB17,0))</f>
        <v>SAFRAM</v>
      </c>
      <c r="ZG14" s="17" t="s">
        <v>130</v>
      </c>
      <c r="ZH14" s="18">
        <v>243</v>
      </c>
      <c r="ZJ14" s="19" t="str">
        <f>IFERROR(IF(OR(ZH14=MAX(ZH$14:ZH$17),ZH14=""),"",MAX(ZH$14:ZH$17)-ZH14)/MIN(ZH$14:ZH$17),"")</f>
        <v/>
      </c>
      <c r="ZK14" s="20" t="str">
        <f>INDEX(ZG14:ZG17,MATCH(MAX(ZJ14:ZJ17),ZJ14:ZJ17,0))</f>
        <v>SAFRAM</v>
      </c>
      <c r="ZO14" s="17" t="s">
        <v>130</v>
      </c>
      <c r="ZP14" s="18">
        <v>243</v>
      </c>
      <c r="ZR14" s="19" t="str">
        <f>IFERROR(IF(OR(ZP14=MAX(ZP$14:ZP$17),ZP14=""),"",MAX(ZP$14:ZP$17)-ZP14)/MIN(ZP$14:ZP$17),"")</f>
        <v/>
      </c>
      <c r="ZS14" s="20" t="str">
        <f>INDEX(ZO14:ZO17,MATCH(MAX(ZR14:ZR17),ZR14:ZR17,0))</f>
        <v>TLI SINGEN</v>
      </c>
      <c r="ZW14" s="17" t="s">
        <v>130</v>
      </c>
      <c r="ZX14" s="18">
        <v>243</v>
      </c>
      <c r="ZZ14" s="19" t="str">
        <f>IFERROR(IF(OR(ZX14=MAX(ZX$14:ZX$17),ZX14=""),"",MAX(ZX$14:ZX$17)-ZX14)/MIN(ZX$14:ZX$17),"")</f>
        <v/>
      </c>
      <c r="AAA14" s="20" t="str">
        <f>INDEX(ZW14:ZW17,MATCH(MAX(ZZ14:ZZ17),ZZ14:ZZ17,0))</f>
        <v>SAFRAM</v>
      </c>
      <c r="AAE14" s="17" t="s">
        <v>130</v>
      </c>
      <c r="AAF14" s="18">
        <v>245</v>
      </c>
      <c r="AAH14" s="19" t="str">
        <f>IFERROR(IF(OR(AAF14=MAX(AAF$14:AAF$17),AAF14=""),"",MAX(AAF$14:AAF$17)-AAF14)/MIN(AAF$14:AAF$17),"")</f>
        <v/>
      </c>
      <c r="AAI14" s="20" t="str">
        <f>INDEX(AAE14:AAE17,MATCH(MAX(AAH14:AAH17),AAH14:AAH17,0))</f>
        <v>EVOLA</v>
      </c>
      <c r="AAM14" s="17" t="s">
        <v>130</v>
      </c>
      <c r="AAN14" s="18">
        <v>245</v>
      </c>
      <c r="AAP14" s="19" t="str">
        <f>IFERROR(IF(OR(AAN14=MAX(AAN$14:AAN$17),AAN14=""),"",MAX(AAN$14:AAN$17)-AAN14)/MIN(AAN$14:AAN$17),"")</f>
        <v/>
      </c>
      <c r="AAQ14" s="20" t="str">
        <f>INDEX(AAM14:AAM17,MATCH(MAX(AAP14:AAP17),AAP14:AAP17,0))</f>
        <v>SAFRAM</v>
      </c>
      <c r="AAU14" s="17" t="s">
        <v>130</v>
      </c>
      <c r="AAV14" s="18">
        <v>245</v>
      </c>
      <c r="AAX14" s="19" t="str">
        <f>IFERROR(IF(OR(AAV14=MAX(AAV$14:AAV$17),AAV14=""),"",MAX(AAV$14:AAV$17)-AAV14)/MIN(AAV$14:AAV$17),"")</f>
        <v/>
      </c>
      <c r="AAY14" s="20" t="str">
        <f>INDEX(AAU14:AAU17,MATCH(MAX(AAX14:AAX17),AAX14:AAX17,0))</f>
        <v>SAFRAM</v>
      </c>
      <c r="ABC14" s="17" t="s">
        <v>130</v>
      </c>
      <c r="ABD14" s="18">
        <v>245</v>
      </c>
      <c r="ABF14" s="19" t="str">
        <f>IFERROR(IF(OR(ABD14=MAX(ABD$14:ABD$17),ABD14=""),"",MAX(ABD$14:ABD$17)-ABD14)/MIN(ABD$14:ABD$17),"")</f>
        <v/>
      </c>
      <c r="ABG14" s="20" t="str">
        <f>INDEX(ABC14:ABC17,MATCH(MAX(ABF14:ABF17),ABF14:ABF17,0))</f>
        <v>SAFRAM</v>
      </c>
      <c r="ABK14" s="17" t="s">
        <v>130</v>
      </c>
      <c r="ABL14" s="18">
        <v>245</v>
      </c>
      <c r="ABN14" s="19" t="str">
        <f>IFERROR(IF(OR(ABL14=MAX(ABL$14:ABL$17),ABL14=""),"",MAX(ABL$14:ABL$17)-ABL14)/MIN(ABL$14:ABL$17),"")</f>
        <v/>
      </c>
      <c r="ABO14" s="20" t="str">
        <f>INDEX(ABK14:ABK17,MATCH(MAX(ABN14:ABN17),ABN14:ABN17,0))</f>
        <v>SAFRAM</v>
      </c>
      <c r="ABS14" s="17" t="s">
        <v>130</v>
      </c>
      <c r="ABT14" s="18">
        <v>245</v>
      </c>
      <c r="ABV14" s="19" t="str">
        <f>IFERROR(IF(OR(ABT14=MAX(ABT$14:ABT$17),ABT14=""),"",MAX(ABT$14:ABT$17)-ABT14)/MIN(ABT$14:ABT$17),"")</f>
        <v/>
      </c>
      <c r="ABW14" s="20" t="str">
        <f>INDEX(ABS14:ABS17,MATCH(MAX(ABV14:ABV17),ABV14:ABV17,0))</f>
        <v>SAFRAM</v>
      </c>
      <c r="ACA14" s="17" t="s">
        <v>130</v>
      </c>
      <c r="ACB14" s="18">
        <v>245</v>
      </c>
      <c r="ACD14" s="19" t="str">
        <f>IFERROR(IF(OR(ACB14=MAX(ACB$14:ACB$17),ACB14=""),"",MAX(ACB$14:ACB$17)-ACB14)/MIN(ACB$14:ACB$17),"")</f>
        <v/>
      </c>
      <c r="ACE14" s="20" t="str">
        <f>INDEX(ACA14:ACA17,MATCH(MAX(ACD14:ACD17),ACD14:ACD17,0))</f>
        <v>SAFRAM</v>
      </c>
      <c r="ACI14" s="17" t="s">
        <v>130</v>
      </c>
      <c r="ACJ14" s="18">
        <v>245</v>
      </c>
      <c r="ACL14" s="19" t="str">
        <f>IFERROR(IF(OR(ACJ14=MAX(ACJ$14:ACJ$17),ACJ14=""),"",MAX(ACJ$14:ACJ$17)-ACJ14)/MIN(ACJ$14:ACJ$17),"")</f>
        <v/>
      </c>
      <c r="ACM14" s="20" t="str">
        <f>INDEX(ACI14:ACI17,MATCH(MAX(ACL14:ACL17),ACL14:ACL17,0))</f>
        <v>EVOLA</v>
      </c>
      <c r="ACQ14" s="17" t="s">
        <v>130</v>
      </c>
      <c r="ACR14" s="18">
        <v>245</v>
      </c>
      <c r="ACT14" s="19" t="str">
        <f>IFERROR(IF(OR(ACR14=MAX(ACR$14:ACR$17),ACR14=""),"",MAX(ACR$14:ACR$17)-ACR14)/MIN(ACR$14:ACR$17),"")</f>
        <v/>
      </c>
      <c r="ACU14" s="20" t="str">
        <f>INDEX(ACQ14:ACQ17,MATCH(MAX(ACT14:ACT17),ACT14:ACT17,0))</f>
        <v>EVOLA</v>
      </c>
      <c r="ACY14" s="17" t="s">
        <v>130</v>
      </c>
      <c r="ACZ14" s="18">
        <v>245</v>
      </c>
      <c r="ADB14" s="19" t="str">
        <f>IFERROR(IF(OR(ACZ14=MAX(ACZ$14:ACZ$17),ACZ14=""),"",MAX(ACZ$14:ACZ$17)-ACZ14)/MIN(ACZ$14:ACZ$17),"")</f>
        <v/>
      </c>
      <c r="ADC14" s="20" t="str">
        <f>INDEX(ACY14:ACY17,MATCH(MAX(ADB14:ADB17),ADB14:ADB17,0))</f>
        <v>SAFRAM</v>
      </c>
    </row>
    <row r="15" spans="1:785" x14ac:dyDescent="0.2">
      <c r="C15" s="17" t="s">
        <v>131</v>
      </c>
      <c r="D15" s="18">
        <v>169.19999694824219</v>
      </c>
      <c r="F15" s="19">
        <f t="shared" ref="F15:F17" si="196">IFERROR(IF(OR(D15=MAX(D$14:D$17),D15=""),"",MAX(D$14:D$17)-D15)/MIN(D$14:D$17),"")</f>
        <v>0.68083430723289184</v>
      </c>
      <c r="K15" s="17" t="s">
        <v>131</v>
      </c>
      <c r="L15" s="18">
        <v>195.30000305175781</v>
      </c>
      <c r="N15" s="19">
        <f t="shared" ref="N15:N17" si="197">IFERROR(IF(OR(L15=MAX(L$14:L$17),L15=""),"",MAX(L$14:L$17)-L15)/MIN(L$14:L$17),"")</f>
        <v>0.50964183081840886</v>
      </c>
      <c r="S15" s="17" t="s">
        <v>131</v>
      </c>
      <c r="T15" s="18">
        <v>195.30000305175781</v>
      </c>
      <c r="V15" s="19">
        <f t="shared" ref="V15:V17" si="198">IFERROR(IF(OR(T15=MAX(T$14:T$17),T15=""),"",MAX(T$14:T$17)-T15)/MIN(T$14:T$17),"")</f>
        <v>0.50964183081840886</v>
      </c>
      <c r="AA15" s="17" t="s">
        <v>131</v>
      </c>
      <c r="AB15" s="18">
        <v>169.19999694824219</v>
      </c>
      <c r="AD15" s="19">
        <f t="shared" ref="AD15:AD17" si="199">IFERROR(IF(OR(AB15=MAX(AB$14:AB$17),AB15=""),"",MAX(AB$14:AB$17)-AB15)/MIN(AB$14:AB$17),"")</f>
        <v>0.81912880407074429</v>
      </c>
      <c r="AI15" s="17" t="s">
        <v>131</v>
      </c>
      <c r="AJ15" s="18">
        <v>182.69999694824219</v>
      </c>
      <c r="AL15" s="19">
        <f t="shared" ref="AL15:AL17" si="200">IFERROR(IF(OR(AJ15=MAX(AJ$14:AJ$17),AJ15=""),"",MAX(AJ$14:AJ$17)-AJ15)/MIN(AJ$14:AJ$17),"")</f>
        <v>0.71259471418790421</v>
      </c>
      <c r="AQ15" s="17" t="s">
        <v>131</v>
      </c>
      <c r="AR15" s="18">
        <v>182.69999694824219</v>
      </c>
      <c r="AT15" s="19">
        <f t="shared" ref="AT15:AT17" si="201">IFERROR(IF(OR(AR15=MAX(AR$14:AR$17),AR15=""),"",MAX(AR$14:AR$17)-AR15)/MIN(AR$14:AR$17),"")</f>
        <v>0.71259471418790421</v>
      </c>
      <c r="AY15" s="17" t="s">
        <v>131</v>
      </c>
      <c r="AZ15" s="18">
        <v>169.19999694824219</v>
      </c>
      <c r="BB15" s="19">
        <f t="shared" ref="BB15:BB17" si="202">IFERROR(IF(OR(AZ15=MAX(AZ$14:AZ$17),AZ15=""),"",MAX(AZ$14:AZ$17)-AZ15)/MIN(AZ$14:AZ$17),"")</f>
        <v>0.80334597593995316</v>
      </c>
      <c r="BG15" s="17" t="s">
        <v>131</v>
      </c>
      <c r="BH15" s="18">
        <v>169.19999694824219</v>
      </c>
      <c r="BJ15" s="19">
        <f t="shared" ref="BJ15:BJ17" si="203">IFERROR(IF(OR(BH15=MAX(BH$14:BH$17),BH15=""),"",MAX(BH$14:BH$17)-BH15)/MIN(BH$14:BH$17),"")</f>
        <v>0.66771611287419985</v>
      </c>
      <c r="BO15" s="17" t="s">
        <v>131</v>
      </c>
      <c r="BP15" s="18">
        <v>195.30000305175781</v>
      </c>
      <c r="BR15" s="19">
        <f t="shared" ref="BR15:BR17" si="204">IFERROR(IF(OR(BP15=MAX(BP$14:BP$17),BP15=""),"",MAX(BP$14:BP$17)-BP15)/MIN(BP$14:BP$17),"")</f>
        <v>0.49927978481828988</v>
      </c>
      <c r="BW15" s="17" t="s">
        <v>131</v>
      </c>
      <c r="BX15" s="18"/>
      <c r="BZ15" s="19" t="str">
        <f t="shared" ref="BZ15:BZ17" si="205">IFERROR(IF(OR(BX15=MAX(BX$14:BX$17),BX15=""),"",MAX(BX$14:BX$17)-BX15)/MIN(BX$14:BX$17),"")</f>
        <v/>
      </c>
      <c r="CE15" s="17" t="s">
        <v>131</v>
      </c>
      <c r="CF15" s="18">
        <v>195.30000305175781</v>
      </c>
      <c r="CH15" s="19">
        <f t="shared" ref="CH15:CH17" si="206">IFERROR(IF(OR(CF15=MAX(CF$14:CF$17),CF15=""),"",MAX(CF$14:CF$17)-CF15)/MIN(CF$14:CF$17),"")</f>
        <v>0.49927978481828988</v>
      </c>
      <c r="CM15" s="17" t="s">
        <v>131</v>
      </c>
      <c r="CN15" s="18">
        <v>195.30000305175781</v>
      </c>
      <c r="CP15" s="19">
        <f t="shared" ref="CP15:CP17" si="207">IFERROR(IF(OR(CN15=MAX(CN$14:CN$17),CN15=""),"",MAX(CN$14:CN$17)-CN15)/MIN(CN$14:CN$17),"")</f>
        <v>0.49927978481828988</v>
      </c>
      <c r="CU15" s="17" t="s">
        <v>131</v>
      </c>
      <c r="CV15" s="18">
        <v>195.30000305175781</v>
      </c>
      <c r="CX15" s="19">
        <f t="shared" ref="CX15:CX17" si="208">IFERROR(IF(OR(CV15=MAX(CV$14:CV$17),CV15=""),"",MAX(CV$14:CV$17)-CV15)/MIN(CV$14:CV$17),"")</f>
        <v>0.49927978481828988</v>
      </c>
      <c r="DC15" s="17" t="s">
        <v>131</v>
      </c>
      <c r="DD15" s="18">
        <v>195.30000305175781</v>
      </c>
      <c r="DF15" s="19">
        <f t="shared" ref="DF15:DF17" si="209">IFERROR(IF(OR(DD15=MAX(DD$14:DD$17),DD15=""),"",MAX(DD$14:DD$17)-DD15)/MIN(DD$14:DD$17),"")</f>
        <v>0.49927978481828988</v>
      </c>
      <c r="DK15" s="17" t="s">
        <v>131</v>
      </c>
      <c r="DL15" s="18">
        <v>195.30000305175781</v>
      </c>
      <c r="DN15" s="19">
        <f t="shared" ref="DN15:DN17" si="210">IFERROR(IF(OR(DL15=MAX(DL$14:DL$17),DL15=""),"",MAX(DL$14:DL$17)-DL15)/MIN(DL$14:DL$17),"")</f>
        <v>0.50995214577324177</v>
      </c>
      <c r="DS15" s="17" t="s">
        <v>131</v>
      </c>
      <c r="DT15" s="18">
        <v>195.30000305175781</v>
      </c>
      <c r="DV15" s="19">
        <f t="shared" ref="DV15:DV17" si="211">IFERROR(IF(OR(DT15=MAX(DT$14:DT$17),DT15=""),"",MAX(DT$14:DT$17)-DT15)/MIN(DT$14:DT$17),"")</f>
        <v>0.50995214577324177</v>
      </c>
      <c r="EA15" s="17" t="s">
        <v>131</v>
      </c>
      <c r="EB15" s="18">
        <v>195.30000305175781</v>
      </c>
      <c r="ED15" s="19">
        <f t="shared" ref="ED15:ED17" si="212">IFERROR(IF(OR(EB15=MAX(EB$14:EB$17),EB15=""),"",MAX(EB$14:EB$17)-EB15)/MIN(EB$14:EB$17),"")</f>
        <v>0.50995214577324177</v>
      </c>
      <c r="EI15" s="17" t="s">
        <v>131</v>
      </c>
      <c r="EJ15" s="18">
        <v>195.30000305175781</v>
      </c>
      <c r="EL15" s="19">
        <f t="shared" ref="EL15:EL17" si="213">IFERROR(IF(OR(EJ15=MAX(EJ$14:EJ$17),EJ15=""),"",MAX(EJ$14:EJ$17)-EJ15)/MIN(EJ$14:EJ$17),"")</f>
        <v>0.50995214577324177</v>
      </c>
      <c r="EQ15" s="17" t="s">
        <v>131</v>
      </c>
      <c r="ER15" s="18">
        <v>195.30000305175781</v>
      </c>
      <c r="ET15" s="19">
        <f t="shared" ref="ET15:ET17" si="214">IFERROR(IF(OR(ER15=MAX(ER$14:ER$17),ER15=""),"",MAX(ER$14:ER$17)-ER15)/MIN(ER$14:ER$17),"")</f>
        <v>0.51620092799775497</v>
      </c>
      <c r="EY15" s="17" t="s">
        <v>131</v>
      </c>
      <c r="EZ15" s="18">
        <v>195.30000305175781</v>
      </c>
      <c r="FB15" s="19">
        <f t="shared" ref="FB15:FB17" si="215">IFERROR(IF(OR(EZ15=MAX(EZ$14:EZ$17),EZ15=""),"",MAX(EZ$14:EZ$17)-EZ15)/MIN(EZ$14:EZ$17),"")</f>
        <v>0.51620092799775497</v>
      </c>
      <c r="FG15" s="17" t="s">
        <v>131</v>
      </c>
      <c r="FH15" s="18">
        <v>195.30000305175781</v>
      </c>
      <c r="FJ15" s="19">
        <f t="shared" ref="FJ15:FJ17" si="216">IFERROR(IF(OR(FH15=MAX(FH$14:FH$17),FH15=""),"",MAX(FH$14:FH$17)-FH15)/MIN(FH$14:FH$17),"")</f>
        <v>0.51620092799775497</v>
      </c>
      <c r="FO15" s="17" t="s">
        <v>131</v>
      </c>
      <c r="FP15" s="18">
        <v>195.30000305175781</v>
      </c>
      <c r="FR15" s="19">
        <f t="shared" ref="FR15:FR17" si="217">IFERROR(IF(OR(FP15=MAX(FP$14:FP$17),FP15=""),"",MAX(FP$14:FP$17)-FP15)/MIN(FP$14:FP$17),"")</f>
        <v>0.50995214577324177</v>
      </c>
      <c r="FW15" s="17" t="s">
        <v>131</v>
      </c>
      <c r="FX15" s="18">
        <v>195.30000305175781</v>
      </c>
      <c r="FZ15" s="19">
        <f t="shared" ref="FZ15:FZ17" si="218">IFERROR(IF(OR(FX15=MAX(FX$14:FX$17),FX15=""),"",MAX(FX$14:FX$17)-FX15)/MIN(FX$14:FX$17),"")</f>
        <v>0.50995214577324177</v>
      </c>
      <c r="GE15" s="17" t="s">
        <v>131</v>
      </c>
      <c r="GF15" s="18">
        <v>195.30000305175781</v>
      </c>
      <c r="GH15" s="19">
        <f t="shared" ref="GH15:GH17" si="219">IFERROR(IF(OR(GF15=MAX(GF$14:GF$17),GF15=""),"",MAX(GF$14:GF$17)-GF15)/MIN(GF$14:GF$17),"")</f>
        <v>0.50995214577324177</v>
      </c>
      <c r="GM15" s="17" t="s">
        <v>131</v>
      </c>
      <c r="GN15" s="18">
        <v>195.30000305175781</v>
      </c>
      <c r="GP15" s="19">
        <f t="shared" ref="GP15:GP17" si="220">IFERROR(IF(OR(GN15=MAX(GN$14:GN$17),GN15=""),"",MAX(GN$14:GN$17)-GN15)/MIN(GN$14:GN$17),"")</f>
        <v>0.50964183081840886</v>
      </c>
      <c r="GU15" s="17" t="s">
        <v>131</v>
      </c>
      <c r="GV15" s="18">
        <v>195.30000305175781</v>
      </c>
      <c r="GX15" s="19">
        <f t="shared" ref="GX15:GX17" si="221">IFERROR(IF(OR(GV15=MAX(GV$14:GV$17),GV15=""),"",MAX(GV$14:GV$17)-GV15)/MIN(GV$14:GV$17),"")</f>
        <v>0.51620092799775497</v>
      </c>
      <c r="HC15" s="17" t="s">
        <v>131</v>
      </c>
      <c r="HD15" s="18">
        <v>182.69999694824219</v>
      </c>
      <c r="HF15" s="19">
        <f t="shared" ref="HF15:HF17" si="222">IFERROR(IF(OR(HD15=MAX(HD$14:HD$17),HD15=""),"",MAX(HD$14:HD$17)-HD15)/MIN(HD$14:HD$17),"")</f>
        <v>0.59228649531172073</v>
      </c>
      <c r="HK15" s="17" t="s">
        <v>131</v>
      </c>
      <c r="HL15" s="18">
        <v>195.30000305175781</v>
      </c>
      <c r="HN15" s="19">
        <f t="shared" ref="HN15:HN17" si="223">IFERROR(IF(OR(HL15=MAX(HL$14:HL$17),HL15=""),"",MAX(HL$14:HL$17)-HL15)/MIN(HL$14:HL$17),"")</f>
        <v>0.50964183081840886</v>
      </c>
      <c r="HS15" s="17" t="s">
        <v>131</v>
      </c>
      <c r="HT15" s="18">
        <v>169.19999694824219</v>
      </c>
      <c r="HV15" s="19">
        <f t="shared" ref="HV15:HV17" si="224">IFERROR(IF(OR(HT15=MAX(HT$14:HT$17),HT15=""),"",MAX(HT$14:HT$17)-HT15)/MIN(HT$14:HT$17),"")</f>
        <v>0.80334597593995316</v>
      </c>
      <c r="IA15" s="17" t="s">
        <v>131</v>
      </c>
      <c r="IB15" s="18">
        <v>182.69999694824219</v>
      </c>
      <c r="ID15" s="19">
        <f t="shared" ref="ID15:ID17" si="225">IFERROR(IF(OR(IB15=MAX(IB$14:IB$17),IB15=""),"",MAX(IB$14:IB$17)-IB15)/MIN(IB$14:IB$17),"")</f>
        <v>0.69681188605711308</v>
      </c>
      <c r="II15" s="17" t="s">
        <v>131</v>
      </c>
      <c r="IJ15" s="18">
        <v>169.19999694824219</v>
      </c>
      <c r="IL15" s="19">
        <f t="shared" ref="IL15:IL17" si="226">IFERROR(IF(OR(IJ15=MAX(IJ$14:IJ$17),IJ15=""),"",MAX(IJ$14:IJ$17)-IJ15)/MIN(IJ$14:IJ$17),"")</f>
        <v>0.6846920101331172</v>
      </c>
      <c r="IQ15" s="17" t="s">
        <v>131</v>
      </c>
      <c r="IR15" s="18">
        <v>182.69999694824219</v>
      </c>
      <c r="IT15" s="19">
        <f t="shared" ref="IT15:IT17" si="227">IFERROR(IF(OR(IR15=MAX(IR$14:IR$17),IR15=""),"",MAX(IR$14:IR$17)-IR15)/MIN(IR$14:IR$17),"")</f>
        <v>0.59389297418321141</v>
      </c>
      <c r="IY15" s="17" t="s">
        <v>131</v>
      </c>
      <c r="IZ15" s="18">
        <v>182.69999694824219</v>
      </c>
      <c r="JB15" s="19">
        <f t="shared" ref="JB15:JB17" si="228">IFERROR(IF(OR(IZ15=MAX(IZ$14:IZ$17),IZ15=""),"",MAX(IZ$14:IZ$17)-IZ15)/MIN(IZ$14:IZ$17),"")</f>
        <v>0.48218883803380369</v>
      </c>
      <c r="JG15" s="17" t="s">
        <v>131</v>
      </c>
      <c r="JH15" s="18">
        <v>169.19999694824219</v>
      </c>
      <c r="JJ15" s="19">
        <f t="shared" ref="JJ15:JJ17" si="229">IFERROR(IF(OR(JH15=MAX(JH$14:JH$17),JH15=""),"",MAX(JH$14:JH$17)-JH15)/MIN(JH$14:JH$17),"")</f>
        <v>0.59260199020821469</v>
      </c>
      <c r="JO15" s="17" t="s">
        <v>131</v>
      </c>
      <c r="JP15" s="18">
        <v>182.69999694824219</v>
      </c>
      <c r="JR15" s="19">
        <f t="shared" ref="JR15:JR17" si="230">IFERROR(IF(OR(JP15=MAX(JP$14:JP$17),JP15=""),"",MAX(JP$14:JP$17)-JP15)/MIN(JP$14:JP$17),"")</f>
        <v>0.48705942364198057</v>
      </c>
      <c r="JW15" s="17" t="s">
        <v>131</v>
      </c>
      <c r="JX15" s="18">
        <v>182.69999694824219</v>
      </c>
      <c r="JZ15" s="19">
        <f t="shared" ref="JZ15:JZ17" si="231">IFERROR(IF(OR(JX15=MAX(JX$14:JX$17),JX15=""),"",MAX(JX$14:JX$17)-JX15)/MIN(JX$14:JX$17),"")</f>
        <v>0.59389297418321141</v>
      </c>
      <c r="KE15" s="17" t="s">
        <v>131</v>
      </c>
      <c r="KF15" s="18">
        <v>195.30000305175781</v>
      </c>
      <c r="KH15" s="19">
        <f t="shared" ref="KH15:KH17" si="232">IFERROR(IF(OR(KF15=MAX(KF$14:KF$17),KF15=""),"",MAX(KF$14:KF$17)-KF15)/MIN(KF$14:KF$17),"")</f>
        <v>0.59738002066775986</v>
      </c>
      <c r="KM15" s="17" t="s">
        <v>131</v>
      </c>
      <c r="KN15" s="18">
        <v>195.30000305175781</v>
      </c>
      <c r="KP15" s="19">
        <f t="shared" ref="KP15:KP17" si="233">IFERROR(IF(OR(KN15=MAX(KN$14:KN$17),KN15=""),"",MAX(KN$14:KN$17)-KN15)/MIN(KN$14:KN$17),"")</f>
        <v>0.61316284879855099</v>
      </c>
      <c r="KU15" s="17" t="s">
        <v>131</v>
      </c>
      <c r="KV15" s="18">
        <v>152.10000610351563</v>
      </c>
      <c r="KX15" s="19">
        <f t="shared" ref="KX15:KX17" si="234">IFERROR(IF(OR(KV15=MAX(KV$14:KV$17),KV15=""),"",MAX(KV$14:KV$17)-KV15)/MIN(KV$14:KV$17),"")</f>
        <v>0.73311231850987912</v>
      </c>
      <c r="LC15" s="17" t="s">
        <v>131</v>
      </c>
      <c r="LD15" s="18">
        <v>152.10000610351563</v>
      </c>
      <c r="LF15" s="19">
        <f t="shared" ref="LF15:LF17" si="235">IFERROR(IF(OR(LD15=MAX(LD$14:LD$17),LD15=""),"",MAX(LD$14:LD$17)-LD15)/MIN(LD$14:LD$17),"")</f>
        <v>0.73311231850987912</v>
      </c>
      <c r="LK15" s="17" t="s">
        <v>131</v>
      </c>
      <c r="LL15" s="18">
        <v>152.10000610351563</v>
      </c>
      <c r="LN15" s="19">
        <f t="shared" ref="LN15:LN17" si="236">IFERROR(IF(OR(LL15=MAX(LL$14:LL$17),LL15=""),"",MAX(LL$14:LL$17)-LL15)/MIN(LL$14:LL$17),"")</f>
        <v>0.73311231850987912</v>
      </c>
      <c r="LS15" s="17" t="s">
        <v>131</v>
      </c>
      <c r="LT15" s="18"/>
      <c r="LV15" s="19" t="str">
        <f t="shared" ref="LV15:LV17" si="237">IFERROR(IF(OR(LT15=MAX(LT$14:LT$17),LT15=""),"",MAX(LT$14:LT$17)-LT15)/MIN(LT$14:LT$17),"")</f>
        <v/>
      </c>
      <c r="MA15" s="17" t="s">
        <v>131</v>
      </c>
      <c r="MB15" s="18">
        <v>152.10000610351563</v>
      </c>
      <c r="MD15" s="19">
        <f t="shared" ref="MD15:MD17" si="238">IFERROR(IF(OR(MB15=MAX(MB$14:MB$17),MB15=""),"",MAX(MB$14:MB$17)-MB15)/MIN(MB$14:MB$17),"")</f>
        <v>0.73311231850987912</v>
      </c>
      <c r="MI15" s="17" t="s">
        <v>131</v>
      </c>
      <c r="MJ15" s="18">
        <v>152.10000610351563</v>
      </c>
      <c r="ML15" s="19">
        <f t="shared" ref="ML15:ML17" si="239">IFERROR(IF(OR(MJ15=MAX(MJ$14:MJ$17),MJ15=""),"",MAX(MJ$14:MJ$17)-MJ15)/MIN(MJ$14:MJ$17),"")</f>
        <v>0.73311231850987912</v>
      </c>
      <c r="MQ15" s="17" t="s">
        <v>131</v>
      </c>
      <c r="MR15" s="18">
        <v>152.10000610351563</v>
      </c>
      <c r="MT15" s="19">
        <f t="shared" ref="MT15:MT17" si="240">IFERROR(IF(OR(MR15=MAX(MR$14:MR$17),MR15=""),"",MAX(MR$14:MR$17)-MR15)/MIN(MR$14:MR$17),"")</f>
        <v>0.93828908421016377</v>
      </c>
      <c r="MY15" s="17" t="s">
        <v>131</v>
      </c>
      <c r="MZ15" s="18">
        <v>152.10000610351563</v>
      </c>
      <c r="NB15" s="19">
        <f t="shared" ref="NB15:NB17" si="241">IFERROR(IF(OR(MZ15=MAX(MZ$14:MZ$17),MZ15=""),"",MAX(MZ$14:MZ$17)-MZ15)/MIN(MZ$14:MZ$17),"")</f>
        <v>0.73311231850987912</v>
      </c>
      <c r="NG15" s="17" t="s">
        <v>131</v>
      </c>
      <c r="NH15" s="18">
        <v>182.69999694824219</v>
      </c>
      <c r="NJ15" s="19">
        <f t="shared" ref="NJ15:NJ17" si="242">IFERROR(IF(OR(NH15=MAX(NH$14:NH$17),NH15=""),"",MAX(NH$14:NH$17)-NH15)/MIN(NH$14:NH$17),"")</f>
        <v>0.69681188605711308</v>
      </c>
      <c r="NO15" s="17" t="s">
        <v>131</v>
      </c>
      <c r="NP15" s="18">
        <v>182.69999694824219</v>
      </c>
      <c r="NR15" s="19">
        <f t="shared" ref="NR15:NR17" si="243">IFERROR(IF(OR(NP15=MAX(NP$14:NP$17),NP15=""),"",MAX(NP$14:NP$17)-NP15)/MIN(NP$14:NP$17),"")</f>
        <v>0.69681188605711308</v>
      </c>
      <c r="NW15" s="17" t="s">
        <v>131</v>
      </c>
      <c r="NX15" s="18">
        <v>152.10000610351563</v>
      </c>
      <c r="NZ15" s="19">
        <f t="shared" ref="NZ15:NZ17" si="244">IFERROR(IF(OR(NX15=MAX(NX$14:NX$17),NX15=""),"",MAX(NX$14:NX$17)-NX15)/MIN(NX$14:NX$17),"")</f>
        <v>0.93828908421016377</v>
      </c>
      <c r="OE15" s="17" t="s">
        <v>131</v>
      </c>
      <c r="OF15" s="18">
        <v>152.10000610351563</v>
      </c>
      <c r="OH15" s="19">
        <f t="shared" ref="OH15:OH17" si="245">IFERROR(IF(OR(OF15=MAX(OF$14:OF$17),OF15=""),"",MAX(OF$14:OF$17)-OF15)/MIN(OF$14:OF$17),"")</f>
        <v>0.73311231850987912</v>
      </c>
      <c r="OM15" s="17" t="s">
        <v>131</v>
      </c>
      <c r="ON15" s="18">
        <v>152.10000610351563</v>
      </c>
      <c r="OP15" s="19">
        <f t="shared" ref="OP15:OP17" si="246">IFERROR(IF(OR(ON15=MAX(ON$14:ON$17),ON15=""),"",MAX(ON$14:ON$17)-ON15)/MIN(ON$14:ON$17),"")</f>
        <v>0.73311231850987912</v>
      </c>
      <c r="OU15" s="17" t="s">
        <v>131</v>
      </c>
      <c r="OV15" s="18">
        <v>169.19999694824219</v>
      </c>
      <c r="OX15" s="19">
        <f t="shared" ref="OX15:OX17" si="247">IFERROR(IF(OR(OV15=MAX(OV$14:OV$17),OV15=""),"",MAX(OV$14:OV$17)-OV15)/MIN(OV$14:OV$17),"")</f>
        <v>0.59816921023966851</v>
      </c>
      <c r="PC15" s="17" t="s">
        <v>131</v>
      </c>
      <c r="PD15" s="18">
        <v>169.19999694824219</v>
      </c>
      <c r="PF15" s="19">
        <f t="shared" ref="PF15:PF17" si="248">IFERROR(IF(OR(PD15=MAX(PD$14:PD$17),PD15=""),"",MAX(PD$14:PD$17)-PD15)/MIN(PD$14:PD$17),"")</f>
        <v>0.59816921023966851</v>
      </c>
      <c r="PK15" s="17" t="s">
        <v>131</v>
      </c>
      <c r="PL15" s="18">
        <v>169.19999694824219</v>
      </c>
      <c r="PN15" s="19">
        <f t="shared" ref="PN15:PN17" si="249">IFERROR(IF(OR(PL15=MAX(PL$14:PL$17),PL15=""),"",MAX(PL$14:PL$17)-PL15)/MIN(PL$14:PL$17),"")</f>
        <v>0.58238638210887739</v>
      </c>
      <c r="PS15" s="17" t="s">
        <v>131</v>
      </c>
      <c r="PT15" s="18">
        <v>169.19999694824219</v>
      </c>
      <c r="PV15" s="19">
        <f t="shared" ref="PV15:PV17" si="250">IFERROR(IF(OR(PT15=MAX(PT$14:PT$17),PT15=""),"",MAX(PT$14:PT$17)-PT15)/MIN(PT$14:PT$17),"")</f>
        <v>0.59816921023966851</v>
      </c>
      <c r="QA15" s="17" t="s">
        <v>131</v>
      </c>
      <c r="QB15" s="18">
        <v>169.19999694824219</v>
      </c>
      <c r="QD15" s="19">
        <f t="shared" ref="QD15:QD17" si="251">IFERROR(IF(OR(QB15=MAX(QB$14:QB$17),QB15=""),"",MAX(QB$14:QB$17)-QB15)/MIN(QB$14:QB$17),"")</f>
        <v>0.59816921023966851</v>
      </c>
      <c r="QI15" s="17" t="s">
        <v>131</v>
      </c>
      <c r="QJ15" s="18">
        <v>169.19999694824219</v>
      </c>
      <c r="QL15" s="19">
        <f t="shared" ref="QL15:QL17" si="252">IFERROR(IF(OR(QJ15=MAX(QJ$14:QJ$17),QJ15=""),"",MAX(QJ$14:QJ$17)-QJ15)/MIN(QJ$14:QJ$17),"")</f>
        <v>0.59816921023966851</v>
      </c>
      <c r="QQ15" s="17" t="s">
        <v>131</v>
      </c>
      <c r="QR15" s="18">
        <v>169.19999694824219</v>
      </c>
      <c r="QT15" s="19">
        <f t="shared" ref="QT15:QT17" si="253">IFERROR(IF(OR(QR15=MAX(QR$14:QR$17),QR15=""),"",MAX(QR$14:QR$17)-QR15)/MIN(QR$14:QR$17),"")</f>
        <v>0.58667598080405881</v>
      </c>
      <c r="QY15" s="17" t="s">
        <v>131</v>
      </c>
      <c r="QZ15" s="18">
        <v>155.69999694824219</v>
      </c>
      <c r="RB15" s="19">
        <f t="shared" ref="RB15:RB17" si="254">IFERROR(IF(OR(QZ15=MAX(QZ$14:QZ$17),QZ15=""),"",MAX(QZ$14:QZ$17)-QZ15)/MIN(QZ$14:QZ$17),"")</f>
        <v>0.67568354686760956</v>
      </c>
      <c r="RG15" s="17" t="s">
        <v>131</v>
      </c>
      <c r="RH15" s="18">
        <v>155.69999694824219</v>
      </c>
      <c r="RJ15" s="19">
        <f t="shared" ref="RJ15:RJ17" si="255">IFERROR(IF(OR(RH15=MAX(RH$14:RH$17),RH15=""),"",MAX(RH$14:RH$17)-RH15)/MIN(RH$14:RH$17),"")</f>
        <v>0.67568354686760956</v>
      </c>
      <c r="RO15" s="17" t="s">
        <v>131</v>
      </c>
      <c r="RP15" s="18"/>
      <c r="RR15" s="19" t="str">
        <f t="shared" ref="RR15:RR17" si="256">IFERROR(IF(OR(RP15=MAX(RP$14:RP$17),RP15=""),"",MAX(RP$14:RP$17)-RP15)/MIN(RP$14:RP$17),"")</f>
        <v/>
      </c>
      <c r="RW15" s="17" t="s">
        <v>131</v>
      </c>
      <c r="RX15" s="18">
        <v>169.19999694824219</v>
      </c>
      <c r="RZ15" s="19">
        <f t="shared" ref="RZ15:RZ17" si="257">IFERROR(IF(OR(RX15=MAX(RX$14:RX$17),RX15=""),"",MAX(RX$14:RX$17)-RX15)/MIN(RX$14:RX$17),"")</f>
        <v>0.57119640409735439</v>
      </c>
      <c r="SE15" s="17" t="s">
        <v>131</v>
      </c>
      <c r="SF15" s="18">
        <v>155.69999694824219</v>
      </c>
      <c r="SH15" s="19">
        <f t="shared" ref="SH15:SH17" si="258">IFERROR(IF(OR(SF15=MAX(SF$14:SF$17),SF15=""),"",MAX(SF$14:SF$17)-SF15)/MIN(SF$14:SF$17),"")</f>
        <v>0.67568354686760956</v>
      </c>
      <c r="SM15" s="17" t="s">
        <v>131</v>
      </c>
      <c r="SN15" s="18">
        <v>169.19999694824219</v>
      </c>
      <c r="SP15" s="19">
        <f t="shared" ref="SP15:SP17" si="259">IFERROR(IF(OR(SN15=MAX(SN$14:SN$17),SN15=""),"",MAX(SN$14:SN$17)-SN15)/MIN(SN$14:SN$17),"")</f>
        <v>0.57119640409735439</v>
      </c>
      <c r="SU15" s="17" t="s">
        <v>131</v>
      </c>
      <c r="SV15" s="18">
        <v>169.19999694824219</v>
      </c>
      <c r="SX15" s="19">
        <f t="shared" ref="SX15:SX17" si="260">IFERROR(IF(OR(SV15=MAX(SV$14:SV$17),SV15=""),"",MAX(SV$14:SV$17)-SV15)/MIN(SV$14:SV$17),"")</f>
        <v>0.57119640409735439</v>
      </c>
      <c r="TC15" s="17" t="s">
        <v>131</v>
      </c>
      <c r="TD15" s="18">
        <v>155.69999694824219</v>
      </c>
      <c r="TF15" s="19">
        <f t="shared" ref="TF15:TF17" si="261">IFERROR(IF(OR(TD15=MAX(TD$14:TD$17),TD15=""),"",MAX(TD$14:TD$17)-TD15)/MIN(TD$14:TD$17),"")</f>
        <v>0.67568354686760956</v>
      </c>
      <c r="TK15" s="17" t="s">
        <v>131</v>
      </c>
      <c r="TL15" s="18">
        <v>155.69999694824219</v>
      </c>
      <c r="TN15" s="19">
        <f t="shared" ref="TN15:TN17" si="262">IFERROR(IF(OR(TL15=MAX(TL$14:TL$17),TL15=""),"",MAX(TL$14:TL$17)-TL15)/MIN(TL$14:TL$17),"")</f>
        <v>0.68892047199171746</v>
      </c>
      <c r="TS15" s="17" t="s">
        <v>131</v>
      </c>
      <c r="TT15" s="18">
        <v>155.69999694824219</v>
      </c>
      <c r="TV15" s="19">
        <f t="shared" ref="TV15:TV17" si="263">IFERROR(IF(OR(TT15=MAX(TT$14:TT$17),TT15=""),"",MAX(TT$14:TT$17)-TT15)/MIN(TT$14:TT$17),"")</f>
        <v>0.68892047199171746</v>
      </c>
      <c r="UA15" s="17" t="s">
        <v>131</v>
      </c>
      <c r="UB15" s="18">
        <v>135</v>
      </c>
      <c r="UD15" s="19">
        <f t="shared" ref="UD15:UD17" si="264">IFERROR(IF(OR(UB15=MAX(UB$14:UB$17),UB15=""),"",MAX(UB$14:UB$17)-UB15)/MIN(UB$14:UB$17),"")</f>
        <v>0.84434053252987296</v>
      </c>
      <c r="UI15" s="17" t="s">
        <v>131</v>
      </c>
      <c r="UJ15" s="18">
        <v>135</v>
      </c>
      <c r="UL15" s="19">
        <f t="shared" ref="UL15:UL17" si="265">IFERROR(IF(OR(UJ15=MAX(UJ$14:UJ$17),UJ15=""),"",MAX(UJ$14:UJ$17)-UJ15)/MIN(UJ$14:UJ$17),"")</f>
        <v>0.84434053252987296</v>
      </c>
      <c r="UQ15" s="17" t="s">
        <v>131</v>
      </c>
      <c r="UR15" s="18">
        <v>135</v>
      </c>
      <c r="UT15" s="19">
        <f t="shared" ref="UT15:UT17" si="266">IFERROR(IF(OR(UR15=MAX(UR$14:UR$17),UR15=""),"",MAX(UR$14:UR$17)-UR15)/MIN(UR$14:UR$17),"")</f>
        <v>0.84434053252987296</v>
      </c>
      <c r="UY15" s="17" t="s">
        <v>131</v>
      </c>
      <c r="UZ15" s="18">
        <v>135</v>
      </c>
      <c r="VB15" s="19">
        <f t="shared" ref="VB15:VB17" si="267">IFERROR(IF(OR(UZ15=MAX(UZ$14:UZ$17),UZ15=""),"",MAX(UZ$14:UZ$17)-UZ15)/MIN(UZ$14:UZ$17),"")</f>
        <v>0.84434053252987296</v>
      </c>
      <c r="VG15" s="17" t="s">
        <v>131</v>
      </c>
      <c r="VH15" s="18">
        <v>155.69999694824219</v>
      </c>
      <c r="VJ15" s="19">
        <f t="shared" ref="VJ15:VJ17" si="268">IFERROR(IF(OR(VH15=MAX(VH$14:VH$17),VH15=""),"",MAX(VH$14:VH$17)-VH15)/MIN(VH$14:VH$17),"")</f>
        <v>0.68892047199171746</v>
      </c>
      <c r="VO15" s="17" t="s">
        <v>131</v>
      </c>
      <c r="VP15" s="18">
        <v>135</v>
      </c>
      <c r="VR15" s="19">
        <f t="shared" ref="VR15:VR17" si="269">IFERROR(IF(OR(VP15=MAX(VP$14:VP$17),VP15=""),"",MAX(VP$14:VP$17)-VP15)/MIN(VP$14:VP$17),"")</f>
        <v>0.85227271906272117</v>
      </c>
      <c r="VW15" s="17" t="s">
        <v>131</v>
      </c>
      <c r="VX15" s="18">
        <v>135</v>
      </c>
      <c r="VZ15" s="19">
        <f t="shared" ref="VZ15:VZ17" si="270">IFERROR(IF(OR(VX15=MAX(VX$14:VX$17),VX15=""),"",MAX(VX$14:VX$17)-VX15)/MIN(VX$14:VX$17),"")</f>
        <v>0.84434053252987296</v>
      </c>
      <c r="WE15" s="17" t="s">
        <v>131</v>
      </c>
      <c r="WF15" s="18">
        <v>135</v>
      </c>
      <c r="WH15" s="19">
        <f t="shared" ref="WH15:WH17" si="271">IFERROR(IF(OR(WF15=MAX(WF$14:WF$17),WF15=""),"",MAX(WF$14:WF$17)-WF15)/MIN(WF$14:WF$17),"")</f>
        <v>1.1911997568831709</v>
      </c>
      <c r="WM15" s="17" t="s">
        <v>131</v>
      </c>
      <c r="WN15" s="18">
        <v>94.5</v>
      </c>
      <c r="WP15" s="19">
        <f t="shared" ref="WP15:WP17" si="272">IFERROR(IF(OR(WN15=MAX(WN$14:WN$17),WN15=""),"",MAX(WN$14:WN$17)-WN15)/MIN(WN$14:WN$17),"")</f>
        <v>1.4656084656084656</v>
      </c>
      <c r="WU15" s="17" t="s">
        <v>131</v>
      </c>
      <c r="WV15" s="18">
        <v>94.5</v>
      </c>
      <c r="WX15" s="19">
        <f t="shared" ref="WX15:WX17" si="273">IFERROR(IF(OR(WV15=MAX(WV$14:WV$17),WV15=""),"",MAX(WV$14:WV$17)-WV15)/MIN(WV$14:WV$17),"")</f>
        <v>1.6759367756360555</v>
      </c>
      <c r="XC15" s="17" t="s">
        <v>131</v>
      </c>
      <c r="XD15" s="18">
        <v>155.69999694824219</v>
      </c>
      <c r="XF15" s="19">
        <f t="shared" ref="XF15:XF17" si="274">IFERROR(IF(OR(XD15=MAX(XD$14:XD$17),XD15=""),"",MAX(XD$14:XD$17)-XD15)/MIN(XD$14:XD$17),"")</f>
        <v>0.75126424546682924</v>
      </c>
      <c r="XK15" s="17" t="s">
        <v>131</v>
      </c>
      <c r="XL15" s="18">
        <v>155.69999694824219</v>
      </c>
      <c r="XN15" s="19">
        <f t="shared" ref="XN15:XN17" si="275">IFERROR(IF(OR(XL15=MAX(XL$14:XL$17),XL15=""),"",MAX(XL$14:XL$17)-XL15)/MIN(XL$14:XL$17),"")</f>
        <v>0.91308588871775054</v>
      </c>
      <c r="XS15" s="17" t="s">
        <v>131</v>
      </c>
      <c r="XT15" s="18">
        <v>155.69999694824219</v>
      </c>
      <c r="XV15" s="19">
        <f t="shared" ref="XV15:XV17" si="276">IFERROR(IF(OR(XT15=MAX(XT$14:XT$17),XT15=""),"",MAX(XT$14:XT$17)-XT15)/MIN(XT$14:XT$17),"")</f>
        <v>0.68250862098685861</v>
      </c>
      <c r="YA15" s="17" t="s">
        <v>131</v>
      </c>
      <c r="YB15" s="18">
        <v>169.19999694824219</v>
      </c>
      <c r="YD15" s="19">
        <f t="shared" ref="YD15:YD17" si="277">IFERROR(IF(OR(YB15=MAX(YB$14:YB$17),YB15=""),"",MAX(YB$14:YB$17)-YB15)/MIN(YB$14:YB$17),"")</f>
        <v>0.58667598080405881</v>
      </c>
      <c r="YI15" s="17" t="s">
        <v>131</v>
      </c>
      <c r="YJ15" s="18">
        <v>169.19999694824219</v>
      </c>
      <c r="YL15" s="19">
        <f t="shared" ref="YL15:YL17" si="278">IFERROR(IF(OR(YJ15=MAX(YJ$14:YJ$17),YJ15=""),"",MAX(YJ$14:YJ$17)-YJ15)/MIN(YJ$14:YJ$17),"")</f>
        <v>0.58667598080405881</v>
      </c>
      <c r="YQ15" s="17" t="s">
        <v>131</v>
      </c>
      <c r="YR15" s="18">
        <v>155.69999694824219</v>
      </c>
      <c r="YT15" s="19">
        <f t="shared" ref="YT15:YT17" si="279">IFERROR(IF(OR(YR15=MAX(YR$14:YR$17),YR15=""),"",MAX(YR$14:YR$17)-YR15)/MIN(YR$14:YR$17),"")</f>
        <v>0.68250862098685861</v>
      </c>
      <c r="YY15" s="17" t="s">
        <v>131</v>
      </c>
      <c r="YZ15" s="18">
        <v>155.69999694824219</v>
      </c>
      <c r="ZB15" s="19">
        <f t="shared" ref="ZB15:ZB17" si="280">IFERROR(IF(OR(YZ15=MAX(YZ$14:YZ$17),YZ15=""),"",MAX(YZ$14:YZ$17)-YZ15)/MIN(YZ$14:YZ$17),"")</f>
        <v>0.68250862098685861</v>
      </c>
      <c r="ZG15" s="17" t="s">
        <v>131</v>
      </c>
      <c r="ZH15" s="18">
        <v>135</v>
      </c>
      <c r="ZJ15" s="19">
        <f t="shared" ref="ZJ15:ZJ17" si="281">IFERROR(IF(OR(ZH15=MAX(ZH$14:ZH$17),ZH15=""),"",MAX(ZH$14:ZH$17)-ZH15)/MIN(ZH$14:ZH$17),"")</f>
        <v>0.83589714216204114</v>
      </c>
      <c r="ZO15" s="17" t="s">
        <v>131</v>
      </c>
      <c r="ZP15" s="18">
        <v>94.5</v>
      </c>
      <c r="ZR15" s="19">
        <f t="shared" ref="ZR15:ZR17" si="282">IFERROR(IF(OR(ZP15=MAX(ZP$14:ZP$17),ZP15=""),"",MAX(ZP$14:ZP$17)-ZP15)/MIN(ZP$14:ZP$17),"")</f>
        <v>1.5714285714285714</v>
      </c>
      <c r="ZW15" s="17" t="s">
        <v>131</v>
      </c>
      <c r="ZX15" s="18">
        <v>135</v>
      </c>
      <c r="ZZ15" s="19">
        <f t="shared" ref="ZZ15:ZZ17" si="283">IFERROR(IF(OR(ZX15=MAX(ZX$14:ZX$17),ZX15=""),"",MAX(ZX$14:ZX$17)-ZX15)/MIN(ZX$14:ZX$17),"")</f>
        <v>0.84434053252987296</v>
      </c>
      <c r="AAE15" s="17" t="s">
        <v>131</v>
      </c>
      <c r="AAF15" s="18">
        <v>155.69999694824219</v>
      </c>
      <c r="AAH15" s="19">
        <f t="shared" ref="AAH15:AAH17" si="284">IFERROR(IF(OR(AAF15=MAX(AAF$14:AAF$17),AAF15=""),"",MAX(AAF$14:AAF$17)-AAF15)/MIN(AAF$14:AAF$17),"")</f>
        <v>0.70470330012250859</v>
      </c>
      <c r="AAM15" s="17" t="s">
        <v>131</v>
      </c>
      <c r="AAN15" s="18">
        <v>155.69999694824219</v>
      </c>
      <c r="AAP15" s="19">
        <f t="shared" ref="AAP15:AAP17" si="285">IFERROR(IF(OR(AAN15=MAX(AAN$14:AAN$17),AAN15=""),"",MAX(AAN$14:AAN$17)-AAN15)/MIN(AAN$14:AAN$17),"")</f>
        <v>0.69814455677444887</v>
      </c>
      <c r="AAU15" s="17" t="s">
        <v>131</v>
      </c>
      <c r="AAV15" s="18">
        <v>155.69999694824219</v>
      </c>
      <c r="AAX15" s="19">
        <f t="shared" ref="AAX15:AAX17" si="286">IFERROR(IF(OR(AAV15=MAX(AAV$14:AAV$17),AAV15=""),"",MAX(AAV$14:AAV$17)-AAV15)/MIN(AAV$14:AAV$17),"")</f>
        <v>0.69814455677444887</v>
      </c>
      <c r="ABC15" s="17" t="s">
        <v>131</v>
      </c>
      <c r="ABD15" s="18">
        <v>155.69999694824219</v>
      </c>
      <c r="ABF15" s="19">
        <f t="shared" ref="ABF15:ABF17" si="287">IFERROR(IF(OR(ABD15=MAX(ABD$14:ABD$17),ABD15=""),"",MAX(ABD$14:ABD$17)-ABD15)/MIN(ABD$14:ABD$17),"")</f>
        <v>0.69814455677444887</v>
      </c>
      <c r="ABK15" s="17" t="s">
        <v>131</v>
      </c>
      <c r="ABL15" s="18">
        <v>182.69999694824219</v>
      </c>
      <c r="ABN15" s="19">
        <f t="shared" ref="ABN15:ABN17" si="288">IFERROR(IF(OR(ABL15=MAX(ABL$14:ABL$17),ABL15=""),"",MAX(ABL$14:ABL$17)-ABL15)/MIN(ABL$14:ABL$17),"")</f>
        <v>0.48705942364198057</v>
      </c>
      <c r="ABS15" s="17" t="s">
        <v>131</v>
      </c>
      <c r="ABT15" s="18">
        <v>182.69999694824219</v>
      </c>
      <c r="ABV15" s="19">
        <f t="shared" ref="ABV15:ABV17" si="289">IFERROR(IF(OR(ABT15=MAX(ABT$14:ABT$17),ABT15=""),"",MAX(ABT$14:ABT$17)-ABT15)/MIN(ABT$14:ABT$17),"")</f>
        <v>0.48218883803380369</v>
      </c>
      <c r="ACA15" s="17" t="s">
        <v>131</v>
      </c>
      <c r="ACB15" s="18">
        <v>182.69999694824219</v>
      </c>
      <c r="ACD15" s="19">
        <f t="shared" ref="ACD15:ACD17" si="290">IFERROR(IF(OR(ACB15=MAX(ACB$14:ACB$17),ACB15=""),"",MAX(ACB$14:ACB$17)-ACB15)/MIN(ACB$14:ACB$17),"")</f>
        <v>0.48218883803380369</v>
      </c>
      <c r="ACI15" s="17" t="s">
        <v>131</v>
      </c>
      <c r="ACJ15" s="18">
        <v>182.69999694824219</v>
      </c>
      <c r="ACL15" s="19">
        <f t="shared" ref="ACL15:ACL17" si="291">IFERROR(IF(OR(ACJ15=MAX(ACJ$14:ACJ$17),ACJ15=""),"",MAX(ACJ$14:ACJ$17)-ACJ15)/MIN(ACJ$14:ACJ$17),"")</f>
        <v>0.49163512035682833</v>
      </c>
      <c r="ACQ15" s="17" t="s">
        <v>131</v>
      </c>
      <c r="ACR15" s="18">
        <v>195.30000305175781</v>
      </c>
      <c r="ACT15" s="19">
        <f t="shared" ref="ACT15:ACT17" si="292">IFERROR(IF(OR(ACR15=MAX(ACR$14:ACR$17),ACR15=""),"",MAX(ACR$14:ACR$17)-ACR15)/MIN(ACR$14:ACR$17),"")</f>
        <v>0.39220325496747516</v>
      </c>
      <c r="ACY15" s="17" t="s">
        <v>131</v>
      </c>
      <c r="ACZ15" s="18">
        <v>195.30000305175781</v>
      </c>
      <c r="ADB15" s="19">
        <f t="shared" ref="ADB15:ADB17" si="293">IFERROR(IF(OR(ACZ15=MAX(ACZ$14:ACZ$17),ACZ15=""),"",MAX(ACZ$14:ACZ$17)-ACZ15)/MIN(ACZ$14:ACZ$17),"")</f>
        <v>0.38466745754164644</v>
      </c>
    </row>
    <row r="16" spans="1:785" x14ac:dyDescent="0.2">
      <c r="C16" s="17" t="s">
        <v>133</v>
      </c>
      <c r="D16" s="18">
        <v>157.62704467773438</v>
      </c>
      <c r="F16" s="19">
        <f t="shared" si="196"/>
        <v>0.75674242582708573</v>
      </c>
      <c r="K16" s="17" t="s">
        <v>133</v>
      </c>
      <c r="L16" s="18">
        <v>157.62704467773438</v>
      </c>
      <c r="N16" s="19">
        <f t="shared" si="197"/>
        <v>0.75674242582708573</v>
      </c>
      <c r="S16" s="17" t="s">
        <v>133</v>
      </c>
      <c r="T16" s="18">
        <v>157.62704467773438</v>
      </c>
      <c r="V16" s="19">
        <f t="shared" si="198"/>
        <v>0.75674242582708573</v>
      </c>
      <c r="AA16" s="17" t="s">
        <v>133</v>
      </c>
      <c r="AB16" s="18">
        <v>157.62704467773438</v>
      </c>
      <c r="AD16" s="19">
        <f t="shared" si="199"/>
        <v>0.91045576239638126</v>
      </c>
      <c r="AI16" s="17" t="s">
        <v>133</v>
      </c>
      <c r="AJ16" s="18">
        <v>157.62704467773438</v>
      </c>
      <c r="AL16" s="19">
        <f t="shared" si="200"/>
        <v>0.91045576239638126</v>
      </c>
      <c r="AQ16" s="17" t="s">
        <v>133</v>
      </c>
      <c r="AR16" s="18">
        <v>157.62704467773438</v>
      </c>
      <c r="AT16" s="19">
        <f t="shared" si="201"/>
        <v>0.91045576239638126</v>
      </c>
      <c r="AY16" s="17" t="s">
        <v>133</v>
      </c>
      <c r="AZ16" s="18">
        <v>157.62704467773438</v>
      </c>
      <c r="BB16" s="19">
        <f t="shared" si="202"/>
        <v>0.89467293426559014</v>
      </c>
      <c r="BG16" s="17" t="s">
        <v>133</v>
      </c>
      <c r="BH16" s="18">
        <v>157.62704467773438</v>
      </c>
      <c r="BJ16" s="19">
        <f t="shared" si="203"/>
        <v>0.74362423146839363</v>
      </c>
      <c r="BO16" s="17" t="s">
        <v>133</v>
      </c>
      <c r="BP16" s="18">
        <v>157.62704467773438</v>
      </c>
      <c r="BR16" s="19">
        <f t="shared" si="204"/>
        <v>0.73828038557842668</v>
      </c>
      <c r="BW16" s="17" t="s">
        <v>133</v>
      </c>
      <c r="BX16" s="18"/>
      <c r="BZ16" s="19" t="str">
        <f t="shared" si="205"/>
        <v/>
      </c>
      <c r="CE16" s="17" t="s">
        <v>133</v>
      </c>
      <c r="CF16" s="18">
        <v>157.62704467773438</v>
      </c>
      <c r="CH16" s="19">
        <f t="shared" si="206"/>
        <v>0.73828038557842668</v>
      </c>
      <c r="CM16" s="17" t="s">
        <v>133</v>
      </c>
      <c r="CN16" s="18">
        <v>157.62704467773438</v>
      </c>
      <c r="CP16" s="19">
        <f t="shared" si="207"/>
        <v>0.73828038557842668</v>
      </c>
      <c r="CU16" s="17" t="s">
        <v>133</v>
      </c>
      <c r="CV16" s="18">
        <v>157.62704467773438</v>
      </c>
      <c r="CX16" s="19">
        <f t="shared" si="208"/>
        <v>0.73828038557842668</v>
      </c>
      <c r="DC16" s="17" t="s">
        <v>133</v>
      </c>
      <c r="DD16" s="18">
        <v>157.62704467773438</v>
      </c>
      <c r="DF16" s="19">
        <f t="shared" si="209"/>
        <v>0.73828038557842668</v>
      </c>
      <c r="DK16" s="17" t="s">
        <v>133</v>
      </c>
      <c r="DL16" s="18">
        <v>160.21110534667969</v>
      </c>
      <c r="DN16" s="19">
        <f t="shared" si="210"/>
        <v>0.72896878403405085</v>
      </c>
      <c r="DS16" s="17" t="s">
        <v>133</v>
      </c>
      <c r="DT16" s="18">
        <v>160.21110534667969</v>
      </c>
      <c r="DV16" s="19">
        <f t="shared" si="211"/>
        <v>0.72896878403405085</v>
      </c>
      <c r="EA16" s="17" t="s">
        <v>133</v>
      </c>
      <c r="EB16" s="18">
        <v>160.21110534667969</v>
      </c>
      <c r="ED16" s="19">
        <f t="shared" si="212"/>
        <v>0.72896878403405085</v>
      </c>
      <c r="EI16" s="17" t="s">
        <v>133</v>
      </c>
      <c r="EJ16" s="18">
        <v>160.21110534667969</v>
      </c>
      <c r="EL16" s="19">
        <f t="shared" si="213"/>
        <v>0.72896878403405085</v>
      </c>
      <c r="EQ16" s="17" t="s">
        <v>133</v>
      </c>
      <c r="ER16" s="18">
        <v>157.62704467773438</v>
      </c>
      <c r="ET16" s="19">
        <f t="shared" si="214"/>
        <v>0.76330152300643173</v>
      </c>
      <c r="EY16" s="17" t="s">
        <v>133</v>
      </c>
      <c r="EZ16" s="18">
        <v>157.62704467773438</v>
      </c>
      <c r="FB16" s="19">
        <f t="shared" si="215"/>
        <v>0.76330152300643173</v>
      </c>
      <c r="FG16" s="17" t="s">
        <v>133</v>
      </c>
      <c r="FH16" s="18">
        <v>157.62704467773438</v>
      </c>
      <c r="FJ16" s="19">
        <f t="shared" si="216"/>
        <v>0.76330152300643173</v>
      </c>
      <c r="FO16" s="17" t="s">
        <v>133</v>
      </c>
      <c r="FP16" s="18">
        <v>160.21110534667969</v>
      </c>
      <c r="FR16" s="19">
        <f t="shared" si="217"/>
        <v>0.72896878403405085</v>
      </c>
      <c r="FW16" s="17" t="s">
        <v>133</v>
      </c>
      <c r="FX16" s="18">
        <v>160.21110534667969</v>
      </c>
      <c r="FZ16" s="19">
        <f t="shared" si="218"/>
        <v>0.72896878403405085</v>
      </c>
      <c r="GE16" s="17" t="s">
        <v>133</v>
      </c>
      <c r="GF16" s="18">
        <v>160.21110534667969</v>
      </c>
      <c r="GH16" s="19">
        <f t="shared" si="219"/>
        <v>0.72896878403405085</v>
      </c>
      <c r="GM16" s="17" t="s">
        <v>133</v>
      </c>
      <c r="GN16" s="18">
        <v>157.62704467773438</v>
      </c>
      <c r="GP16" s="19">
        <f t="shared" si="220"/>
        <v>0.75674242582708573</v>
      </c>
      <c r="GU16" s="17" t="s">
        <v>133</v>
      </c>
      <c r="GV16" s="18">
        <v>157.62704467773438</v>
      </c>
      <c r="GX16" s="19">
        <f t="shared" si="221"/>
        <v>0.76330152300643173</v>
      </c>
      <c r="HC16" s="17" t="s">
        <v>133</v>
      </c>
      <c r="HD16" s="18">
        <v>157.62704467773438</v>
      </c>
      <c r="HF16" s="19">
        <f t="shared" si="222"/>
        <v>0.75674242582708573</v>
      </c>
      <c r="HK16" s="17" t="s">
        <v>133</v>
      </c>
      <c r="HL16" s="18">
        <v>157.62704467773438</v>
      </c>
      <c r="HN16" s="19">
        <f t="shared" si="223"/>
        <v>0.75674242582708573</v>
      </c>
      <c r="HS16" s="17" t="s">
        <v>133</v>
      </c>
      <c r="HT16" s="18">
        <v>156.33502197265625</v>
      </c>
      <c r="HV16" s="19">
        <f t="shared" si="224"/>
        <v>0.904868820413254</v>
      </c>
      <c r="IA16" s="17" t="s">
        <v>133</v>
      </c>
      <c r="IB16" s="18">
        <v>156.33502197265625</v>
      </c>
      <c r="ID16" s="19">
        <f t="shared" si="225"/>
        <v>0.904868820413254</v>
      </c>
      <c r="II16" s="17" t="s">
        <v>133</v>
      </c>
      <c r="IJ16" s="18">
        <v>156.33502197265625</v>
      </c>
      <c r="IL16" s="19">
        <f t="shared" si="226"/>
        <v>0.77121996015555183</v>
      </c>
      <c r="IQ16" s="17" t="s">
        <v>133</v>
      </c>
      <c r="IR16" s="18">
        <v>156.33502197265625</v>
      </c>
      <c r="IT16" s="19">
        <f t="shared" si="227"/>
        <v>0.77121996015555183</v>
      </c>
      <c r="IY16" s="17" t="s">
        <v>133</v>
      </c>
      <c r="IZ16" s="18">
        <v>129.20249938964844</v>
      </c>
      <c r="JB16" s="19">
        <f t="shared" si="228"/>
        <v>0.89624814657129714</v>
      </c>
      <c r="JG16" s="17" t="s">
        <v>133</v>
      </c>
      <c r="JH16" s="18">
        <v>127.91047668457031</v>
      </c>
      <c r="JJ16" s="19">
        <f t="shared" si="229"/>
        <v>0.91540213397980441</v>
      </c>
      <c r="JO16" s="17" t="s">
        <v>133</v>
      </c>
      <c r="JP16" s="18">
        <v>127.91047668457031</v>
      </c>
      <c r="JR16" s="19">
        <f t="shared" si="230"/>
        <v>0.91540213397980441</v>
      </c>
      <c r="JW16" s="17" t="s">
        <v>133</v>
      </c>
      <c r="JX16" s="18">
        <v>156.33502197265625</v>
      </c>
      <c r="JZ16" s="19">
        <f t="shared" si="231"/>
        <v>0.77121996015555183</v>
      </c>
      <c r="KE16" s="17" t="s">
        <v>133</v>
      </c>
      <c r="KF16" s="18">
        <v>156.33502197265625</v>
      </c>
      <c r="KH16" s="19">
        <f t="shared" si="232"/>
        <v>0.904868820413254</v>
      </c>
      <c r="KM16" s="17" t="s">
        <v>133</v>
      </c>
      <c r="KN16" s="18">
        <v>157.62704467773438</v>
      </c>
      <c r="KP16" s="19">
        <f t="shared" si="233"/>
        <v>0.91045576239638126</v>
      </c>
      <c r="KU16" s="17" t="s">
        <v>133</v>
      </c>
      <c r="KV16" s="18">
        <v>129.20249938964844</v>
      </c>
      <c r="KX16" s="19">
        <f t="shared" si="234"/>
        <v>0.91380602505418007</v>
      </c>
      <c r="LC16" s="17" t="s">
        <v>133</v>
      </c>
      <c r="LD16" s="18">
        <v>129.20249938964844</v>
      </c>
      <c r="LF16" s="19">
        <f t="shared" si="235"/>
        <v>0.91380602505418007</v>
      </c>
      <c r="LK16" s="17" t="s">
        <v>133</v>
      </c>
      <c r="LL16" s="18">
        <v>129.20249938964844</v>
      </c>
      <c r="LN16" s="19">
        <f t="shared" si="236"/>
        <v>0.91380602505418007</v>
      </c>
      <c r="LS16" s="17" t="s">
        <v>133</v>
      </c>
      <c r="LT16" s="18"/>
      <c r="LV16" s="19" t="str">
        <f t="shared" si="237"/>
        <v/>
      </c>
      <c r="MA16" s="17" t="s">
        <v>133</v>
      </c>
      <c r="MB16" s="18">
        <v>129.20249938964844</v>
      </c>
      <c r="MD16" s="19">
        <f t="shared" si="238"/>
        <v>0.91380602505418007</v>
      </c>
      <c r="MI16" s="17" t="s">
        <v>133</v>
      </c>
      <c r="MJ16" s="18">
        <v>129.20249938964844</v>
      </c>
      <c r="ML16" s="19">
        <f t="shared" si="239"/>
        <v>0.91380602505418007</v>
      </c>
      <c r="MQ16" s="17" t="s">
        <v>133</v>
      </c>
      <c r="MR16" s="18">
        <v>129.20249938964844</v>
      </c>
      <c r="MT16" s="19">
        <f t="shared" si="240"/>
        <v>1.1189827907544647</v>
      </c>
      <c r="MY16" s="17" t="s">
        <v>133</v>
      </c>
      <c r="MZ16" s="18">
        <v>156.33502197265625</v>
      </c>
      <c r="NB16" s="19">
        <f t="shared" si="241"/>
        <v>0.69969205471296936</v>
      </c>
      <c r="NG16" s="17" t="s">
        <v>133</v>
      </c>
      <c r="NH16" s="18">
        <v>129.20249938964844</v>
      </c>
      <c r="NJ16" s="19">
        <f t="shared" si="242"/>
        <v>1.1189827907544647</v>
      </c>
      <c r="NO16" s="17" t="s">
        <v>133</v>
      </c>
      <c r="NP16" s="18">
        <v>156.33502197265625</v>
      </c>
      <c r="NR16" s="19">
        <f t="shared" si="243"/>
        <v>0.904868820413254</v>
      </c>
      <c r="NW16" s="17" t="s">
        <v>133</v>
      </c>
      <c r="NX16" s="18">
        <v>156.33502197265625</v>
      </c>
      <c r="NZ16" s="19">
        <f t="shared" si="244"/>
        <v>0.904868820413254</v>
      </c>
      <c r="OE16" s="17" t="s">
        <v>133</v>
      </c>
      <c r="OF16" s="18">
        <v>156.33502197265625</v>
      </c>
      <c r="OH16" s="19">
        <f t="shared" si="245"/>
        <v>0.69969205471296936</v>
      </c>
      <c r="OM16" s="17" t="s">
        <v>133</v>
      </c>
      <c r="ON16" s="18">
        <v>127.91047668457031</v>
      </c>
      <c r="OP16" s="19">
        <f t="shared" si="246"/>
        <v>0.92400191120184394</v>
      </c>
      <c r="OU16" s="17" t="s">
        <v>133</v>
      </c>
      <c r="OV16" s="18">
        <v>129.20249938964844</v>
      </c>
      <c r="OX16" s="19">
        <f t="shared" si="247"/>
        <v>0.91380602505418007</v>
      </c>
      <c r="PC16" s="17" t="s">
        <v>133</v>
      </c>
      <c r="PD16" s="18">
        <v>127.91047668457031</v>
      </c>
      <c r="PF16" s="19">
        <f t="shared" si="248"/>
        <v>0.92400191120184394</v>
      </c>
      <c r="PK16" s="17" t="s">
        <v>133</v>
      </c>
      <c r="PL16" s="18">
        <v>127.91047668457031</v>
      </c>
      <c r="PN16" s="19">
        <f t="shared" si="249"/>
        <v>0.90821908307105281</v>
      </c>
      <c r="PS16" s="17" t="s">
        <v>133</v>
      </c>
      <c r="PT16" s="18">
        <v>129.20249938964844</v>
      </c>
      <c r="PV16" s="19">
        <f t="shared" si="250"/>
        <v>0.91380602505418007</v>
      </c>
      <c r="QA16" s="17" t="s">
        <v>133</v>
      </c>
      <c r="QB16" s="18">
        <v>127.91047668457031</v>
      </c>
      <c r="QD16" s="19">
        <f t="shared" si="251"/>
        <v>0.92400191120184394</v>
      </c>
      <c r="QI16" s="17" t="s">
        <v>133</v>
      </c>
      <c r="QJ16" s="18">
        <v>127.91047668457031</v>
      </c>
      <c r="QL16" s="19">
        <f t="shared" si="252"/>
        <v>0.92400191120184394</v>
      </c>
      <c r="QQ16" s="17" t="s">
        <v>133</v>
      </c>
      <c r="QR16" s="18">
        <v>129.20249938964844</v>
      </c>
      <c r="QT16" s="19">
        <f t="shared" si="253"/>
        <v>0.89624814657129714</v>
      </c>
      <c r="QY16" s="17" t="s">
        <v>133</v>
      </c>
      <c r="QZ16" s="18">
        <v>129.20249938964844</v>
      </c>
      <c r="RB16" s="19">
        <f t="shared" si="254"/>
        <v>0.88076856986459273</v>
      </c>
      <c r="RG16" s="17" t="s">
        <v>133</v>
      </c>
      <c r="RH16" s="18">
        <v>129.20249938964844</v>
      </c>
      <c r="RJ16" s="19">
        <f t="shared" si="255"/>
        <v>0.88076856986459273</v>
      </c>
      <c r="RO16" s="17" t="s">
        <v>133</v>
      </c>
      <c r="RP16" s="18"/>
      <c r="RR16" s="19" t="str">
        <f t="shared" si="256"/>
        <v/>
      </c>
      <c r="RW16" s="17" t="s">
        <v>133</v>
      </c>
      <c r="RX16" s="18">
        <v>129.20249938964844</v>
      </c>
      <c r="RZ16" s="19">
        <f t="shared" si="257"/>
        <v>0.88076856986459273</v>
      </c>
      <c r="SE16" s="17" t="s">
        <v>133</v>
      </c>
      <c r="SF16" s="18">
        <v>129.20249938964844</v>
      </c>
      <c r="SH16" s="19">
        <f t="shared" si="258"/>
        <v>0.88076856986459273</v>
      </c>
      <c r="SM16" s="17" t="s">
        <v>133</v>
      </c>
      <c r="SN16" s="18">
        <v>129.20249938964844</v>
      </c>
      <c r="SP16" s="19">
        <f t="shared" si="259"/>
        <v>0.88076856986459273</v>
      </c>
      <c r="SU16" s="17" t="s">
        <v>133</v>
      </c>
      <c r="SV16" s="18">
        <v>129.20249938964844</v>
      </c>
      <c r="SX16" s="19">
        <f t="shared" si="260"/>
        <v>0.88076856986459273</v>
      </c>
      <c r="TC16" s="17" t="s">
        <v>133</v>
      </c>
      <c r="TD16" s="18">
        <v>129.20249938964844</v>
      </c>
      <c r="TF16" s="19">
        <f t="shared" si="261"/>
        <v>0.88076856986459273</v>
      </c>
      <c r="TK16" s="17" t="s">
        <v>133</v>
      </c>
      <c r="TL16" s="18">
        <v>129.20249938964844</v>
      </c>
      <c r="TN16" s="19">
        <f t="shared" si="262"/>
        <v>0.89802319692338883</v>
      </c>
      <c r="TS16" s="17" t="s">
        <v>133</v>
      </c>
      <c r="TT16" s="18">
        <v>127.91047668457031</v>
      </c>
      <c r="TV16" s="19">
        <f t="shared" si="263"/>
        <v>0.90821908307105281</v>
      </c>
      <c r="UA16" s="17" t="s">
        <v>133</v>
      </c>
      <c r="UB16" s="18">
        <v>127.91047668457031</v>
      </c>
      <c r="UD16" s="19">
        <f t="shared" si="264"/>
        <v>0.89976619819221426</v>
      </c>
      <c r="UI16" s="17" t="s">
        <v>133</v>
      </c>
      <c r="UJ16" s="18">
        <v>127.91047668457031</v>
      </c>
      <c r="UL16" s="19">
        <f t="shared" si="265"/>
        <v>0.89976619819221426</v>
      </c>
      <c r="UQ16" s="17" t="s">
        <v>133</v>
      </c>
      <c r="UR16" s="18">
        <v>127.91047668457031</v>
      </c>
      <c r="UT16" s="19">
        <f t="shared" si="266"/>
        <v>0.89976619819221426</v>
      </c>
      <c r="UY16" s="17" t="s">
        <v>133</v>
      </c>
      <c r="UZ16" s="18">
        <v>127.91047668457031</v>
      </c>
      <c r="VB16" s="19">
        <f t="shared" si="267"/>
        <v>0.89976619819221426</v>
      </c>
      <c r="VG16" s="17" t="s">
        <v>133</v>
      </c>
      <c r="VH16" s="18">
        <v>127.91047668457031</v>
      </c>
      <c r="VJ16" s="19">
        <f t="shared" si="268"/>
        <v>0.90821908307105281</v>
      </c>
      <c r="VO16" s="17" t="s">
        <v>133</v>
      </c>
      <c r="VP16" s="18">
        <v>127.91047668457031</v>
      </c>
      <c r="VR16" s="19">
        <f t="shared" si="269"/>
        <v>0.90821908307105281</v>
      </c>
      <c r="VW16" s="17" t="s">
        <v>133</v>
      </c>
      <c r="VX16" s="18">
        <v>127.91047668457031</v>
      </c>
      <c r="VZ16" s="19">
        <f t="shared" si="270"/>
        <v>0.89976619819221426</v>
      </c>
      <c r="WE16" s="17" t="s">
        <v>133</v>
      </c>
      <c r="WF16" s="18">
        <v>127.91047668457031</v>
      </c>
      <c r="WH16" s="19">
        <f t="shared" si="271"/>
        <v>1.2773736186153897</v>
      </c>
      <c r="WM16" s="17" t="s">
        <v>133</v>
      </c>
      <c r="WN16" s="18">
        <v>127.91047668457031</v>
      </c>
      <c r="WP16" s="19">
        <f t="shared" si="272"/>
        <v>1.1120584477823248</v>
      </c>
      <c r="WU16" s="17" t="s">
        <v>133</v>
      </c>
      <c r="WV16" s="18">
        <v>118.86630249023438</v>
      </c>
      <c r="WX16" s="19">
        <f t="shared" si="273"/>
        <v>1.3192871474294512</v>
      </c>
      <c r="XC16" s="17" t="s">
        <v>133</v>
      </c>
      <c r="XD16" s="18">
        <v>118.86630249023438</v>
      </c>
      <c r="XF16" s="19">
        <f t="shared" si="274"/>
        <v>1.0611392368339909</v>
      </c>
      <c r="XK16" s="17" t="s">
        <v>133</v>
      </c>
      <c r="XL16" s="18">
        <v>95.609848022460938</v>
      </c>
      <c r="XN16" s="19">
        <f t="shared" si="275"/>
        <v>1.5415791890278263</v>
      </c>
      <c r="XS16" s="17" t="s">
        <v>133</v>
      </c>
      <c r="XT16" s="18">
        <v>127.91047668457031</v>
      </c>
      <c r="XV16" s="19">
        <f t="shared" si="276"/>
        <v>0.89976619819221426</v>
      </c>
      <c r="YA16" s="17" t="s">
        <v>133</v>
      </c>
      <c r="YB16" s="18">
        <v>129.20249938964844</v>
      </c>
      <c r="YD16" s="19">
        <f t="shared" si="277"/>
        <v>0.89624814657129714</v>
      </c>
      <c r="YI16" s="17" t="s">
        <v>133</v>
      </c>
      <c r="YJ16" s="18">
        <v>129.20249938964844</v>
      </c>
      <c r="YL16" s="19">
        <f t="shared" si="278"/>
        <v>0.89624814657129714</v>
      </c>
      <c r="YQ16" s="17" t="s">
        <v>133</v>
      </c>
      <c r="YR16" s="18">
        <v>127.91047668457031</v>
      </c>
      <c r="YT16" s="19">
        <f t="shared" si="279"/>
        <v>0.89976619819221426</v>
      </c>
      <c r="YY16" s="17" t="s">
        <v>133</v>
      </c>
      <c r="YZ16" s="18">
        <v>127.91047668457031</v>
      </c>
      <c r="ZB16" s="19">
        <f t="shared" si="280"/>
        <v>0.89976619819221426</v>
      </c>
      <c r="ZG16" s="17" t="s">
        <v>133</v>
      </c>
      <c r="ZH16" s="18">
        <v>129.20249938964844</v>
      </c>
      <c r="ZJ16" s="19">
        <f t="shared" si="281"/>
        <v>0.88076856986459273</v>
      </c>
      <c r="ZO16" s="17" t="s">
        <v>133</v>
      </c>
      <c r="ZP16" s="18">
        <v>129.20249938964844</v>
      </c>
      <c r="ZR16" s="19">
        <f t="shared" si="282"/>
        <v>1.2042063556650959</v>
      </c>
      <c r="ZW16" s="17" t="s">
        <v>133</v>
      </c>
      <c r="ZX16" s="18">
        <v>127.91047668457031</v>
      </c>
      <c r="ZZ16" s="19">
        <f t="shared" si="283"/>
        <v>0.89976619819221426</v>
      </c>
      <c r="AAE16" s="17" t="s">
        <v>133</v>
      </c>
      <c r="AAF16" s="18">
        <v>127.91047668457031</v>
      </c>
      <c r="AAH16" s="19">
        <f t="shared" si="284"/>
        <v>0.92400191120184394</v>
      </c>
      <c r="AAM16" s="17" t="s">
        <v>133</v>
      </c>
      <c r="AAN16" s="18">
        <v>127.91047668457031</v>
      </c>
      <c r="AAP16" s="19">
        <f t="shared" si="285"/>
        <v>0.91540213397980441</v>
      </c>
      <c r="AAU16" s="17" t="s">
        <v>133</v>
      </c>
      <c r="AAV16" s="18">
        <v>127.91047668457031</v>
      </c>
      <c r="AAX16" s="19">
        <f t="shared" si="286"/>
        <v>0.91540213397980441</v>
      </c>
      <c r="ABC16" s="17" t="s">
        <v>133</v>
      </c>
      <c r="ABD16" s="18">
        <v>127.91047668457031</v>
      </c>
      <c r="ABF16" s="19">
        <f t="shared" si="287"/>
        <v>0.91540213397980441</v>
      </c>
      <c r="ABK16" s="17" t="s">
        <v>133</v>
      </c>
      <c r="ABL16" s="18">
        <v>127.91047668457031</v>
      </c>
      <c r="ABN16" s="19">
        <f t="shared" si="288"/>
        <v>0.91540213397980441</v>
      </c>
      <c r="ABS16" s="17" t="s">
        <v>133</v>
      </c>
      <c r="ABT16" s="18">
        <v>129.20249938964844</v>
      </c>
      <c r="ABV16" s="19">
        <f t="shared" si="289"/>
        <v>0.89624814657129714</v>
      </c>
      <c r="ACA16" s="17" t="s">
        <v>133</v>
      </c>
      <c r="ACB16" s="18">
        <v>129.20249938964844</v>
      </c>
      <c r="ACD16" s="19">
        <f t="shared" si="290"/>
        <v>0.89624814657129714</v>
      </c>
      <c r="ACI16" s="17" t="s">
        <v>133</v>
      </c>
      <c r="ACJ16" s="18">
        <v>129.20249938964844</v>
      </c>
      <c r="ACL16" s="19">
        <f t="shared" si="291"/>
        <v>0.91380602505418007</v>
      </c>
      <c r="ACQ16" s="17" t="s">
        <v>133</v>
      </c>
      <c r="ACR16" s="18">
        <v>129.20249938964844</v>
      </c>
      <c r="ACT16" s="19">
        <f t="shared" si="292"/>
        <v>0.91380602505418007</v>
      </c>
      <c r="ACY16" s="17" t="s">
        <v>133</v>
      </c>
      <c r="ACZ16" s="18">
        <v>129.20249938964844</v>
      </c>
      <c r="ADB16" s="19">
        <f t="shared" si="293"/>
        <v>0.89624814657129714</v>
      </c>
    </row>
    <row r="17" spans="2:783" x14ac:dyDescent="0.2">
      <c r="C17" s="17" t="s">
        <v>132</v>
      </c>
      <c r="D17" s="18">
        <v>152.46000671386719</v>
      </c>
      <c r="F17" s="19">
        <f t="shared" si="196"/>
        <v>0.79063352996146075</v>
      </c>
      <c r="K17" s="17" t="s">
        <v>132</v>
      </c>
      <c r="L17" s="18">
        <v>152.46000671386719</v>
      </c>
      <c r="N17" s="19">
        <f t="shared" si="197"/>
        <v>0.79063352996146075</v>
      </c>
      <c r="S17" s="17" t="s">
        <v>132</v>
      </c>
      <c r="T17" s="18">
        <v>152.46000671386719</v>
      </c>
      <c r="V17" s="19">
        <f t="shared" si="198"/>
        <v>0.79063352996146075</v>
      </c>
      <c r="AA17" s="17" t="s">
        <v>132</v>
      </c>
      <c r="AB17" s="18">
        <v>126.72000122070313</v>
      </c>
      <c r="AD17" s="19">
        <f t="shared" si="199"/>
        <v>1.1543560398529897</v>
      </c>
      <c r="AI17" s="17" t="s">
        <v>132</v>
      </c>
      <c r="AJ17" s="18">
        <v>126.72000122070313</v>
      </c>
      <c r="AL17" s="19">
        <f t="shared" si="200"/>
        <v>1.1543560398529897</v>
      </c>
      <c r="AQ17" s="17" t="s">
        <v>132</v>
      </c>
      <c r="AR17" s="18">
        <v>126.72000122070313</v>
      </c>
      <c r="AT17" s="19">
        <f t="shared" si="201"/>
        <v>1.1543560398529897</v>
      </c>
      <c r="AY17" s="17" t="s">
        <v>132</v>
      </c>
      <c r="AZ17" s="18">
        <v>126.72000122070313</v>
      </c>
      <c r="BB17" s="19">
        <f t="shared" si="202"/>
        <v>1.1385732117221985</v>
      </c>
      <c r="BG17" s="17" t="s">
        <v>132</v>
      </c>
      <c r="BH17" s="18">
        <v>152.46000671386719</v>
      </c>
      <c r="BJ17" s="19">
        <f t="shared" si="203"/>
        <v>0.77751533560276864</v>
      </c>
      <c r="BO17" s="17" t="s">
        <v>132</v>
      </c>
      <c r="BP17" s="18">
        <v>182.69999694824219</v>
      </c>
      <c r="BR17" s="19">
        <f t="shared" si="204"/>
        <v>0.57921534492015003</v>
      </c>
      <c r="BW17" s="17" t="s">
        <v>132</v>
      </c>
      <c r="BX17" s="18"/>
      <c r="BZ17" s="19" t="str">
        <f t="shared" si="205"/>
        <v/>
      </c>
      <c r="CE17" s="17" t="s">
        <v>132</v>
      </c>
      <c r="CF17" s="18">
        <v>182.69999694824219</v>
      </c>
      <c r="CH17" s="19">
        <f t="shared" si="206"/>
        <v>0.57921534492015003</v>
      </c>
      <c r="CM17" s="17" t="s">
        <v>132</v>
      </c>
      <c r="CN17" s="18">
        <v>182.69999694824219</v>
      </c>
      <c r="CP17" s="19">
        <f t="shared" si="207"/>
        <v>0.57921534492015003</v>
      </c>
      <c r="CU17" s="17" t="s">
        <v>132</v>
      </c>
      <c r="CV17" s="18">
        <v>182.69999694824219</v>
      </c>
      <c r="CX17" s="19">
        <f t="shared" si="208"/>
        <v>0.57921534492015003</v>
      </c>
      <c r="DC17" s="17" t="s">
        <v>132</v>
      </c>
      <c r="DD17" s="18">
        <v>182.69999694824219</v>
      </c>
      <c r="DF17" s="19">
        <f t="shared" si="209"/>
        <v>0.57921534492015003</v>
      </c>
      <c r="DK17" s="17" t="s">
        <v>132</v>
      </c>
      <c r="DL17" s="18">
        <v>182.69999694824219</v>
      </c>
      <c r="DN17" s="19">
        <f t="shared" si="210"/>
        <v>0.58859841736752705</v>
      </c>
      <c r="DS17" s="17" t="s">
        <v>132</v>
      </c>
      <c r="DT17" s="18">
        <v>182.69999694824219</v>
      </c>
      <c r="DV17" s="19">
        <f t="shared" si="211"/>
        <v>0.58859841736752705</v>
      </c>
      <c r="EA17" s="17" t="s">
        <v>132</v>
      </c>
      <c r="EB17" s="18">
        <v>182.69999694824219</v>
      </c>
      <c r="ED17" s="19">
        <f t="shared" si="212"/>
        <v>0.58859841736752705</v>
      </c>
      <c r="EI17" s="17" t="s">
        <v>132</v>
      </c>
      <c r="EJ17" s="18">
        <v>182.69999694824219</v>
      </c>
      <c r="EL17" s="19">
        <f t="shared" si="213"/>
        <v>0.58859841736752705</v>
      </c>
      <c r="EQ17" s="17" t="s">
        <v>132</v>
      </c>
      <c r="ER17" s="18">
        <v>152.46000671386719</v>
      </c>
      <c r="ET17" s="19">
        <f t="shared" si="214"/>
        <v>0.79719262714080674</v>
      </c>
      <c r="EY17" s="17" t="s">
        <v>132</v>
      </c>
      <c r="EZ17" s="18">
        <v>152.46000671386719</v>
      </c>
      <c r="FB17" s="19">
        <f t="shared" si="215"/>
        <v>0.79719262714080674</v>
      </c>
      <c r="FG17" s="17" t="s">
        <v>132</v>
      </c>
      <c r="FH17" s="18">
        <v>152.46000671386719</v>
      </c>
      <c r="FJ17" s="19">
        <f t="shared" si="216"/>
        <v>0.79719262714080674</v>
      </c>
      <c r="FO17" s="17" t="s">
        <v>132</v>
      </c>
      <c r="FP17" s="18">
        <v>182.69999694824219</v>
      </c>
      <c r="FR17" s="19">
        <f t="shared" si="217"/>
        <v>0.58859841736752705</v>
      </c>
      <c r="FW17" s="17" t="s">
        <v>132</v>
      </c>
      <c r="FX17" s="18">
        <v>182.69999694824219</v>
      </c>
      <c r="FZ17" s="19">
        <f t="shared" si="218"/>
        <v>0.58859841736752705</v>
      </c>
      <c r="GE17" s="17" t="s">
        <v>132</v>
      </c>
      <c r="GF17" s="18">
        <v>182.69999694824219</v>
      </c>
      <c r="GH17" s="19">
        <f t="shared" si="219"/>
        <v>0.58859841736752705</v>
      </c>
      <c r="GM17" s="17" t="s">
        <v>132</v>
      </c>
      <c r="GN17" s="18">
        <v>152.46000671386719</v>
      </c>
      <c r="GP17" s="19">
        <f t="shared" si="220"/>
        <v>0.79063352996146075</v>
      </c>
      <c r="GU17" s="17" t="s">
        <v>132</v>
      </c>
      <c r="GV17" s="18">
        <v>152.46000671386719</v>
      </c>
      <c r="GX17" s="19">
        <f t="shared" si="221"/>
        <v>0.79719262714080674</v>
      </c>
      <c r="HC17" s="17" t="s">
        <v>132</v>
      </c>
      <c r="HD17" s="18">
        <v>152.46000671386719</v>
      </c>
      <c r="HF17" s="19">
        <f t="shared" si="222"/>
        <v>0.79063352996146075</v>
      </c>
      <c r="HK17" s="17" t="s">
        <v>132</v>
      </c>
      <c r="HL17" s="18">
        <v>152.46000671386719</v>
      </c>
      <c r="HN17" s="19">
        <f t="shared" si="223"/>
        <v>0.79063352996146075</v>
      </c>
      <c r="HS17" s="17" t="s">
        <v>132</v>
      </c>
      <c r="HT17" s="18">
        <v>126.72000122070313</v>
      </c>
      <c r="HV17" s="19">
        <f t="shared" si="224"/>
        <v>1.1385732117221985</v>
      </c>
      <c r="IA17" s="17" t="s">
        <v>132</v>
      </c>
      <c r="IB17" s="18">
        <v>126.72000122070313</v>
      </c>
      <c r="ID17" s="19">
        <f t="shared" si="225"/>
        <v>1.1385732117221985</v>
      </c>
      <c r="II17" s="17" t="s">
        <v>132</v>
      </c>
      <c r="IJ17" s="18">
        <v>148.67999267578125</v>
      </c>
      <c r="IL17" s="19">
        <f t="shared" si="226"/>
        <v>0.82270657351292487</v>
      </c>
      <c r="IQ17" s="17" t="s">
        <v>132</v>
      </c>
      <c r="IR17" s="18">
        <v>148.67999267578125</v>
      </c>
      <c r="IT17" s="19">
        <f t="shared" si="227"/>
        <v>0.82270657351292487</v>
      </c>
      <c r="IY17" s="17" t="s">
        <v>132</v>
      </c>
      <c r="IZ17" s="18">
        <v>147.41999816894531</v>
      </c>
      <c r="JB17" s="19">
        <f t="shared" si="228"/>
        <v>0.75524856169208665</v>
      </c>
      <c r="JG17" s="17" t="s">
        <v>132</v>
      </c>
      <c r="JH17" s="18">
        <v>148.67999267578125</v>
      </c>
      <c r="JJ17" s="19">
        <f t="shared" si="229"/>
        <v>0.75302672479085297</v>
      </c>
      <c r="JO17" s="17" t="s">
        <v>132</v>
      </c>
      <c r="JP17" s="18">
        <v>147.41999816894531</v>
      </c>
      <c r="JR17" s="19">
        <f t="shared" si="230"/>
        <v>0.76287732139165454</v>
      </c>
      <c r="JW17" s="17" t="s">
        <v>132</v>
      </c>
      <c r="JX17" s="18">
        <v>148.67999267578125</v>
      </c>
      <c r="JZ17" s="19">
        <f t="shared" si="231"/>
        <v>0.82270657351292487</v>
      </c>
      <c r="KE17" s="17" t="s">
        <v>132</v>
      </c>
      <c r="KF17" s="18">
        <v>126.72000122070313</v>
      </c>
      <c r="KH17" s="19">
        <f t="shared" si="232"/>
        <v>1.1385732117221985</v>
      </c>
      <c r="KM17" s="17" t="s">
        <v>132</v>
      </c>
      <c r="KN17" s="18">
        <v>126.72000122070313</v>
      </c>
      <c r="KP17" s="19">
        <f t="shared" si="233"/>
        <v>1.1543560398529897</v>
      </c>
      <c r="KU17" s="17" t="s">
        <v>132</v>
      </c>
      <c r="KV17" s="18">
        <v>126.72000122070313</v>
      </c>
      <c r="KX17" s="19">
        <f t="shared" si="234"/>
        <v>0.93339644602191385</v>
      </c>
      <c r="LC17" s="17" t="s">
        <v>132</v>
      </c>
      <c r="LD17" s="18">
        <v>126.72000122070313</v>
      </c>
      <c r="LF17" s="19">
        <f t="shared" si="235"/>
        <v>0.93339644602191385</v>
      </c>
      <c r="LK17" s="17" t="s">
        <v>132</v>
      </c>
      <c r="LL17" s="18">
        <v>126.72000122070313</v>
      </c>
      <c r="LN17" s="19">
        <f t="shared" si="236"/>
        <v>0.93339644602191385</v>
      </c>
      <c r="LS17" s="17" t="s">
        <v>132</v>
      </c>
      <c r="LT17" s="18"/>
      <c r="LV17" s="19" t="str">
        <f t="shared" si="237"/>
        <v/>
      </c>
      <c r="MA17" s="17" t="s">
        <v>132</v>
      </c>
      <c r="MB17" s="18">
        <v>126.72000122070313</v>
      </c>
      <c r="MD17" s="19">
        <f t="shared" si="238"/>
        <v>0.93339644602191385</v>
      </c>
      <c r="MI17" s="17" t="s">
        <v>132</v>
      </c>
      <c r="MJ17" s="18">
        <v>126.72000122070313</v>
      </c>
      <c r="ML17" s="19">
        <f t="shared" si="239"/>
        <v>0.93339644602191385</v>
      </c>
      <c r="MQ17" s="17" t="s">
        <v>132</v>
      </c>
      <c r="MR17" s="18">
        <v>126.72000122070313</v>
      </c>
      <c r="MT17" s="19">
        <f t="shared" si="240"/>
        <v>1.1385732117221985</v>
      </c>
      <c r="MY17" s="17" t="s">
        <v>132</v>
      </c>
      <c r="MZ17" s="18">
        <v>126.72000122070313</v>
      </c>
      <c r="NB17" s="19">
        <f t="shared" si="241"/>
        <v>0.93339644602191385</v>
      </c>
      <c r="NG17" s="17" t="s">
        <v>132</v>
      </c>
      <c r="NH17" s="18">
        <v>126.72000122070313</v>
      </c>
      <c r="NJ17" s="19">
        <f t="shared" si="242"/>
        <v>1.1385732117221985</v>
      </c>
      <c r="NO17" s="17" t="s">
        <v>132</v>
      </c>
      <c r="NP17" s="18">
        <v>126.72000122070313</v>
      </c>
      <c r="NR17" s="19">
        <f t="shared" si="243"/>
        <v>1.1385732117221985</v>
      </c>
      <c r="NW17" s="17" t="s">
        <v>132</v>
      </c>
      <c r="NX17" s="18">
        <v>126.72000122070313</v>
      </c>
      <c r="NZ17" s="19">
        <f t="shared" si="244"/>
        <v>1.1385732117221985</v>
      </c>
      <c r="OE17" s="17" t="s">
        <v>132</v>
      </c>
      <c r="OF17" s="18">
        <v>126.72000122070313</v>
      </c>
      <c r="OH17" s="19">
        <f t="shared" si="245"/>
        <v>0.93339644602191385</v>
      </c>
      <c r="OM17" s="17" t="s">
        <v>132</v>
      </c>
      <c r="ON17" s="18">
        <v>126.72000122070313</v>
      </c>
      <c r="OP17" s="19">
        <f t="shared" si="246"/>
        <v>0.93339644602191385</v>
      </c>
      <c r="OU17" s="17" t="s">
        <v>132</v>
      </c>
      <c r="OV17" s="18">
        <v>126.72000122070313</v>
      </c>
      <c r="OX17" s="19">
        <f t="shared" si="247"/>
        <v>0.93339644602191385</v>
      </c>
      <c r="PC17" s="17" t="s">
        <v>132</v>
      </c>
      <c r="PD17" s="18">
        <v>126.72000122070313</v>
      </c>
      <c r="PF17" s="19">
        <f t="shared" si="248"/>
        <v>0.93339644602191385</v>
      </c>
      <c r="PK17" s="17" t="s">
        <v>132</v>
      </c>
      <c r="PL17" s="18">
        <v>126.72000122070313</v>
      </c>
      <c r="PN17" s="19">
        <f t="shared" si="249"/>
        <v>0.91761361789112261</v>
      </c>
      <c r="PS17" s="17" t="s">
        <v>132</v>
      </c>
      <c r="PT17" s="18">
        <v>126.72000122070313</v>
      </c>
      <c r="PV17" s="19">
        <f t="shared" si="250"/>
        <v>0.93339644602191385</v>
      </c>
      <c r="QA17" s="17" t="s">
        <v>132</v>
      </c>
      <c r="QB17" s="18">
        <v>126.72000122070313</v>
      </c>
      <c r="QD17" s="19">
        <f t="shared" si="251"/>
        <v>0.93339644602191385</v>
      </c>
      <c r="QI17" s="17" t="s">
        <v>132</v>
      </c>
      <c r="QJ17" s="18">
        <v>126.72000122070313</v>
      </c>
      <c r="QL17" s="19">
        <f t="shared" si="252"/>
        <v>0.93339644602191385</v>
      </c>
      <c r="QQ17" s="17" t="s">
        <v>132</v>
      </c>
      <c r="QR17" s="18">
        <v>148.67999267578125</v>
      </c>
      <c r="QT17" s="19">
        <f t="shared" si="253"/>
        <v>0.74549647088279003</v>
      </c>
      <c r="QY17" s="17" t="s">
        <v>132</v>
      </c>
      <c r="QZ17" s="18">
        <v>151.19999694824219</v>
      </c>
      <c r="RB17" s="19">
        <f t="shared" si="254"/>
        <v>0.71051259445769455</v>
      </c>
      <c r="RG17" s="17" t="s">
        <v>132</v>
      </c>
      <c r="RH17" s="18">
        <v>151.19999694824219</v>
      </c>
      <c r="RJ17" s="19">
        <f t="shared" si="255"/>
        <v>0.71051259445769455</v>
      </c>
      <c r="RO17" s="17" t="s">
        <v>132</v>
      </c>
      <c r="RP17" s="18"/>
      <c r="RR17" s="19" t="str">
        <f t="shared" si="256"/>
        <v/>
      </c>
      <c r="RW17" s="17" t="s">
        <v>132</v>
      </c>
      <c r="RX17" s="18">
        <v>151.19999694824219</v>
      </c>
      <c r="RZ17" s="19">
        <f t="shared" si="257"/>
        <v>0.71051259445769455</v>
      </c>
      <c r="SE17" s="17" t="s">
        <v>132</v>
      </c>
      <c r="SF17" s="18">
        <v>151.19999694824219</v>
      </c>
      <c r="SH17" s="19">
        <f t="shared" si="258"/>
        <v>0.71051259445769455</v>
      </c>
      <c r="SM17" s="17" t="s">
        <v>132</v>
      </c>
      <c r="SN17" s="18">
        <v>151.19999694824219</v>
      </c>
      <c r="SP17" s="19">
        <f t="shared" si="259"/>
        <v>0.71051259445769455</v>
      </c>
      <c r="SU17" s="17" t="s">
        <v>132</v>
      </c>
      <c r="SV17" s="18">
        <v>151.19999694824219</v>
      </c>
      <c r="SX17" s="19">
        <f t="shared" si="260"/>
        <v>0.71051259445769455</v>
      </c>
      <c r="TC17" s="17" t="s">
        <v>132</v>
      </c>
      <c r="TD17" s="18">
        <v>151.19999694824219</v>
      </c>
      <c r="TF17" s="19">
        <f t="shared" si="261"/>
        <v>0.71051259445769455</v>
      </c>
      <c r="TK17" s="17" t="s">
        <v>132</v>
      </c>
      <c r="TL17" s="18">
        <v>126.72000122070313</v>
      </c>
      <c r="TN17" s="19">
        <f t="shared" si="262"/>
        <v>0.91761361789112261</v>
      </c>
      <c r="TS17" s="17" t="s">
        <v>132</v>
      </c>
      <c r="TT17" s="18">
        <v>126.72000122070313</v>
      </c>
      <c r="TV17" s="19">
        <f t="shared" si="263"/>
        <v>0.91761361789112261</v>
      </c>
      <c r="UA17" s="17" t="s">
        <v>132</v>
      </c>
      <c r="UB17" s="18">
        <v>151.19999694824219</v>
      </c>
      <c r="UD17" s="19">
        <f t="shared" si="264"/>
        <v>0.71768947650893666</v>
      </c>
      <c r="UI17" s="17" t="s">
        <v>132</v>
      </c>
      <c r="UJ17" s="18">
        <v>151.19999694824219</v>
      </c>
      <c r="UL17" s="19">
        <f t="shared" si="265"/>
        <v>0.71768947650893666</v>
      </c>
      <c r="UQ17" s="17" t="s">
        <v>132</v>
      </c>
      <c r="UR17" s="18">
        <v>151.19999694824219</v>
      </c>
      <c r="UT17" s="19">
        <f t="shared" si="266"/>
        <v>0.71768947650893666</v>
      </c>
      <c r="UY17" s="17" t="s">
        <v>132</v>
      </c>
      <c r="UZ17" s="18">
        <v>151.19999694824219</v>
      </c>
      <c r="VB17" s="19">
        <f t="shared" si="267"/>
        <v>0.71768947650893666</v>
      </c>
      <c r="VG17" s="17" t="s">
        <v>132</v>
      </c>
      <c r="VH17" s="18">
        <v>126.72000122070313</v>
      </c>
      <c r="VJ17" s="19">
        <f t="shared" si="268"/>
        <v>0.91761361789112261</v>
      </c>
      <c r="VO17" s="17" t="s">
        <v>132</v>
      </c>
      <c r="VP17" s="18">
        <v>126.72000122070313</v>
      </c>
      <c r="VR17" s="19">
        <f t="shared" si="269"/>
        <v>0.91761361789112261</v>
      </c>
      <c r="VW17" s="17" t="s">
        <v>132</v>
      </c>
      <c r="VX17" s="18">
        <v>151.19999694824219</v>
      </c>
      <c r="VZ17" s="19">
        <f t="shared" si="270"/>
        <v>0.71768947650893666</v>
      </c>
      <c r="WE17" s="17" t="s">
        <v>132</v>
      </c>
      <c r="WF17" s="18">
        <v>82.269996643066406</v>
      </c>
      <c r="WH17" s="19">
        <f t="shared" si="271"/>
        <v>1.8321381974875393</v>
      </c>
      <c r="WM17" s="17" t="s">
        <v>132</v>
      </c>
      <c r="WN17" s="18">
        <v>152.46000671386719</v>
      </c>
      <c r="WP17" s="19">
        <f t="shared" si="272"/>
        <v>0.85227506122891861</v>
      </c>
      <c r="WU17" s="17" t="s">
        <v>132</v>
      </c>
      <c r="WV17" s="18">
        <v>68.319999694824219</v>
      </c>
      <c r="WX17" s="19">
        <f t="shared" si="273"/>
        <v>2.0591335031260751</v>
      </c>
      <c r="XC17" s="17" t="s">
        <v>132</v>
      </c>
      <c r="XD17" s="18">
        <v>182.69999694824219</v>
      </c>
      <c r="XF17" s="19">
        <f t="shared" si="274"/>
        <v>0.52411828875451183</v>
      </c>
      <c r="XK17" s="17" t="s">
        <v>132</v>
      </c>
      <c r="XL17" s="18">
        <v>182.69999694824219</v>
      </c>
      <c r="XN17" s="19">
        <f t="shared" si="275"/>
        <v>0.63068820104799206</v>
      </c>
      <c r="XS17" s="17" t="s">
        <v>132</v>
      </c>
      <c r="XT17" s="18">
        <v>182.69999694824219</v>
      </c>
      <c r="XV17" s="19">
        <f t="shared" si="276"/>
        <v>0.47142348785439037</v>
      </c>
      <c r="YA17" s="17" t="s">
        <v>132</v>
      </c>
      <c r="YB17" s="18">
        <v>182.69999694824219</v>
      </c>
      <c r="YD17" s="19">
        <f t="shared" si="277"/>
        <v>0.48218883803380369</v>
      </c>
      <c r="YI17" s="17" t="s">
        <v>132</v>
      </c>
      <c r="YJ17" s="18">
        <v>182.69999694824219</v>
      </c>
      <c r="YL17" s="19">
        <f t="shared" si="278"/>
        <v>0.48218883803380369</v>
      </c>
      <c r="YQ17" s="17" t="s">
        <v>132</v>
      </c>
      <c r="YR17" s="18">
        <v>182.69999694824219</v>
      </c>
      <c r="YT17" s="19">
        <f t="shared" si="279"/>
        <v>0.47142348785439037</v>
      </c>
      <c r="YY17" s="17" t="s">
        <v>132</v>
      </c>
      <c r="YZ17" s="18">
        <v>182.69999694824219</v>
      </c>
      <c r="ZB17" s="19">
        <f t="shared" si="280"/>
        <v>0.47142348785439037</v>
      </c>
      <c r="ZG17" s="17" t="s">
        <v>132</v>
      </c>
      <c r="ZH17" s="18">
        <v>152.46000671386719</v>
      </c>
      <c r="ZJ17" s="19">
        <f t="shared" si="281"/>
        <v>0.7007603855486001</v>
      </c>
      <c r="ZO17" s="17" t="s">
        <v>132</v>
      </c>
      <c r="ZP17" s="18">
        <v>152.46000671386719</v>
      </c>
      <c r="ZR17" s="19">
        <f t="shared" si="282"/>
        <v>0.95809516704902442</v>
      </c>
      <c r="ZW17" s="17" t="s">
        <v>132</v>
      </c>
      <c r="ZX17" s="18">
        <v>151.19999694824219</v>
      </c>
      <c r="ZZ17" s="19">
        <f t="shared" si="283"/>
        <v>0.71768947650893666</v>
      </c>
      <c r="AAE17" s="17" t="s">
        <v>132</v>
      </c>
      <c r="AAF17" s="18">
        <v>126.72000122070313</v>
      </c>
      <c r="AAH17" s="19">
        <f t="shared" si="284"/>
        <v>0.93339644602191385</v>
      </c>
      <c r="AAM17" s="17" t="s">
        <v>132</v>
      </c>
      <c r="AAN17" s="18">
        <v>151.19999694824219</v>
      </c>
      <c r="AAP17" s="19">
        <f t="shared" si="285"/>
        <v>0.73332541229652692</v>
      </c>
      <c r="AAU17" s="17" t="s">
        <v>132</v>
      </c>
      <c r="AAV17" s="18">
        <v>152.46000671386719</v>
      </c>
      <c r="AAX17" s="19">
        <f t="shared" si="286"/>
        <v>0.72347469640300233</v>
      </c>
      <c r="ABC17" s="17" t="s">
        <v>132</v>
      </c>
      <c r="ABD17" s="18">
        <v>152.46000671386719</v>
      </c>
      <c r="ABF17" s="19">
        <f t="shared" si="287"/>
        <v>0.72347469640300233</v>
      </c>
      <c r="ABK17" s="17" t="s">
        <v>132</v>
      </c>
      <c r="ABL17" s="18">
        <v>182.69999694824219</v>
      </c>
      <c r="ABN17" s="19">
        <f t="shared" si="288"/>
        <v>0.48705942364198057</v>
      </c>
      <c r="ABS17" s="17" t="s">
        <v>132</v>
      </c>
      <c r="ABT17" s="18">
        <v>151.19999694824219</v>
      </c>
      <c r="ABV17" s="19">
        <f t="shared" si="289"/>
        <v>0.72599217116439907</v>
      </c>
      <c r="ACA17" s="17" t="s">
        <v>132</v>
      </c>
      <c r="ACB17" s="18">
        <v>151.19999694824219</v>
      </c>
      <c r="ACD17" s="19">
        <f t="shared" si="290"/>
        <v>0.72599217116439907</v>
      </c>
      <c r="ACI17" s="17" t="s">
        <v>132</v>
      </c>
      <c r="ACJ17" s="18">
        <v>126.72000122070313</v>
      </c>
      <c r="ACL17" s="19">
        <f t="shared" si="291"/>
        <v>0.93339644602191385</v>
      </c>
      <c r="ACQ17" s="17" t="s">
        <v>132</v>
      </c>
      <c r="ACR17" s="18">
        <v>126.72000122070313</v>
      </c>
      <c r="ACT17" s="19">
        <f t="shared" si="292"/>
        <v>0.93339644602191385</v>
      </c>
      <c r="ACY17" s="17" t="s">
        <v>132</v>
      </c>
      <c r="ACZ17" s="18">
        <v>151.19999694824219</v>
      </c>
      <c r="ADB17" s="19">
        <f t="shared" si="293"/>
        <v>0.72599217116439907</v>
      </c>
    </row>
    <row r="19" spans="2:783" x14ac:dyDescent="0.2">
      <c r="D19" s="22" t="str">
        <f>"Teuerste ist:     "&amp;MAX(D20:D23)&amp;"   "&amp;INDEX(C20:C23,MATCH(MAX(D20:D23),D20:D23,0))</f>
        <v>Teuerste ist:     226,320007324218   EVOLA</v>
      </c>
      <c r="F19" s="17" t="s">
        <v>143</v>
      </c>
      <c r="G19" s="17" t="s">
        <v>134</v>
      </c>
      <c r="L19" s="22" t="str">
        <f>"Teuerste ist:     "&amp;MAX(L20:L23)&amp;"   "&amp;INDEX(K20:K23,MATCH(MAX(L20:L23),L20:L23,0))</f>
        <v>Teuerste ist:     226,320007324218   EVOLA</v>
      </c>
      <c r="N19" s="17" t="s">
        <v>143</v>
      </c>
      <c r="O19" s="17" t="s">
        <v>134</v>
      </c>
      <c r="T19" s="22" t="str">
        <f>"Teuerste ist:     "&amp;MAX(T20:T23)&amp;"   "&amp;INDEX(S20:S23,MATCH(MAX(T20:T23),T20:T23,0))</f>
        <v>Teuerste ist:     226,320007324218   EVOLA</v>
      </c>
      <c r="V19" s="17" t="s">
        <v>143</v>
      </c>
      <c r="W19" s="17" t="s">
        <v>134</v>
      </c>
      <c r="AB19" s="22" t="str">
        <f>"Teuerste ist:     "&amp;MAX(AB20:AB23)&amp;"   "&amp;INDEX(AA20:AA23,MATCH(MAX(AB20:AB23),AB20:AB23,0))</f>
        <v>Teuerste ist:     224,812347412109   SAFRAM</v>
      </c>
      <c r="AD19" s="17" t="s">
        <v>143</v>
      </c>
      <c r="AE19" s="17" t="s">
        <v>134</v>
      </c>
      <c r="AJ19" s="22" t="str">
        <f>"Teuerste ist:     "&amp;MAX(AJ20:AJ23)&amp;"   "&amp;INDEX(AI20:AI23,MATCH(MAX(AJ20:AJ23),AJ20:AJ23,0))</f>
        <v>Teuerste ist:     238   TLI SINGEN</v>
      </c>
      <c r="AL19" s="17" t="s">
        <v>143</v>
      </c>
      <c r="AM19" s="17" t="s">
        <v>134</v>
      </c>
      <c r="AR19" s="22" t="str">
        <f>"Teuerste ist:     "&amp;MAX(AR20:AR23)&amp;"   "&amp;INDEX(AQ20:AQ23,MATCH(MAX(AR20:AR23),AR20:AR23,0))</f>
        <v>Teuerste ist:     238   TLI SINGEN</v>
      </c>
      <c r="AT19" s="17" t="s">
        <v>143</v>
      </c>
      <c r="AU19" s="17" t="s">
        <v>134</v>
      </c>
      <c r="AZ19" s="22" t="str">
        <f>"Teuerste ist:     "&amp;MAX(AZ20:AZ23)&amp;"   "&amp;INDEX(AY20:AY23,MATCH(MAX(AZ20:AZ23),AZ20:AZ23,0))</f>
        <v>Teuerste ist:     224,812347412109   SAFRAM</v>
      </c>
      <c r="BB19" s="17" t="s">
        <v>143</v>
      </c>
      <c r="BC19" s="17" t="s">
        <v>134</v>
      </c>
      <c r="BH19" s="22" t="str">
        <f>"Teuerste ist:     "&amp;MAX(BH20:BH23)&amp;"   "&amp;INDEX(BG20:BG23,MATCH(MAX(BH20:BH23),BH20:BH23,0))</f>
        <v>Teuerste ist:     226,320007324218   EVOLA</v>
      </c>
      <c r="BJ19" s="17" t="s">
        <v>143</v>
      </c>
      <c r="BK19" s="17" t="s">
        <v>134</v>
      </c>
      <c r="BP19" s="22" t="str">
        <f>"Teuerste ist:     "&amp;MAX(BP20:BP23)&amp;"   "&amp;INDEX(BO20:BO23,MATCH(MAX(BP20:BP23),BP20:BP23,0))</f>
        <v>Teuerste ist:     276,75   EVOLA</v>
      </c>
      <c r="BR19" s="17" t="s">
        <v>143</v>
      </c>
      <c r="BS19" s="17" t="s">
        <v>134</v>
      </c>
      <c r="BX19" s="22" t="e">
        <f>"Teuerste ist:     "&amp;MAX(BX20:BX23)&amp;"   "&amp;INDEX(BW20:BW23,MATCH(MAX(BX20:BX23),BX20:BX23,0))</f>
        <v>#N/A</v>
      </c>
      <c r="BZ19" s="17" t="s">
        <v>143</v>
      </c>
      <c r="CA19" s="17" t="s">
        <v>134</v>
      </c>
      <c r="CF19" s="22" t="str">
        <f>"Teuerste ist:     "&amp;MAX(CF20:CF23)&amp;"   "&amp;INDEX(CE20:CE23,MATCH(MAX(CF20:CF23),CF20:CF23,0))</f>
        <v>Teuerste ist:     276,75   EVOLA</v>
      </c>
      <c r="CH19" s="17" t="s">
        <v>143</v>
      </c>
      <c r="CI19" s="17" t="s">
        <v>134</v>
      </c>
      <c r="CN19" s="22" t="str">
        <f>"Teuerste ist:     "&amp;MAX(CN20:CN23)&amp;"   "&amp;INDEX(CM20:CM23,MATCH(MAX(CN20:CN23),CN20:CN23,0))</f>
        <v>Teuerste ist:     276,75   EVOLA</v>
      </c>
      <c r="CP19" s="17" t="s">
        <v>143</v>
      </c>
      <c r="CQ19" s="17" t="s">
        <v>134</v>
      </c>
      <c r="CV19" s="22" t="str">
        <f>"Teuerste ist:     "&amp;MAX(CV20:CV23)&amp;"   "&amp;INDEX(CU20:CU23,MATCH(MAX(CV20:CV23),CV20:CV23,0))</f>
        <v>Teuerste ist:     276,75   EVOLA</v>
      </c>
      <c r="CX19" s="17" t="s">
        <v>143</v>
      </c>
      <c r="CY19" s="17" t="s">
        <v>134</v>
      </c>
      <c r="DD19" s="22" t="str">
        <f>"Teuerste ist:     "&amp;MAX(DD20:DD23)&amp;"   "&amp;INDEX(DC20:DC23,MATCH(MAX(DD20:DD23),DD20:DD23,0))</f>
        <v>Teuerste ist:     276,75   EVOLA</v>
      </c>
      <c r="DF19" s="17" t="s">
        <v>143</v>
      </c>
      <c r="DG19" s="17" t="s">
        <v>134</v>
      </c>
      <c r="DL19" s="22" t="str">
        <f>"Teuerste ist:     "&amp;MAX(DL20:DL23)&amp;"   "&amp;INDEX(DK20:DK23,MATCH(MAX(DL20:DL23),DL20:DL23,0))</f>
        <v>Teuerste ist:     276,75   EVOLA</v>
      </c>
      <c r="DN19" s="17" t="s">
        <v>143</v>
      </c>
      <c r="DO19" s="17" t="s">
        <v>134</v>
      </c>
      <c r="DT19" s="22" t="str">
        <f>"Teuerste ist:     "&amp;MAX(DT20:DT23)&amp;"   "&amp;INDEX(DS20:DS23,MATCH(MAX(DT20:DT23),DT20:DT23,0))</f>
        <v>Teuerste ist:     276,75   EVOLA</v>
      </c>
      <c r="DV19" s="17" t="s">
        <v>143</v>
      </c>
      <c r="DW19" s="17" t="s">
        <v>134</v>
      </c>
      <c r="EB19" s="22" t="str">
        <f>"Teuerste ist:     "&amp;MAX(EB20:EB23)&amp;"   "&amp;INDEX(EA20:EA23,MATCH(MAX(EB20:EB23),EB20:EB23,0))</f>
        <v>Teuerste ist:     276,75   EVOLA</v>
      </c>
      <c r="ED19" s="17" t="s">
        <v>143</v>
      </c>
      <c r="EE19" s="17" t="s">
        <v>134</v>
      </c>
      <c r="EJ19" s="22" t="str">
        <f>"Teuerste ist:     "&amp;MAX(EJ20:EJ23)&amp;"   "&amp;INDEX(EI20:EI23,MATCH(MAX(EJ20:EJ23),EJ20:EJ23,0))</f>
        <v>Teuerste ist:     276,75   EVOLA</v>
      </c>
      <c r="EL19" s="17" t="s">
        <v>143</v>
      </c>
      <c r="EM19" s="17" t="s">
        <v>134</v>
      </c>
      <c r="ER19" s="22" t="str">
        <f>"Teuerste ist:     "&amp;MAX(ER20:ER23)&amp;"   "&amp;INDEX(EQ20:EQ23,MATCH(MAX(ER20:ER23),ER20:ER23,0))</f>
        <v>Teuerste ist:     226,320007324218   EVOLA</v>
      </c>
      <c r="ET19" s="17" t="s">
        <v>143</v>
      </c>
      <c r="EU19" s="17" t="s">
        <v>134</v>
      </c>
      <c r="EZ19" s="22" t="str">
        <f>"Teuerste ist:     "&amp;MAX(EZ20:EZ23)&amp;"   "&amp;INDEX(EY20:EY23,MATCH(MAX(EZ20:EZ23),EZ20:EZ23,0))</f>
        <v>Teuerste ist:     226,320007324218   EVOLA</v>
      </c>
      <c r="FB19" s="17" t="s">
        <v>143</v>
      </c>
      <c r="FC19" s="17" t="s">
        <v>134</v>
      </c>
      <c r="FH19" s="22" t="str">
        <f>"Teuerste ist:     "&amp;MAX(FH20:FH23)&amp;"   "&amp;INDEX(FG20:FG23,MATCH(MAX(FH20:FH23),FH20:FH23,0))</f>
        <v>Teuerste ist:     226,320007324218   EVOLA</v>
      </c>
      <c r="FJ19" s="17" t="s">
        <v>143</v>
      </c>
      <c r="FK19" s="17" t="s">
        <v>134</v>
      </c>
      <c r="FP19" s="22" t="str">
        <f>"Teuerste ist:     "&amp;MAX(FP20:FP23)&amp;"   "&amp;INDEX(FO20:FO23,MATCH(MAX(FP20:FP23),FP20:FP23,0))</f>
        <v>Teuerste ist:     276,75   EVOLA</v>
      </c>
      <c r="FR19" s="17" t="s">
        <v>143</v>
      </c>
      <c r="FS19" s="17" t="s">
        <v>134</v>
      </c>
      <c r="FX19" s="22" t="str">
        <f>"Teuerste ist:     "&amp;MAX(FX20:FX23)&amp;"   "&amp;INDEX(FW20:FW23,MATCH(MAX(FX20:FX23),FX20:FX23,0))</f>
        <v>Teuerste ist:     276,75   EVOLA</v>
      </c>
      <c r="FZ19" s="17" t="s">
        <v>143</v>
      </c>
      <c r="GA19" s="17" t="s">
        <v>134</v>
      </c>
      <c r="GF19" s="22" t="str">
        <f>"Teuerste ist:     "&amp;MAX(GF20:GF23)&amp;"   "&amp;INDEX(GE20:GE23,MATCH(MAX(GF20:GF23),GF20:GF23,0))</f>
        <v>Teuerste ist:     276,75   EVOLA</v>
      </c>
      <c r="GH19" s="17" t="s">
        <v>143</v>
      </c>
      <c r="GI19" s="17" t="s">
        <v>134</v>
      </c>
      <c r="GN19" s="22" t="str">
        <f>"Teuerste ist:     "&amp;MAX(GN20:GN23)&amp;"   "&amp;INDEX(GM20:GM23,MATCH(MAX(GN20:GN23),GN20:GN23,0))</f>
        <v>Teuerste ist:     226,320007324218   EVOLA</v>
      </c>
      <c r="GP19" s="17" t="s">
        <v>143</v>
      </c>
      <c r="GQ19" s="17" t="s">
        <v>134</v>
      </c>
      <c r="GV19" s="22" t="str">
        <f>"Teuerste ist:     "&amp;MAX(GV20:GV23)&amp;"   "&amp;INDEX(GU20:GU23,MATCH(MAX(GV20:GV23),GV20:GV23,0))</f>
        <v>Teuerste ist:     226,320007324218   EVOLA</v>
      </c>
      <c r="GX19" s="17" t="s">
        <v>143</v>
      </c>
      <c r="GY19" s="17" t="s">
        <v>134</v>
      </c>
      <c r="HD19" s="22" t="str">
        <f>"Teuerste ist:     "&amp;MAX(HD20:HD23)&amp;"   "&amp;INDEX(HC20:HC23,MATCH(MAX(HD20:HD23),HD20:HD23,0))</f>
        <v>Teuerste ist:     238   TLI SINGEN</v>
      </c>
      <c r="HF19" s="17" t="s">
        <v>143</v>
      </c>
      <c r="HG19" s="17" t="s">
        <v>134</v>
      </c>
      <c r="HL19" s="22" t="str">
        <f>"Teuerste ist:     "&amp;MAX(HL20:HL23)&amp;"   "&amp;INDEX(HK20:HK23,MATCH(MAX(HL20:HL23),HL20:HL23,0))</f>
        <v>Teuerste ist:     226,320007324218   EVOLA</v>
      </c>
      <c r="HN19" s="17" t="s">
        <v>143</v>
      </c>
      <c r="HO19" s="17" t="s">
        <v>134</v>
      </c>
      <c r="HT19" s="22" t="str">
        <f>"Teuerste ist:     "&amp;MAX(HT20:HT23)&amp;"   "&amp;INDEX(HS20:HS23,MATCH(MAX(HT20:HT23),HT20:HT23,0))</f>
        <v>Teuerste ist:     214,476150512695   SAFRAM</v>
      </c>
      <c r="HV19" s="17" t="s">
        <v>143</v>
      </c>
      <c r="HW19" s="17" t="s">
        <v>134</v>
      </c>
      <c r="IB19" s="22" t="str">
        <f>"Teuerste ist:     "&amp;MAX(IB20:IB23)&amp;"   "&amp;INDEX(IA20:IA23,MATCH(MAX(IB20:IB23),IB20:IB23,0))</f>
        <v>Teuerste ist:     238   TLI SINGEN</v>
      </c>
      <c r="ID19" s="17" t="s">
        <v>143</v>
      </c>
      <c r="IE19" s="17" t="s">
        <v>134</v>
      </c>
      <c r="IJ19" s="22" t="str">
        <f>"Teuerste ist:     "&amp;MAX(IJ20:IJ23)&amp;"   "&amp;INDEX(II20:II23,MATCH(MAX(IJ20:IJ23),IJ20:IJ23,0))</f>
        <v>Teuerste ist:     222,630004882812   EVOLA</v>
      </c>
      <c r="IL19" s="17" t="s">
        <v>143</v>
      </c>
      <c r="IM19" s="17" t="s">
        <v>134</v>
      </c>
      <c r="IR19" s="22" t="str">
        <f>"Teuerste ist:     "&amp;MAX(IR20:IR23)&amp;"   "&amp;INDEX(IQ20:IQ23,MATCH(MAX(IR20:IR23),IR20:IR23,0))</f>
        <v>Teuerste ist:     238   TLI SINGEN</v>
      </c>
      <c r="IT19" s="17" t="s">
        <v>143</v>
      </c>
      <c r="IU19" s="17" t="s">
        <v>134</v>
      </c>
      <c r="IZ19" s="22" t="str">
        <f>"Teuerste ist:     "&amp;MAX(IZ20:IZ23)&amp;"   "&amp;INDEX(IY20:IY23,MATCH(MAX(IZ20:IZ23),IZ20:IZ23,0))</f>
        <v>Teuerste ist:     238   TLI SINGEN</v>
      </c>
      <c r="JB19" s="17" t="s">
        <v>143</v>
      </c>
      <c r="JC19" s="17" t="s">
        <v>134</v>
      </c>
      <c r="JH19" s="22" t="str">
        <f>"Teuerste ist:     "&amp;MAX(JH20:JH23)&amp;"   "&amp;INDEX(JG20:JG23,MATCH(MAX(JH20:JH23),JH20:JH23,0))</f>
        <v>Teuerste ist:     222,630004882812   EVOLA</v>
      </c>
      <c r="JJ19" s="17" t="s">
        <v>143</v>
      </c>
      <c r="JK19" s="17" t="s">
        <v>134</v>
      </c>
      <c r="JP19" s="22" t="str">
        <f>"Teuerste ist:     "&amp;MAX(JP20:JP23)&amp;"   "&amp;INDEX(JO20:JO23,MATCH(MAX(JP20:JP23),JP20:JP23,0))</f>
        <v>Teuerste ist:     238   TLI SINGEN</v>
      </c>
      <c r="JR19" s="17" t="s">
        <v>143</v>
      </c>
      <c r="JS19" s="17" t="s">
        <v>134</v>
      </c>
      <c r="JX19" s="22" t="str">
        <f>"Teuerste ist:     "&amp;MAX(JX20:JX23)&amp;"   "&amp;INDEX(JW20:JW23,MATCH(MAX(JX20:JX23),JX20:JX23,0))</f>
        <v>Teuerste ist:     238   TLI SINGEN</v>
      </c>
      <c r="JZ19" s="17" t="s">
        <v>143</v>
      </c>
      <c r="KA19" s="17" t="s">
        <v>134</v>
      </c>
      <c r="KF19" s="22" t="str">
        <f>"Teuerste ist:     "&amp;MAX(KF20:KF23)&amp;"   "&amp;INDEX(KE20:KE23,MATCH(MAX(KF20:KF23),KF20:KF23,0))</f>
        <v>Teuerste ist:     225,399993896484   TLI SINGEN</v>
      </c>
      <c r="KH19" s="17" t="s">
        <v>143</v>
      </c>
      <c r="KI19" s="17" t="s">
        <v>134</v>
      </c>
      <c r="KN19" s="22" t="str">
        <f>"Teuerste ist:     "&amp;MAX(KN20:KN23)&amp;"   "&amp;INDEX(KM20:KM23,MATCH(MAX(KN20:KN23),KN20:KN23,0))</f>
        <v>Teuerste ist:     225,399993896484   TLI SINGEN</v>
      </c>
      <c r="KP19" s="17" t="s">
        <v>143</v>
      </c>
      <c r="KQ19" s="17" t="s">
        <v>134</v>
      </c>
      <c r="KV19" s="22" t="str">
        <f>"Teuerste ist:     "&amp;MAX(KV20:KV23)&amp;"   "&amp;INDEX(KU20:KU23,MATCH(MAX(KV20:KV23),KV20:KV23,0))</f>
        <v>Teuerste ist:     204,399993896484   TLI SINGEN</v>
      </c>
      <c r="KX19" s="17" t="s">
        <v>143</v>
      </c>
      <c r="KY19" s="17" t="s">
        <v>134</v>
      </c>
      <c r="LD19" s="22" t="str">
        <f>"Teuerste ist:     "&amp;MAX(LD20:LD23)&amp;"   "&amp;INDEX(LC20:LC23,MATCH(MAX(LD20:LD23),LD20:LD23,0))</f>
        <v>Teuerste ist:     204,399993896484   TLI SINGEN</v>
      </c>
      <c r="LF19" s="17" t="s">
        <v>143</v>
      </c>
      <c r="LG19" s="17" t="s">
        <v>134</v>
      </c>
      <c r="LL19" s="22" t="str">
        <f>"Teuerste ist:     "&amp;MAX(LL20:LL23)&amp;"   "&amp;INDEX(LK20:LK23,MATCH(MAX(LL20:LL23),LL20:LL23,0))</f>
        <v>Teuerste ist:     204,399993896484   TLI SINGEN</v>
      </c>
      <c r="LN19" s="17" t="s">
        <v>143</v>
      </c>
      <c r="LO19" s="17" t="s">
        <v>134</v>
      </c>
      <c r="LT19" s="22" t="e">
        <f>"Teuerste ist:     "&amp;MAX(LT20:LT23)&amp;"   "&amp;INDEX(LS20:LS23,MATCH(MAX(LT20:LT23),LT20:LT23,0))</f>
        <v>#N/A</v>
      </c>
      <c r="LV19" s="17" t="s">
        <v>143</v>
      </c>
      <c r="LW19" s="17" t="s">
        <v>134</v>
      </c>
      <c r="MB19" s="22" t="str">
        <f>"Teuerste ist:     "&amp;MAX(MB20:MB23)&amp;"   "&amp;INDEX(MA20:MA23,MATCH(MAX(MB20:MB23),MB20:MB23,0))</f>
        <v>Teuerste ist:     204,399993896484   TLI SINGEN</v>
      </c>
      <c r="MD19" s="17" t="s">
        <v>143</v>
      </c>
      <c r="ME19" s="17" t="s">
        <v>134</v>
      </c>
      <c r="MJ19" s="22" t="str">
        <f>"Teuerste ist:     "&amp;MAX(MJ20:MJ23)&amp;"   "&amp;INDEX(MI20:MI23,MATCH(MAX(MJ20:MJ23),MJ20:MJ23,0))</f>
        <v>Teuerste ist:     204,399993896484   TLI SINGEN</v>
      </c>
      <c r="ML19" s="17" t="s">
        <v>143</v>
      </c>
      <c r="MM19" s="17" t="s">
        <v>134</v>
      </c>
      <c r="MR19" s="22" t="str">
        <f>"Teuerste ist:     "&amp;MAX(MR20:MR23)&amp;"   "&amp;INDEX(MQ20:MQ23,MATCH(MAX(MR20:MR23),MR20:MR23,0))</f>
        <v>Teuerste ist:     204,399993896484   TLI SINGEN</v>
      </c>
      <c r="MT19" s="17" t="s">
        <v>143</v>
      </c>
      <c r="MU19" s="17" t="s">
        <v>134</v>
      </c>
      <c r="MZ19" s="22" t="str">
        <f>"Teuerste ist:     "&amp;MAX(MZ20:MZ23)&amp;"   "&amp;INDEX(MY20:MY23,MATCH(MAX(MZ20:MZ23),MZ20:MZ23,0))</f>
        <v>Teuerste ist:     214,476150512695   SAFRAM</v>
      </c>
      <c r="NB19" s="17" t="s">
        <v>143</v>
      </c>
      <c r="NC19" s="17" t="s">
        <v>134</v>
      </c>
      <c r="NH19" s="22" t="str">
        <f>"Teuerste ist:     "&amp;MAX(NH20:NH23)&amp;"   "&amp;INDEX(NG20:NG23,MATCH(MAX(NH20:NH23),NH20:NH23,0))</f>
        <v>Teuerste ist:     238   TLI SINGEN</v>
      </c>
      <c r="NJ19" s="17" t="s">
        <v>143</v>
      </c>
      <c r="NK19" s="17" t="s">
        <v>134</v>
      </c>
      <c r="NP19" s="22" t="str">
        <f>"Teuerste ist:     "&amp;MAX(NP20:NP23)&amp;"   "&amp;INDEX(NO20:NO23,MATCH(MAX(NP20:NP23),NP20:NP23,0))</f>
        <v>Teuerste ist:     238   TLI SINGEN</v>
      </c>
      <c r="NR19" s="17" t="s">
        <v>143</v>
      </c>
      <c r="NS19" s="17" t="s">
        <v>134</v>
      </c>
      <c r="NX19" s="22" t="str">
        <f>"Teuerste ist:     "&amp;MAX(NX20:NX23)&amp;"   "&amp;INDEX(NW20:NW23,MATCH(MAX(NX20:NX23),NX20:NX23,0))</f>
        <v>Teuerste ist:     214,476150512695   SAFRAM</v>
      </c>
      <c r="NZ19" s="17" t="s">
        <v>143</v>
      </c>
      <c r="OA19" s="17" t="s">
        <v>134</v>
      </c>
      <c r="OF19" s="22" t="str">
        <f>"Teuerste ist:     "&amp;MAX(OF20:OF23)&amp;"   "&amp;INDEX(OE20:OE23,MATCH(MAX(OF20:OF23),OF20:OF23,0))</f>
        <v>Teuerste ist:     214,476150512695   SAFRAM</v>
      </c>
      <c r="OH19" s="17" t="s">
        <v>143</v>
      </c>
      <c r="OI19" s="17" t="s">
        <v>134</v>
      </c>
      <c r="ON19" s="22" t="str">
        <f>"Teuerste ist:     "&amp;MAX(ON20:ON23)&amp;"   "&amp;INDEX(OM20:OM23,MATCH(MAX(ON20:ON23),ON20:ON23,0))</f>
        <v>Teuerste ist:     204,399993896484   TLI SINGEN</v>
      </c>
      <c r="OP19" s="17" t="s">
        <v>143</v>
      </c>
      <c r="OQ19" s="17" t="s">
        <v>134</v>
      </c>
      <c r="OV19" s="22" t="str">
        <f>"Teuerste ist:     "&amp;MAX(OV20:OV23)&amp;"   "&amp;INDEX(OU20:OU23,MATCH(MAX(OV20:OV23),OV20:OV23,0))</f>
        <v>Teuerste ist:     205,800003051757   TLI SINGEN</v>
      </c>
      <c r="OX19" s="17" t="s">
        <v>143</v>
      </c>
      <c r="OY19" s="17" t="s">
        <v>134</v>
      </c>
      <c r="PD19" s="22" t="str">
        <f>"Teuerste ist:     "&amp;MAX(PD20:PD23)&amp;"   "&amp;INDEX(PC20:PC23,MATCH(MAX(PD20:PD23),PD20:PD23,0))</f>
        <v>Teuerste ist:     205,800003051757   TLI SINGEN</v>
      </c>
      <c r="PF19" s="17" t="s">
        <v>143</v>
      </c>
      <c r="PG19" s="17" t="s">
        <v>134</v>
      </c>
      <c r="PL19" s="22" t="str">
        <f>"Teuerste ist:     "&amp;MAX(PL20:PL23)&amp;"   "&amp;INDEX(PK20:PK23,MATCH(MAX(PL20:PL23),PL20:PL23,0))</f>
        <v>Teuerste ist:     205,800003051757   TLI SINGEN</v>
      </c>
      <c r="PN19" s="17" t="s">
        <v>143</v>
      </c>
      <c r="PO19" s="17" t="s">
        <v>134</v>
      </c>
      <c r="PT19" s="22" t="str">
        <f>"Teuerste ist:     "&amp;MAX(PT20:PT23)&amp;"   "&amp;INDEX(PS20:PS23,MATCH(MAX(PT20:PT23),PT20:PT23,0))</f>
        <v>Teuerste ist:     205,800003051757   TLI SINGEN</v>
      </c>
      <c r="PV19" s="17" t="s">
        <v>143</v>
      </c>
      <c r="PW19" s="17" t="s">
        <v>134</v>
      </c>
      <c r="QB19" s="22" t="str">
        <f>"Teuerste ist:     "&amp;MAX(QB20:QB23)&amp;"   "&amp;INDEX(QA20:QA23,MATCH(MAX(QB20:QB23),QB20:QB23,0))</f>
        <v>Teuerste ist:     205,800003051757   TLI SINGEN</v>
      </c>
      <c r="QD19" s="17" t="s">
        <v>143</v>
      </c>
      <c r="QE19" s="17" t="s">
        <v>134</v>
      </c>
      <c r="QJ19" s="22" t="str">
        <f>"Teuerste ist:     "&amp;MAX(QJ20:QJ23)&amp;"   "&amp;INDEX(QI20:QI23,MATCH(MAX(QJ20:QJ23),QJ20:QJ23,0))</f>
        <v>Teuerste ist:     205,800003051757   TLI SINGEN</v>
      </c>
      <c r="QL19" s="17" t="s">
        <v>143</v>
      </c>
      <c r="QM19" s="17" t="s">
        <v>134</v>
      </c>
      <c r="QR19" s="22" t="str">
        <f>"Teuerste ist:     "&amp;MAX(QR20:QR23)&amp;"   "&amp;INDEX(QQ20:QQ23,MATCH(MAX(QR20:QR23),QR20:QR23,0))</f>
        <v>Teuerste ist:     222,630004882812   EVOLA</v>
      </c>
      <c r="QT19" s="17" t="s">
        <v>143</v>
      </c>
      <c r="QU19" s="17" t="s">
        <v>134</v>
      </c>
      <c r="QZ19" s="22" t="str">
        <f>"Teuerste ist:     "&amp;MAX(QZ20:QZ23)&amp;"   "&amp;INDEX(QY20:QY23,MATCH(MAX(QZ20:QZ23),QZ20:QZ23,0))</f>
        <v>Teuerste ist:     197,679824829101   SAFRAM</v>
      </c>
      <c r="RB19" s="17" t="s">
        <v>143</v>
      </c>
      <c r="RC19" s="17" t="s">
        <v>134</v>
      </c>
      <c r="RH19" s="22" t="str">
        <f>"Teuerste ist:     "&amp;MAX(RH20:RH23)&amp;"   "&amp;INDEX(RG20:RG23,MATCH(MAX(RH20:RH23),RH20:RH23,0))</f>
        <v>Teuerste ist:     196   TLI SINGEN</v>
      </c>
      <c r="RJ19" s="17" t="s">
        <v>143</v>
      </c>
      <c r="RK19" s="17" t="s">
        <v>134</v>
      </c>
      <c r="RP19" s="22" t="e">
        <f>"Teuerste ist:     "&amp;MAX(RP20:RP23)&amp;"   "&amp;INDEX(RO20:RO23,MATCH(MAX(RP20:RP23),RP20:RP23,0))</f>
        <v>#N/A</v>
      </c>
      <c r="RR19" s="17" t="s">
        <v>143</v>
      </c>
      <c r="RS19" s="17" t="s">
        <v>134</v>
      </c>
      <c r="RX19" s="22" t="str">
        <f>"Teuerste ist:     "&amp;MAX(RX20:RX23)&amp;"   "&amp;INDEX(RW20:RW23,MATCH(MAX(RX20:RX23),RX20:RX23,0))</f>
        <v>Teuerste ist:     205,800003051757   TLI SINGEN</v>
      </c>
      <c r="RZ19" s="17" t="s">
        <v>143</v>
      </c>
      <c r="SA19" s="17" t="s">
        <v>134</v>
      </c>
      <c r="SF19" s="22" t="str">
        <f>"Teuerste ist:     "&amp;MAX(SF20:SF23)&amp;"   "&amp;INDEX(SE20:SE23,MATCH(MAX(SF20:SF23),SF20:SF23,0))</f>
        <v>Teuerste ist:     196   TLI SINGEN</v>
      </c>
      <c r="SH19" s="17" t="s">
        <v>143</v>
      </c>
      <c r="SI19" s="17" t="s">
        <v>134</v>
      </c>
      <c r="SN19" s="22" t="str">
        <f>"Teuerste ist:     "&amp;MAX(SN20:SN23)&amp;"   "&amp;INDEX(SM20:SM23,MATCH(MAX(SN20:SN23),SN20:SN23,0))</f>
        <v>Teuerste ist:     205,800003051757   TLI SINGEN</v>
      </c>
      <c r="SP19" s="17" t="s">
        <v>143</v>
      </c>
      <c r="SQ19" s="17" t="s">
        <v>134</v>
      </c>
      <c r="SV19" s="22" t="str">
        <f>"Teuerste ist:     "&amp;MAX(SV20:SV23)&amp;"   "&amp;INDEX(SU20:SU23,MATCH(MAX(SV20:SV23),SV20:SV23,0))</f>
        <v>Teuerste ist:     205,800003051757   TLI SINGEN</v>
      </c>
      <c r="SX19" s="17" t="s">
        <v>143</v>
      </c>
      <c r="SY19" s="17" t="s">
        <v>134</v>
      </c>
      <c r="TD19" s="22" t="str">
        <f>"Teuerste ist:     "&amp;MAX(TD20:TD23)&amp;"   "&amp;INDEX(TC20:TC23,MATCH(MAX(TD20:TD23),TD20:TD23,0))</f>
        <v>Teuerste ist:     196   TLI SINGEN</v>
      </c>
      <c r="TF19" s="17" t="s">
        <v>143</v>
      </c>
      <c r="TG19" s="17" t="s">
        <v>134</v>
      </c>
      <c r="TL19" s="22" t="str">
        <f>"Teuerste ist:     "&amp;MAX(TL20:TL23)&amp;"   "&amp;INDEX(TK20:TK23,MATCH(MAX(TL20:TL23),TL20:TL23,0))</f>
        <v>Teuerste ist:     196   TLI SINGEN</v>
      </c>
      <c r="TN19" s="17" t="s">
        <v>143</v>
      </c>
      <c r="TO19" s="17" t="s">
        <v>134</v>
      </c>
      <c r="TT19" s="22" t="str">
        <f>"Teuerste ist:     "&amp;MAX(TT20:TT23)&amp;"   "&amp;INDEX(TS20:TS23,MATCH(MAX(TT20:TT23),TT20:TT23,0))</f>
        <v>Teuerste ist:     196   TLI SINGEN</v>
      </c>
      <c r="TV19" s="17" t="s">
        <v>143</v>
      </c>
      <c r="TW19" s="17" t="s">
        <v>134</v>
      </c>
      <c r="UB19" s="22" t="str">
        <f>"Teuerste ist:     "&amp;MAX(UB20:UB23)&amp;"   "&amp;INDEX(UA20:UA23,MATCH(MAX(UB20:UB23),UB20:UB23,0))</f>
        <v>Teuerste ist:     191,880004882812   EVOLA</v>
      </c>
      <c r="UD19" s="17" t="s">
        <v>143</v>
      </c>
      <c r="UE19" s="17" t="s">
        <v>134</v>
      </c>
      <c r="UJ19" s="22" t="str">
        <f>"Teuerste ist:     "&amp;MAX(UJ20:UJ23)&amp;"   "&amp;INDEX(UI20:UI23,MATCH(MAX(UJ20:UJ23),UJ20:UJ23,0))</f>
        <v>Teuerste ist:     191,880004882812   EVOLA</v>
      </c>
      <c r="UL19" s="17" t="s">
        <v>143</v>
      </c>
      <c r="UM19" s="17" t="s">
        <v>134</v>
      </c>
      <c r="UR19" s="22" t="str">
        <f>"Teuerste ist:     "&amp;MAX(UR20:UR23)&amp;"   "&amp;INDEX(UQ20:UQ23,MATCH(MAX(UR20:UR23),UR20:UR23,0))</f>
        <v>Teuerste ist:     191,880004882812   EVOLA</v>
      </c>
      <c r="UT19" s="17" t="s">
        <v>143</v>
      </c>
      <c r="UU19" s="17" t="s">
        <v>134</v>
      </c>
      <c r="UZ19" s="22" t="str">
        <f>"Teuerste ist:     "&amp;MAX(UZ20:UZ23)&amp;"   "&amp;INDEX(UY20:UY23,MATCH(MAX(UZ20:UZ23),UZ20:UZ23,0))</f>
        <v>Teuerste ist:     191,880004882812   EVOLA</v>
      </c>
      <c r="VB19" s="17" t="s">
        <v>143</v>
      </c>
      <c r="VC19" s="17" t="s">
        <v>134</v>
      </c>
      <c r="VH19" s="22" t="str">
        <f>"Teuerste ist:     "&amp;MAX(VH20:VH23)&amp;"   "&amp;INDEX(VG20:VG23,MATCH(MAX(VH20:VH23),VH20:VH23,0))</f>
        <v>Teuerste ist:     196   TLI SINGEN</v>
      </c>
      <c r="VJ19" s="17" t="s">
        <v>143</v>
      </c>
      <c r="VK19" s="17" t="s">
        <v>134</v>
      </c>
      <c r="VP19" s="22" t="str">
        <f>"Teuerste ist:     "&amp;MAX(VP20:VP23)&amp;"   "&amp;INDEX(VO20:VO23,MATCH(MAX(VP20:VP23),VP20:VP23,0))</f>
        <v>Teuerste ist:     187,600006103515   TLI SINGEN</v>
      </c>
      <c r="VR19" s="17" t="s">
        <v>143</v>
      </c>
      <c r="VS19" s="17" t="s">
        <v>134</v>
      </c>
      <c r="VX19" s="22" t="str">
        <f>"Teuerste ist:     "&amp;MAX(VX20:VX23)&amp;"   "&amp;INDEX(VW20:VW23,MATCH(MAX(VX20:VX23),VX20:VX23,0))</f>
        <v>Teuerste ist:     191,880004882812   EVOLA</v>
      </c>
      <c r="VZ19" s="17" t="s">
        <v>143</v>
      </c>
      <c r="WA19" s="17" t="s">
        <v>134</v>
      </c>
      <c r="WF19" s="22" t="str">
        <f>"Teuerste ist:     "&amp;MAX(WF20:WF23)&amp;"   "&amp;INDEX(WE20:WE23,MATCH(MAX(WF20:WF23),WF20:WF23,0))</f>
        <v>Teuerste ist:     187,600006103515   TLI SINGEN</v>
      </c>
      <c r="WH19" s="17" t="s">
        <v>143</v>
      </c>
      <c r="WI19" s="17" t="s">
        <v>134</v>
      </c>
      <c r="WN19" s="22" t="str">
        <f>"Teuerste ist:     "&amp;MAX(WN20:WN23)&amp;"   "&amp;INDEX(WM20:WM23,MATCH(MAX(WN20:WN23),WN20:WN23,0))</f>
        <v>Teuerste ist:     226,320007324218   EVOLA</v>
      </c>
      <c r="WP19" s="17" t="s">
        <v>143</v>
      </c>
      <c r="WQ19" s="17" t="s">
        <v>134</v>
      </c>
      <c r="WV19" s="22" t="str">
        <f>"Teuerste ist:     "&amp;MAX(WV20:WV23)&amp;"   "&amp;INDEX(WU20:WU23,MATCH(MAX(WV20:WV23),WV20:WV23,0))</f>
        <v>Teuerste ist:     152,458953857421   SAFRAM</v>
      </c>
      <c r="WX19" s="17" t="s">
        <v>143</v>
      </c>
      <c r="WY19" s="17" t="s">
        <v>134</v>
      </c>
      <c r="XD19" s="22" t="str">
        <f>"Teuerste ist:     "&amp;MAX(XD20:XD23)&amp;"   "&amp;INDEX(XC20:XC23,MATCH(MAX(XD20:XD23),XD20:XD23,0))</f>
        <v>Teuerste ist:     276,75   EVOLA</v>
      </c>
      <c r="XF19" s="17" t="s">
        <v>143</v>
      </c>
      <c r="XG19" s="17" t="s">
        <v>134</v>
      </c>
      <c r="XL19" s="22" t="str">
        <f>"Teuerste ist:     "&amp;MAX(XL20:XL23)&amp;"   "&amp;INDEX(XK20:XK23,MATCH(MAX(XL20:XL23),XL20:XL23,0))</f>
        <v>Teuerste ist:     276,75   EVOLA</v>
      </c>
      <c r="XN19" s="17" t="s">
        <v>143</v>
      </c>
      <c r="XO19" s="17" t="s">
        <v>134</v>
      </c>
      <c r="XT19" s="22" t="str">
        <f>"Teuerste ist:     "&amp;MAX(XT20:XT23)&amp;"   "&amp;INDEX(XS20:XS23,MATCH(MAX(XT20:XT23),XT20:XT23,0))</f>
        <v>Teuerste ist:     276,75   EVOLA</v>
      </c>
      <c r="XV19" s="17" t="s">
        <v>143</v>
      </c>
      <c r="XW19" s="17" t="s">
        <v>134</v>
      </c>
      <c r="YB19" s="22" t="str">
        <f>"Teuerste ist:     "&amp;MAX(YB20:YB23)&amp;"   "&amp;INDEX(YA20:YA23,MATCH(MAX(YB20:YB23),YB20:YB23,0))</f>
        <v>Teuerste ist:     276,75   EVOLA</v>
      </c>
      <c r="YD19" s="17" t="s">
        <v>143</v>
      </c>
      <c r="YE19" s="17" t="s">
        <v>134</v>
      </c>
      <c r="YJ19" s="22" t="str">
        <f>"Teuerste ist:     "&amp;MAX(YJ20:YJ23)&amp;"   "&amp;INDEX(YI20:YI23,MATCH(MAX(YJ20:YJ23),YJ20:YJ23,0))</f>
        <v>Teuerste ist:     276,75   EVOLA</v>
      </c>
      <c r="YL19" s="17" t="s">
        <v>143</v>
      </c>
      <c r="YM19" s="17" t="s">
        <v>134</v>
      </c>
      <c r="YR19" s="22" t="str">
        <f>"Teuerste ist:     "&amp;MAX(YR20:YR23)&amp;"   "&amp;INDEX(YQ20:YQ23,MATCH(MAX(YR20:YR23),YR20:YR23,0))</f>
        <v>Teuerste ist:     276,75   EVOLA</v>
      </c>
      <c r="YT19" s="17" t="s">
        <v>143</v>
      </c>
      <c r="YU19" s="17" t="s">
        <v>134</v>
      </c>
      <c r="YZ19" s="22" t="str">
        <f>"Teuerste ist:     "&amp;MAX(YZ20:YZ23)&amp;"   "&amp;INDEX(YY20:YY23,MATCH(MAX(YZ20:YZ23),YZ20:YZ23,0))</f>
        <v>Teuerste ist:     276,75   EVOLA</v>
      </c>
      <c r="ZB19" s="17" t="s">
        <v>143</v>
      </c>
      <c r="ZC19" s="17" t="s">
        <v>134</v>
      </c>
      <c r="ZH19" s="22" t="str">
        <f>"Teuerste ist:     "&amp;MAX(ZH20:ZH23)&amp;"   "&amp;INDEX(ZG20:ZG23,MATCH(MAX(ZH20:ZH23),ZH20:ZH23,0))</f>
        <v>Teuerste ist:     226,320007324218   EVOLA</v>
      </c>
      <c r="ZJ19" s="17" t="s">
        <v>143</v>
      </c>
      <c r="ZK19" s="17" t="s">
        <v>134</v>
      </c>
      <c r="ZP19" s="22" t="str">
        <f>"Teuerste ist:     "&amp;MAX(ZP20:ZP23)&amp;"   "&amp;INDEX(ZO20:ZO23,MATCH(MAX(ZP20:ZP23),ZP20:ZP23,0))</f>
        <v>Teuerste ist:     226,320007324218   EVOLA</v>
      </c>
      <c r="ZR19" s="17" t="s">
        <v>143</v>
      </c>
      <c r="ZS19" s="17" t="s">
        <v>134</v>
      </c>
      <c r="ZX19" s="22" t="str">
        <f>"Teuerste ist:     "&amp;MAX(ZX20:ZX23)&amp;"   "&amp;INDEX(ZW20:ZW23,MATCH(MAX(ZX20:ZX23),ZX20:ZX23,0))</f>
        <v>Teuerste ist:     191,880004882812   EVOLA</v>
      </c>
      <c r="ZZ19" s="17" t="s">
        <v>143</v>
      </c>
      <c r="AAA19" s="17" t="s">
        <v>134</v>
      </c>
      <c r="AAF19" s="22" t="str">
        <f>"Teuerste ist:     "&amp;MAX(AAF20:AAF23)&amp;"   "&amp;INDEX(AAE20:AAE23,MATCH(MAX(AAF20:AAF23),AAF20:AAF23,0))</f>
        <v>Teuerste ist:     196   TLI SINGEN</v>
      </c>
      <c r="AAH19" s="17" t="s">
        <v>143</v>
      </c>
      <c r="AAI19" s="17" t="s">
        <v>134</v>
      </c>
      <c r="AAN19" s="22" t="str">
        <f>"Teuerste ist:     "&amp;MAX(AAN20:AAN23)&amp;"   "&amp;INDEX(AAM20:AAM23,MATCH(MAX(AAN20:AAN23),AAN20:AAN23,0))</f>
        <v>Teuerste ist:     196   TLI SINGEN</v>
      </c>
      <c r="AAP19" s="17" t="s">
        <v>143</v>
      </c>
      <c r="AAQ19" s="17" t="s">
        <v>134</v>
      </c>
      <c r="AAV19" s="22" t="str">
        <f>"Teuerste ist:     "&amp;MAX(AAV20:AAV23)&amp;"   "&amp;INDEX(AAU20:AAU23,MATCH(MAX(AAV20:AAV23),AAV20:AAV23,0))</f>
        <v>Teuerste ist:     226,320007324218   EVOLA</v>
      </c>
      <c r="AAX19" s="17" t="s">
        <v>143</v>
      </c>
      <c r="AAY19" s="17" t="s">
        <v>134</v>
      </c>
      <c r="ABD19" s="22" t="str">
        <f>"Teuerste ist:     "&amp;MAX(ABD20:ABD23)&amp;"   "&amp;INDEX(ABC20:ABC23,MATCH(MAX(ABD20:ABD23),ABD20:ABD23,0))</f>
        <v>Teuerste ist:     226,320007324218   EVOLA</v>
      </c>
      <c r="ABF19" s="17" t="s">
        <v>143</v>
      </c>
      <c r="ABG19" s="17" t="s">
        <v>134</v>
      </c>
      <c r="ABL19" s="22" t="str">
        <f>"Teuerste ist:     "&amp;MAX(ABL20:ABL23)&amp;"   "&amp;INDEX(ABK20:ABK23,MATCH(MAX(ABL20:ABL23),ABL20:ABL23,0))</f>
        <v>Teuerste ist:     276,75   EVOLA</v>
      </c>
      <c r="ABN19" s="17" t="s">
        <v>143</v>
      </c>
      <c r="ABO19" s="17" t="s">
        <v>134</v>
      </c>
      <c r="ABT19" s="22" t="str">
        <f>"Teuerste ist:     "&amp;MAX(ABT20:ABT23)&amp;"   "&amp;INDEX(ABS20:ABS23,MATCH(MAX(ABT20:ABT23),ABT20:ABT23,0))</f>
        <v>Teuerste ist:     238   TLI SINGEN</v>
      </c>
      <c r="ABV19" s="17" t="s">
        <v>143</v>
      </c>
      <c r="ABW19" s="17" t="s">
        <v>134</v>
      </c>
      <c r="ACB19" s="22" t="str">
        <f>"Teuerste ist:     "&amp;MAX(ACB20:ACB23)&amp;"   "&amp;INDEX(ACA20:ACA23,MATCH(MAX(ACB20:ACB23),ACB20:ACB23,0))</f>
        <v>Teuerste ist:     238   TLI SINGEN</v>
      </c>
      <c r="ACD19" s="17" t="s">
        <v>143</v>
      </c>
      <c r="ACE19" s="17" t="s">
        <v>134</v>
      </c>
      <c r="ACJ19" s="22" t="str">
        <f>"Teuerste ist:     "&amp;MAX(ACJ20:ACJ23)&amp;"   "&amp;INDEX(ACI20:ACI23,MATCH(MAX(ACJ20:ACJ23),ACJ20:ACJ23,0))</f>
        <v>Teuerste ist:     238   TLI SINGEN</v>
      </c>
      <c r="ACL19" s="17" t="s">
        <v>143</v>
      </c>
      <c r="ACM19" s="17" t="s">
        <v>134</v>
      </c>
      <c r="ACR19" s="22" t="str">
        <f>"Teuerste ist:     "&amp;MAX(ACR20:ACR23)&amp;"   "&amp;INDEX(ACQ20:ACQ23,MATCH(MAX(ACR20:ACR23),ACR20:ACR23,0))</f>
        <v>Teuerste ist:     225,399993896484   TLI SINGEN</v>
      </c>
      <c r="ACT19" s="17" t="s">
        <v>143</v>
      </c>
      <c r="ACU19" s="17" t="s">
        <v>134</v>
      </c>
      <c r="ACZ19" s="22" t="str">
        <f>"Teuerste ist:     "&amp;MAX(ACZ20:ACZ23)&amp;"   "&amp;INDEX(ACY20:ACY23,MATCH(MAX(ACZ20:ACZ23),ACZ20:ACZ23,0))</f>
        <v>Teuerste ist:     225,399993896484   TLI SINGEN</v>
      </c>
      <c r="ADB19" s="17" t="s">
        <v>143</v>
      </c>
      <c r="ADC19" s="17" t="s">
        <v>134</v>
      </c>
    </row>
    <row r="20" spans="2:783" x14ac:dyDescent="0.2">
      <c r="B20" s="21" t="s">
        <v>138</v>
      </c>
      <c r="C20" s="17" t="s">
        <v>130</v>
      </c>
      <c r="D20" s="18"/>
      <c r="F20" s="19" t="str">
        <f>IFERROR(IF(OR(D20=MAX(D$20:D$23),D20=""),"",MAX(D$20:D$23)-D20)/MIN(D$20:D$23),"")</f>
        <v/>
      </c>
      <c r="G20" s="20" t="str">
        <f>INDEX(C20:C23,MATCH(MAX(F20:F23),F20:F23,0))</f>
        <v>TLI SINGEN</v>
      </c>
      <c r="J20" s="21" t="s">
        <v>138</v>
      </c>
      <c r="K20" s="17" t="s">
        <v>130</v>
      </c>
      <c r="L20" s="18"/>
      <c r="N20" s="19" t="str">
        <f>IFERROR(IF(OR(L20=MAX(L$20:L$23),L20=""),"",MAX(L$20:L$23)-L20)/MIN(L$20:L$23),"")</f>
        <v/>
      </c>
      <c r="O20" s="20" t="str">
        <f>INDEX(K20:K23,MATCH(MAX(N20:N23),N20:N23,0))</f>
        <v>SAFRAM</v>
      </c>
      <c r="R20" s="21" t="s">
        <v>138</v>
      </c>
      <c r="S20" s="17" t="s">
        <v>130</v>
      </c>
      <c r="T20" s="18"/>
      <c r="V20" s="19" t="str">
        <f>IFERROR(IF(OR(T20=MAX(T$20:T$23),T20=""),"",MAX(T$20:T$23)-T20)/MIN(T$20:T$23),"")</f>
        <v/>
      </c>
      <c r="W20" s="20" t="str">
        <f>INDEX(S20:S23,MATCH(MAX(V20:V23),V20:V23,0))</f>
        <v>SAFRAM</v>
      </c>
      <c r="Z20" s="21" t="s">
        <v>138</v>
      </c>
      <c r="AA20" s="17" t="s">
        <v>130</v>
      </c>
      <c r="AB20" s="18"/>
      <c r="AD20" s="19" t="str">
        <f>IFERROR(IF(OR(AB20=MAX(AB$20:AB$23),AB20=""),"",MAX(AB$20:AB$23)-AB20)/MIN(AB$20:AB$23),"")</f>
        <v/>
      </c>
      <c r="AE20" s="20" t="str">
        <f>INDEX(AA20:AA23,MATCH(MAX(AD20:AD23),AD20:AD23,0))</f>
        <v>EVOLA</v>
      </c>
      <c r="AH20" s="21" t="s">
        <v>138</v>
      </c>
      <c r="AI20" s="17" t="s">
        <v>130</v>
      </c>
      <c r="AJ20" s="18"/>
      <c r="AL20" s="19" t="str">
        <f>IFERROR(IF(OR(AJ20=MAX(AJ$20:AJ$23),AJ20=""),"",MAX(AJ$20:AJ$23)-AJ20)/MIN(AJ$20:AJ$23),"")</f>
        <v/>
      </c>
      <c r="AM20" s="20" t="str">
        <f>INDEX(AI20:AI23,MATCH(MAX(AL20:AL23),AL20:AL23,0))</f>
        <v>EVOLA</v>
      </c>
      <c r="AP20" s="21" t="s">
        <v>138</v>
      </c>
      <c r="AQ20" s="17" t="s">
        <v>130</v>
      </c>
      <c r="AR20" s="18"/>
      <c r="AT20" s="19" t="str">
        <f>IFERROR(IF(OR(AR20=MAX(AR$20:AR$23),AR20=""),"",MAX(AR$20:AR$23)-AR20)/MIN(AR$20:AR$23),"")</f>
        <v/>
      </c>
      <c r="AU20" s="20" t="str">
        <f>INDEX(AQ20:AQ23,MATCH(MAX(AT20:AT23),AT20:AT23,0))</f>
        <v>EVOLA</v>
      </c>
      <c r="AX20" s="21" t="s">
        <v>138</v>
      </c>
      <c r="AY20" s="17" t="s">
        <v>130</v>
      </c>
      <c r="AZ20" s="18"/>
      <c r="BB20" s="19" t="str">
        <f>IFERROR(IF(OR(AZ20=MAX(AZ$20:AZ$23),AZ20=""),"",MAX(AZ$20:AZ$23)-AZ20)/MIN(AZ$20:AZ$23),"")</f>
        <v/>
      </c>
      <c r="BC20" s="20" t="str">
        <f>INDEX(AY20:AY23,MATCH(MAX(BB20:BB23),BB20:BB23,0))</f>
        <v>EVOLA</v>
      </c>
      <c r="BF20" s="21" t="s">
        <v>138</v>
      </c>
      <c r="BG20" s="17" t="s">
        <v>130</v>
      </c>
      <c r="BH20" s="18"/>
      <c r="BJ20" s="19" t="str">
        <f>IFERROR(IF(OR(BH20=MAX(BH$20:BH$23),BH20=""),"",MAX(BH$20:BH$23)-BH20)/MIN(BH$20:BH$23),"")</f>
        <v/>
      </c>
      <c r="BK20" s="20" t="str">
        <f>INDEX(BG20:BG23,MATCH(MAX(BJ20:BJ23),BJ20:BJ23,0))</f>
        <v>TLI SINGEN</v>
      </c>
      <c r="BN20" s="21" t="s">
        <v>138</v>
      </c>
      <c r="BO20" s="17" t="s">
        <v>130</v>
      </c>
      <c r="BP20" s="18"/>
      <c r="BR20" s="19" t="str">
        <f>IFERROR(IF(OR(BP20=MAX(BP$20:BP$23),BP20=""),"",MAX(BP$20:BP$23)-BP20)/MIN(BP$20:BP$23),"")</f>
        <v/>
      </c>
      <c r="BS20" s="20" t="str">
        <f>INDEX(BO20:BO23,MATCH(MAX(BR20:BR23),BR20:BR23,0))</f>
        <v>TLI SINGEN</v>
      </c>
      <c r="BV20" s="21" t="s">
        <v>138</v>
      </c>
      <c r="BW20" s="17" t="s">
        <v>130</v>
      </c>
      <c r="BX20" s="18"/>
      <c r="BZ20" s="19" t="str">
        <f>IFERROR(IF(OR(BX20=MAX(BX$20:BX$23),BX20=""),"",MAX(BX$20:BX$23)-BX20)/MIN(BX$20:BX$23),"")</f>
        <v/>
      </c>
      <c r="CA20" s="20" t="e">
        <f>INDEX(BW20:BW23,MATCH(MAX(BZ20:BZ23),BZ20:BZ23,0))</f>
        <v>#N/A</v>
      </c>
      <c r="CD20" s="21" t="s">
        <v>138</v>
      </c>
      <c r="CE20" s="17" t="s">
        <v>130</v>
      </c>
      <c r="CF20" s="18"/>
      <c r="CH20" s="19" t="str">
        <f>IFERROR(IF(OR(CF20=MAX(CF$20:CF$23),CF20=""),"",MAX(CF$20:CF$23)-CF20)/MIN(CF$20:CF$23),"")</f>
        <v/>
      </c>
      <c r="CI20" s="20" t="str">
        <f>INDEX(CE20:CE23,MATCH(MAX(CH20:CH23),CH20:CH23,0))</f>
        <v>TLI SINGEN</v>
      </c>
      <c r="CL20" s="21" t="s">
        <v>138</v>
      </c>
      <c r="CM20" s="17" t="s">
        <v>130</v>
      </c>
      <c r="CN20" s="18"/>
      <c r="CP20" s="19" t="str">
        <f>IFERROR(IF(OR(CN20=MAX(CN$20:CN$23),CN20=""),"",MAX(CN$20:CN$23)-CN20)/MIN(CN$20:CN$23),"")</f>
        <v/>
      </c>
      <c r="CQ20" s="20" t="str">
        <f>INDEX(CM20:CM23,MATCH(MAX(CP20:CP23),CP20:CP23,0))</f>
        <v>TLI SINGEN</v>
      </c>
      <c r="CT20" s="21" t="s">
        <v>138</v>
      </c>
      <c r="CU20" s="17" t="s">
        <v>130</v>
      </c>
      <c r="CV20" s="18"/>
      <c r="CX20" s="19" t="str">
        <f>IFERROR(IF(OR(CV20=MAX(CV$20:CV$23),CV20=""),"",MAX(CV$20:CV$23)-CV20)/MIN(CV$20:CV$23),"")</f>
        <v/>
      </c>
      <c r="CY20" s="20" t="str">
        <f>INDEX(CU20:CU23,MATCH(MAX(CX20:CX23),CX20:CX23,0))</f>
        <v>TLI SINGEN</v>
      </c>
      <c r="DB20" s="21" t="s">
        <v>138</v>
      </c>
      <c r="DC20" s="17" t="s">
        <v>130</v>
      </c>
      <c r="DD20" s="18"/>
      <c r="DF20" s="19" t="str">
        <f>IFERROR(IF(OR(DD20=MAX(DD$20:DD$23),DD20=""),"",MAX(DD$20:DD$23)-DD20)/MIN(DD$20:DD$23),"")</f>
        <v/>
      </c>
      <c r="DG20" s="20" t="str">
        <f>INDEX(DC20:DC23,MATCH(MAX(DF20:DF23),DF20:DF23,0))</f>
        <v>TLI SINGEN</v>
      </c>
      <c r="DJ20" s="21" t="s">
        <v>138</v>
      </c>
      <c r="DK20" s="17" t="s">
        <v>130</v>
      </c>
      <c r="DL20" s="18"/>
      <c r="DN20" s="19" t="str">
        <f>IFERROR(IF(OR(DL20=MAX(DL$20:DL$23),DL20=""),"",MAX(DL$20:DL$23)-DL20)/MIN(DL$20:DL$23),"")</f>
        <v/>
      </c>
      <c r="DO20" s="20" t="str">
        <f>INDEX(DK20:DK23,MATCH(MAX(DN20:DN23),DN20:DN23,0))</f>
        <v>TLI SINGEN</v>
      </c>
      <c r="DR20" s="21" t="s">
        <v>138</v>
      </c>
      <c r="DS20" s="17" t="s">
        <v>130</v>
      </c>
      <c r="DT20" s="18"/>
      <c r="DV20" s="19" t="str">
        <f>IFERROR(IF(OR(DT20=MAX(DT$20:DT$23),DT20=""),"",MAX(DT$20:DT$23)-DT20)/MIN(DT$20:DT$23),"")</f>
        <v/>
      </c>
      <c r="DW20" s="20" t="str">
        <f>INDEX(DS20:DS23,MATCH(MAX(DV20:DV23),DV20:DV23,0))</f>
        <v>TLI SINGEN</v>
      </c>
      <c r="DZ20" s="21" t="s">
        <v>138</v>
      </c>
      <c r="EA20" s="17" t="s">
        <v>130</v>
      </c>
      <c r="EB20" s="18"/>
      <c r="ED20" s="19" t="str">
        <f>IFERROR(IF(OR(EB20=MAX(EB$20:EB$23),EB20=""),"",MAX(EB$20:EB$23)-EB20)/MIN(EB$20:EB$23),"")</f>
        <v/>
      </c>
      <c r="EE20" s="20" t="str">
        <f>INDEX(EA20:EA23,MATCH(MAX(ED20:ED23),ED20:ED23,0))</f>
        <v>TLI SINGEN</v>
      </c>
      <c r="EH20" s="21" t="s">
        <v>138</v>
      </c>
      <c r="EI20" s="17" t="s">
        <v>130</v>
      </c>
      <c r="EJ20" s="18"/>
      <c r="EL20" s="19" t="str">
        <f>IFERROR(IF(OR(EJ20=MAX(EJ$20:EJ$23),EJ20=""),"",MAX(EJ$20:EJ$23)-EJ20)/MIN(EJ$20:EJ$23),"")</f>
        <v/>
      </c>
      <c r="EM20" s="20" t="str">
        <f>INDEX(EI20:EI23,MATCH(MAX(EL20:EL23),EL20:EL23,0))</f>
        <v>TLI SINGEN</v>
      </c>
      <c r="EP20" s="21" t="s">
        <v>138</v>
      </c>
      <c r="EQ20" s="17" t="s">
        <v>130</v>
      </c>
      <c r="ER20" s="18"/>
      <c r="ET20" s="19" t="str">
        <f>IFERROR(IF(OR(ER20=MAX(ER$20:ER$23),ER20=""),"",MAX(ER$20:ER$23)-ER20)/MIN(ER$20:ER$23),"")</f>
        <v/>
      </c>
      <c r="EU20" s="20" t="str">
        <f>INDEX(EQ20:EQ23,MATCH(MAX(ET20:ET23),ET20:ET23,0))</f>
        <v>TLI SINGEN</v>
      </c>
      <c r="EX20" s="21" t="s">
        <v>138</v>
      </c>
      <c r="EY20" s="17" t="s">
        <v>130</v>
      </c>
      <c r="EZ20" s="18"/>
      <c r="FB20" s="19" t="str">
        <f>IFERROR(IF(OR(EZ20=MAX(EZ$20:EZ$23),EZ20=""),"",MAX(EZ$20:EZ$23)-EZ20)/MIN(EZ$20:EZ$23),"")</f>
        <v/>
      </c>
      <c r="FC20" s="20" t="str">
        <f>INDEX(EY20:EY23,MATCH(MAX(FB20:FB23),FB20:FB23,0))</f>
        <v>TLI SINGEN</v>
      </c>
      <c r="FF20" s="21" t="s">
        <v>138</v>
      </c>
      <c r="FG20" s="17" t="s">
        <v>130</v>
      </c>
      <c r="FH20" s="18"/>
      <c r="FJ20" s="19" t="str">
        <f>IFERROR(IF(OR(FH20=MAX(FH$20:FH$23),FH20=""),"",MAX(FH$20:FH$23)-FH20)/MIN(FH$20:FH$23),"")</f>
        <v/>
      </c>
      <c r="FK20" s="20" t="str">
        <f>INDEX(FG20:FG23,MATCH(MAX(FJ20:FJ23),FJ20:FJ23,0))</f>
        <v>TLI SINGEN</v>
      </c>
      <c r="FN20" s="21" t="s">
        <v>138</v>
      </c>
      <c r="FO20" s="17" t="s">
        <v>130</v>
      </c>
      <c r="FP20" s="18"/>
      <c r="FR20" s="19" t="str">
        <f>IFERROR(IF(OR(FP20=MAX(FP$20:FP$23),FP20=""),"",MAX(FP$20:FP$23)-FP20)/MIN(FP$20:FP$23),"")</f>
        <v/>
      </c>
      <c r="FS20" s="20" t="str">
        <f>INDEX(FO20:FO23,MATCH(MAX(FR20:FR23),FR20:FR23,0))</f>
        <v>TLI SINGEN</v>
      </c>
      <c r="FV20" s="21" t="s">
        <v>138</v>
      </c>
      <c r="FW20" s="17" t="s">
        <v>130</v>
      </c>
      <c r="FX20" s="18"/>
      <c r="FZ20" s="19" t="str">
        <f>IFERROR(IF(OR(FX20=MAX(FX$20:FX$23),FX20=""),"",MAX(FX$20:FX$23)-FX20)/MIN(FX$20:FX$23),"")</f>
        <v/>
      </c>
      <c r="GA20" s="20" t="str">
        <f>INDEX(FW20:FW23,MATCH(MAX(FZ20:FZ23),FZ20:FZ23,0))</f>
        <v>TLI SINGEN</v>
      </c>
      <c r="GD20" s="21" t="s">
        <v>138</v>
      </c>
      <c r="GE20" s="17" t="s">
        <v>130</v>
      </c>
      <c r="GF20" s="18"/>
      <c r="GH20" s="19" t="str">
        <f>IFERROR(IF(OR(GF20=MAX(GF$20:GF$23),GF20=""),"",MAX(GF$20:GF$23)-GF20)/MIN(GF$20:GF$23),"")</f>
        <v/>
      </c>
      <c r="GI20" s="20" t="str">
        <f>INDEX(GE20:GE23,MATCH(MAX(GH20:GH23),GH20:GH23,0))</f>
        <v>TLI SINGEN</v>
      </c>
      <c r="GL20" s="21" t="s">
        <v>138</v>
      </c>
      <c r="GM20" s="17" t="s">
        <v>130</v>
      </c>
      <c r="GN20" s="18"/>
      <c r="GP20" s="19" t="str">
        <f>IFERROR(IF(OR(GN20=MAX(GN$20:GN$23),GN20=""),"",MAX(GN$20:GN$23)-GN20)/MIN(GN$20:GN$23),"")</f>
        <v/>
      </c>
      <c r="GQ20" s="20" t="str">
        <f>INDEX(GM20:GM23,MATCH(MAX(GP20:GP23),GP20:GP23,0))</f>
        <v>SAFRAM</v>
      </c>
      <c r="GT20" s="21" t="s">
        <v>138</v>
      </c>
      <c r="GU20" s="17" t="s">
        <v>130</v>
      </c>
      <c r="GV20" s="18"/>
      <c r="GX20" s="19" t="str">
        <f>IFERROR(IF(OR(GV20=MAX(GV$20:GV$23),GV20=""),"",MAX(GV$20:GV$23)-GV20)/MIN(GV$20:GV$23),"")</f>
        <v/>
      </c>
      <c r="GY20" s="20" t="str">
        <f>INDEX(GU20:GU23,MATCH(MAX(GX20:GX23),GX20:GX23,0))</f>
        <v>TLI SINGEN</v>
      </c>
      <c r="HB20" s="21" t="s">
        <v>138</v>
      </c>
      <c r="HC20" s="17" t="s">
        <v>130</v>
      </c>
      <c r="HD20" s="18"/>
      <c r="HF20" s="19" t="str">
        <f>IFERROR(IF(OR(HD20=MAX(HD$20:HD$23),HD20=""),"",MAX(HD$20:HD$23)-HD20)/MIN(HD$20:HD$23),"")</f>
        <v/>
      </c>
      <c r="HG20" s="20" t="str">
        <f>INDEX(HC20:HC23,MATCH(MAX(HF20:HF23),HF20:HF23,0))</f>
        <v>SAFRAM</v>
      </c>
      <c r="HJ20" s="21" t="s">
        <v>138</v>
      </c>
      <c r="HK20" s="17" t="s">
        <v>130</v>
      </c>
      <c r="HL20" s="18"/>
      <c r="HN20" s="19" t="str">
        <f>IFERROR(IF(OR(HL20=MAX(HL$20:HL$23),HL20=""),"",MAX(HL$20:HL$23)-HL20)/MIN(HL$20:HL$23),"")</f>
        <v/>
      </c>
      <c r="HO20" s="20" t="str">
        <f>INDEX(HK20:HK23,MATCH(MAX(HN20:HN23),HN20:HN23,0))</f>
        <v>SAFRAM</v>
      </c>
      <c r="HR20" s="21" t="s">
        <v>138</v>
      </c>
      <c r="HS20" s="17" t="s">
        <v>130</v>
      </c>
      <c r="HT20" s="18"/>
      <c r="HV20" s="19" t="str">
        <f>IFERROR(IF(OR(HT20=MAX(HT$20:HT$23),HT20=""),"",MAX(HT$20:HT$23)-HT20)/MIN(HT$20:HT$23),"")</f>
        <v/>
      </c>
      <c r="HW20" s="20" t="str">
        <f>INDEX(HS20:HS23,MATCH(MAX(HV20:HV23),HV20:HV23,0))</f>
        <v>EVOLA</v>
      </c>
      <c r="HZ20" s="21" t="s">
        <v>138</v>
      </c>
      <c r="IA20" s="17" t="s">
        <v>130</v>
      </c>
      <c r="IB20" s="18"/>
      <c r="ID20" s="19" t="str">
        <f>IFERROR(IF(OR(IB20=MAX(IB$20:IB$23),IB20=""),"",MAX(IB$20:IB$23)-IB20)/MIN(IB$20:IB$23),"")</f>
        <v/>
      </c>
      <c r="IE20" s="20" t="str">
        <f>INDEX(IA20:IA23,MATCH(MAX(ID20:ID23),ID20:ID23,0))</f>
        <v>EVOLA</v>
      </c>
      <c r="IH20" s="21" t="s">
        <v>138</v>
      </c>
      <c r="II20" s="17" t="s">
        <v>130</v>
      </c>
      <c r="IJ20" s="18"/>
      <c r="IL20" s="19" t="str">
        <f>IFERROR(IF(OR(IJ20=MAX(IJ$20:IJ$23),IJ20=""),"",MAX(IJ$20:IJ$23)-IJ20)/MIN(IJ$20:IJ$23),"")</f>
        <v/>
      </c>
      <c r="IM20" s="20" t="str">
        <f>INDEX(II20:II23,MATCH(MAX(IL20:IL23),IL20:IL23,0))</f>
        <v>TLI SINGEN</v>
      </c>
      <c r="IP20" s="21" t="s">
        <v>138</v>
      </c>
      <c r="IQ20" s="17" t="s">
        <v>130</v>
      </c>
      <c r="IR20" s="18"/>
      <c r="IT20" s="19" t="str">
        <f>IFERROR(IF(OR(IR20=MAX(IR$20:IR$23),IR20=""),"",MAX(IR$20:IR$23)-IR20)/MIN(IR$20:IR$23),"")</f>
        <v/>
      </c>
      <c r="IU20" s="20" t="str">
        <f>INDEX(IQ20:IQ23,MATCH(MAX(IT20:IT23),IT20:IT23,0))</f>
        <v>SAFRAM</v>
      </c>
      <c r="IX20" s="21" t="s">
        <v>138</v>
      </c>
      <c r="IY20" s="17" t="s">
        <v>130</v>
      </c>
      <c r="IZ20" s="18"/>
      <c r="JB20" s="19" t="str">
        <f>IFERROR(IF(OR(IZ20=MAX(IZ$20:IZ$23),IZ20=""),"",MAX(IZ$20:IZ$23)-IZ20)/MIN(IZ$20:IZ$23),"")</f>
        <v/>
      </c>
      <c r="JC20" s="20" t="str">
        <f>INDEX(IY20:IY23,MATCH(MAX(JB20:JB23),JB20:JB23,0))</f>
        <v>SAFRAM</v>
      </c>
      <c r="JF20" s="21" t="s">
        <v>138</v>
      </c>
      <c r="JG20" s="17" t="s">
        <v>130</v>
      </c>
      <c r="JH20" s="18"/>
      <c r="JJ20" s="19" t="str">
        <f>IFERROR(IF(OR(JH20=MAX(JH$20:JH$23),JH20=""),"",MAX(JH$20:JH$23)-JH20)/MIN(JH$20:JH$23),"")</f>
        <v/>
      </c>
      <c r="JK20" s="20" t="str">
        <f>INDEX(JG20:JG23,MATCH(MAX(JJ20:JJ23),JJ20:JJ23,0))</f>
        <v>SAFRAM</v>
      </c>
      <c r="JN20" s="21" t="s">
        <v>138</v>
      </c>
      <c r="JO20" s="17" t="s">
        <v>130</v>
      </c>
      <c r="JP20" s="18"/>
      <c r="JR20" s="19" t="str">
        <f>IFERROR(IF(OR(JP20=MAX(JP$20:JP$23),JP20=""),"",MAX(JP$20:JP$23)-JP20)/MIN(JP$20:JP$23),"")</f>
        <v/>
      </c>
      <c r="JS20" s="20" t="str">
        <f>INDEX(JO20:JO23,MATCH(MAX(JR20:JR23),JR20:JR23,0))</f>
        <v>SAFRAM</v>
      </c>
      <c r="JV20" s="21" t="s">
        <v>138</v>
      </c>
      <c r="JW20" s="17" t="s">
        <v>130</v>
      </c>
      <c r="JX20" s="18"/>
      <c r="JZ20" s="19" t="str">
        <f>IFERROR(IF(OR(JX20=MAX(JX$20:JX$23),JX20=""),"",MAX(JX$20:JX$23)-JX20)/MIN(JX$20:JX$23),"")</f>
        <v/>
      </c>
      <c r="KA20" s="20" t="str">
        <f>INDEX(JW20:JW23,MATCH(MAX(JZ20:JZ23),JZ20:JZ23,0))</f>
        <v>SAFRAM</v>
      </c>
      <c r="KD20" s="21" t="s">
        <v>138</v>
      </c>
      <c r="KE20" s="17" t="s">
        <v>130</v>
      </c>
      <c r="KF20" s="18"/>
      <c r="KH20" s="19" t="str">
        <f>IFERROR(IF(OR(KF20=MAX(KF$20:KF$23),KF20=""),"",MAX(KF$20:KF$23)-KF20)/MIN(KF$20:KF$23),"")</f>
        <v/>
      </c>
      <c r="KI20" s="20" t="str">
        <f>INDEX(KE20:KE23,MATCH(MAX(KH20:KH23),KH20:KH23,0))</f>
        <v>EVOLA</v>
      </c>
      <c r="KL20" s="21" t="s">
        <v>138</v>
      </c>
      <c r="KM20" s="17" t="s">
        <v>130</v>
      </c>
      <c r="KN20" s="18"/>
      <c r="KP20" s="19" t="str">
        <f>IFERROR(IF(OR(KN20=MAX(KN$20:KN$23),KN20=""),"",MAX(KN$20:KN$23)-KN20)/MIN(KN$20:KN$23),"")</f>
        <v/>
      </c>
      <c r="KQ20" s="20" t="str">
        <f>INDEX(KM20:KM23,MATCH(MAX(KP20:KP23),KP20:KP23,0))</f>
        <v>EVOLA</v>
      </c>
      <c r="KT20" s="21" t="s">
        <v>138</v>
      </c>
      <c r="KU20" s="17" t="s">
        <v>130</v>
      </c>
      <c r="KV20" s="18"/>
      <c r="KX20" s="19" t="str">
        <f>IFERROR(IF(OR(KV20=MAX(KV$20:KV$23),KV20=""),"",MAX(KV$20:KV$23)-KV20)/MIN(KV$20:KV$23),"")</f>
        <v/>
      </c>
      <c r="KY20" s="20" t="str">
        <f>INDEX(KU20:KU23,MATCH(MAX(KX20:KX23),KX20:KX23,0))</f>
        <v>EVOLA</v>
      </c>
      <c r="LB20" s="21" t="s">
        <v>138</v>
      </c>
      <c r="LC20" s="17" t="s">
        <v>130</v>
      </c>
      <c r="LD20" s="18"/>
      <c r="LF20" s="19" t="str">
        <f>IFERROR(IF(OR(LD20=MAX(LD$20:LD$23),LD20=""),"",MAX(LD$20:LD$23)-LD20)/MIN(LD$20:LD$23),"")</f>
        <v/>
      </c>
      <c r="LG20" s="20" t="str">
        <f>INDEX(LC20:LC23,MATCH(MAX(LF20:LF23),LF20:LF23,0))</f>
        <v>EVOLA</v>
      </c>
      <c r="LJ20" s="21" t="s">
        <v>138</v>
      </c>
      <c r="LK20" s="17" t="s">
        <v>130</v>
      </c>
      <c r="LL20" s="18"/>
      <c r="LN20" s="19" t="str">
        <f>IFERROR(IF(OR(LL20=MAX(LL$20:LL$23),LL20=""),"",MAX(LL$20:LL$23)-LL20)/MIN(LL$20:LL$23),"")</f>
        <v/>
      </c>
      <c r="LO20" s="20" t="str">
        <f>INDEX(LK20:LK23,MATCH(MAX(LN20:LN23),LN20:LN23,0))</f>
        <v>EVOLA</v>
      </c>
      <c r="LR20" s="21" t="s">
        <v>138</v>
      </c>
      <c r="LS20" s="17" t="s">
        <v>130</v>
      </c>
      <c r="LT20" s="18"/>
      <c r="LV20" s="19" t="str">
        <f>IFERROR(IF(OR(LT20=MAX(LT$20:LT$23),LT20=""),"",MAX(LT$20:LT$23)-LT20)/MIN(LT$20:LT$23),"")</f>
        <v/>
      </c>
      <c r="LW20" s="20" t="e">
        <f>INDEX(LS20:LS23,MATCH(MAX(LV20:LV23),LV20:LV23,0))</f>
        <v>#N/A</v>
      </c>
      <c r="LZ20" s="21" t="s">
        <v>138</v>
      </c>
      <c r="MA20" s="17" t="s">
        <v>130</v>
      </c>
      <c r="MB20" s="18"/>
      <c r="MD20" s="19" t="str">
        <f>IFERROR(IF(OR(MB20=MAX(MB$20:MB$23),MB20=""),"",MAX(MB$20:MB$23)-MB20)/MIN(MB$20:MB$23),"")</f>
        <v/>
      </c>
      <c r="ME20" s="20" t="str">
        <f>INDEX(MA20:MA23,MATCH(MAX(MD20:MD23),MD20:MD23,0))</f>
        <v>EVOLA</v>
      </c>
      <c r="MH20" s="21" t="s">
        <v>138</v>
      </c>
      <c r="MI20" s="17" t="s">
        <v>130</v>
      </c>
      <c r="MJ20" s="18"/>
      <c r="ML20" s="19" t="str">
        <f>IFERROR(IF(OR(MJ20=MAX(MJ$20:MJ$23),MJ20=""),"",MAX(MJ$20:MJ$23)-MJ20)/MIN(MJ$20:MJ$23),"")</f>
        <v/>
      </c>
      <c r="MM20" s="20" t="str">
        <f>INDEX(MI20:MI23,MATCH(MAX(ML20:ML23),ML20:ML23,0))</f>
        <v>EVOLA</v>
      </c>
      <c r="MP20" s="21" t="s">
        <v>138</v>
      </c>
      <c r="MQ20" s="17" t="s">
        <v>130</v>
      </c>
      <c r="MR20" s="18"/>
      <c r="MT20" s="19" t="str">
        <f>IFERROR(IF(OR(MR20=MAX(MR$20:MR$23),MR20=""),"",MAX(MR$20:MR$23)-MR20)/MIN(MR$20:MR$23),"")</f>
        <v/>
      </c>
      <c r="MU20" s="20" t="str">
        <f>INDEX(MQ20:MQ23,MATCH(MAX(MT20:MT23),MT20:MT23,0))</f>
        <v>EVOLA</v>
      </c>
      <c r="MX20" s="21" t="s">
        <v>138</v>
      </c>
      <c r="MY20" s="17" t="s">
        <v>130</v>
      </c>
      <c r="MZ20" s="18"/>
      <c r="NB20" s="19" t="str">
        <f>IFERROR(IF(OR(MZ20=MAX(MZ$20:MZ$23),MZ20=""),"",MAX(MZ$20:MZ$23)-MZ20)/MIN(MZ$20:MZ$23),"")</f>
        <v/>
      </c>
      <c r="NC20" s="20" t="str">
        <f>INDEX(MY20:MY23,MATCH(MAX(NB20:NB23),NB20:NB23,0))</f>
        <v>EVOLA</v>
      </c>
      <c r="NF20" s="21" t="s">
        <v>138</v>
      </c>
      <c r="NG20" s="17" t="s">
        <v>130</v>
      </c>
      <c r="NH20" s="18"/>
      <c r="NJ20" s="19" t="str">
        <f>IFERROR(IF(OR(NH20=MAX(NH$20:NH$23),NH20=""),"",MAX(NH$20:NH$23)-NH20)/MIN(NH$20:NH$23),"")</f>
        <v/>
      </c>
      <c r="NK20" s="20" t="str">
        <f>INDEX(NG20:NG23,MATCH(MAX(NJ20:NJ23),NJ20:NJ23,0))</f>
        <v>EVOLA</v>
      </c>
      <c r="NN20" s="21" t="s">
        <v>138</v>
      </c>
      <c r="NO20" s="17" t="s">
        <v>130</v>
      </c>
      <c r="NP20" s="18"/>
      <c r="NR20" s="19" t="str">
        <f>IFERROR(IF(OR(NP20=MAX(NP$20:NP$23),NP20=""),"",MAX(NP$20:NP$23)-NP20)/MIN(NP$20:NP$23),"")</f>
        <v/>
      </c>
      <c r="NS20" s="20" t="str">
        <f>INDEX(NO20:NO23,MATCH(MAX(NR20:NR23),NR20:NR23,0))</f>
        <v>EVOLA</v>
      </c>
      <c r="NV20" s="21" t="s">
        <v>138</v>
      </c>
      <c r="NW20" s="17" t="s">
        <v>130</v>
      </c>
      <c r="NX20" s="18"/>
      <c r="NZ20" s="19" t="str">
        <f>IFERROR(IF(OR(NX20=MAX(NX$20:NX$23),NX20=""),"",MAX(NX$20:NX$23)-NX20)/MIN(NX$20:NX$23),"")</f>
        <v/>
      </c>
      <c r="OA20" s="20" t="str">
        <f>INDEX(NW20:NW23,MATCH(MAX(NZ20:NZ23),NZ20:NZ23,0))</f>
        <v>EVOLA</v>
      </c>
      <c r="OD20" s="21" t="s">
        <v>138</v>
      </c>
      <c r="OE20" s="17" t="s">
        <v>130</v>
      </c>
      <c r="OF20" s="18"/>
      <c r="OH20" s="19" t="str">
        <f>IFERROR(IF(OR(OF20=MAX(OF$20:OF$23),OF20=""),"",MAX(OF$20:OF$23)-OF20)/MIN(OF$20:OF$23),"")</f>
        <v/>
      </c>
      <c r="OI20" s="20" t="str">
        <f>INDEX(OE20:OE23,MATCH(MAX(OH20:OH23),OH20:OH23,0))</f>
        <v>EVOLA</v>
      </c>
      <c r="OL20" s="21" t="s">
        <v>138</v>
      </c>
      <c r="OM20" s="17" t="s">
        <v>130</v>
      </c>
      <c r="ON20" s="18"/>
      <c r="OP20" s="19" t="str">
        <f>IFERROR(IF(OR(ON20=MAX(ON$20:ON$23),ON20=""),"",MAX(ON$20:ON$23)-ON20)/MIN(ON$20:ON$23),"")</f>
        <v/>
      </c>
      <c r="OQ20" s="20" t="str">
        <f>INDEX(OM20:OM23,MATCH(MAX(OP20:OP23),OP20:OP23,0))</f>
        <v>EVOLA</v>
      </c>
      <c r="OT20" s="21" t="s">
        <v>138</v>
      </c>
      <c r="OU20" s="17" t="s">
        <v>130</v>
      </c>
      <c r="OV20" s="18"/>
      <c r="OX20" s="19" t="str">
        <f>IFERROR(IF(OR(OV20=MAX(OV$20:OV$23),OV20=""),"",MAX(OV$20:OV$23)-OV20)/MIN(OV$20:OV$23),"")</f>
        <v/>
      </c>
      <c r="OY20" s="20" t="str">
        <f>INDEX(OU20:OU23,MATCH(MAX(OX20:OX23),OX20:OX23,0))</f>
        <v>EVOLA</v>
      </c>
      <c r="PB20" s="21" t="s">
        <v>138</v>
      </c>
      <c r="PC20" s="17" t="s">
        <v>130</v>
      </c>
      <c r="PD20" s="18"/>
      <c r="PF20" s="19" t="str">
        <f>IFERROR(IF(OR(PD20=MAX(PD$20:PD$23),PD20=""),"",MAX(PD$20:PD$23)-PD20)/MIN(PD$20:PD$23),"")</f>
        <v/>
      </c>
      <c r="PG20" s="20" t="str">
        <f>INDEX(PC20:PC23,MATCH(MAX(PF20:PF23),PF20:PF23,0))</f>
        <v>EVOLA</v>
      </c>
      <c r="PJ20" s="21" t="s">
        <v>138</v>
      </c>
      <c r="PK20" s="17" t="s">
        <v>130</v>
      </c>
      <c r="PL20" s="18"/>
      <c r="PN20" s="19" t="str">
        <f>IFERROR(IF(OR(PL20=MAX(PL$20:PL$23),PL20=""),"",MAX(PL$20:PL$23)-PL20)/MIN(PL$20:PL$23),"")</f>
        <v/>
      </c>
      <c r="PO20" s="20" t="str">
        <f>INDEX(PK20:PK23,MATCH(MAX(PN20:PN23),PN20:PN23,0))</f>
        <v>EVOLA</v>
      </c>
      <c r="PR20" s="21" t="s">
        <v>138</v>
      </c>
      <c r="PS20" s="17" t="s">
        <v>130</v>
      </c>
      <c r="PT20" s="18"/>
      <c r="PV20" s="19" t="str">
        <f>IFERROR(IF(OR(PT20=MAX(PT$20:PT$23),PT20=""),"",MAX(PT$20:PT$23)-PT20)/MIN(PT$20:PT$23),"")</f>
        <v/>
      </c>
      <c r="PW20" s="20" t="str">
        <f>INDEX(PS20:PS23,MATCH(MAX(PV20:PV23),PV20:PV23,0))</f>
        <v>EVOLA</v>
      </c>
      <c r="PZ20" s="21" t="s">
        <v>138</v>
      </c>
      <c r="QA20" s="17" t="s">
        <v>130</v>
      </c>
      <c r="QB20" s="18"/>
      <c r="QD20" s="19" t="str">
        <f>IFERROR(IF(OR(QB20=MAX(QB$20:QB$23),QB20=""),"",MAX(QB$20:QB$23)-QB20)/MIN(QB$20:QB$23),"")</f>
        <v/>
      </c>
      <c r="QE20" s="20" t="str">
        <f>INDEX(QA20:QA23,MATCH(MAX(QD20:QD23),QD20:QD23,0))</f>
        <v>EVOLA</v>
      </c>
      <c r="QH20" s="21" t="s">
        <v>138</v>
      </c>
      <c r="QI20" s="17" t="s">
        <v>130</v>
      </c>
      <c r="QJ20" s="18"/>
      <c r="QL20" s="19" t="str">
        <f>IFERROR(IF(OR(QJ20=MAX(QJ$20:QJ$23),QJ20=""),"",MAX(QJ$20:QJ$23)-QJ20)/MIN(QJ$20:QJ$23),"")</f>
        <v/>
      </c>
      <c r="QM20" s="20" t="str">
        <f>INDEX(QI20:QI23,MATCH(MAX(QL20:QL23),QL20:QL23,0))</f>
        <v>EVOLA</v>
      </c>
      <c r="QP20" s="21" t="s">
        <v>138</v>
      </c>
      <c r="QQ20" s="17" t="s">
        <v>130</v>
      </c>
      <c r="QR20" s="18"/>
      <c r="QT20" s="19" t="str">
        <f>IFERROR(IF(OR(QR20=MAX(QR$20:QR$23),QR20=""),"",MAX(QR$20:QR$23)-QR20)/MIN(QR$20:QR$23),"")</f>
        <v/>
      </c>
      <c r="QU20" s="20" t="str">
        <f>INDEX(QQ20:QQ23,MATCH(MAX(QT20:QT23),QT20:QT23,0))</f>
        <v>SAFRAM</v>
      </c>
      <c r="QX20" s="21" t="s">
        <v>138</v>
      </c>
      <c r="QY20" s="17" t="s">
        <v>130</v>
      </c>
      <c r="QZ20" s="18"/>
      <c r="RB20" s="19" t="str">
        <f>IFERROR(IF(OR(QZ20=MAX(QZ$20:QZ$23),QZ20=""),"",MAX(QZ$20:QZ$23)-QZ20)/MIN(QZ$20:QZ$23),"")</f>
        <v/>
      </c>
      <c r="RC20" s="20" t="str">
        <f>INDEX(QY20:QY23,MATCH(MAX(RB20:RB23),RB20:RB23,0))</f>
        <v>EVOLA</v>
      </c>
      <c r="RF20" s="21" t="s">
        <v>138</v>
      </c>
      <c r="RG20" s="17" t="s">
        <v>130</v>
      </c>
      <c r="RH20" s="18"/>
      <c r="RJ20" s="19" t="str">
        <f>IFERROR(IF(OR(RH20=MAX(RH$20:RH$23),RH20=""),"",MAX(RH$20:RH$23)-RH20)/MIN(RH$20:RH$23),"")</f>
        <v/>
      </c>
      <c r="RK20" s="20" t="str">
        <f>INDEX(RG20:RG23,MATCH(MAX(RJ20:RJ23),RJ20:RJ23,0))</f>
        <v>EVOLA</v>
      </c>
      <c r="RN20" s="21" t="s">
        <v>138</v>
      </c>
      <c r="RO20" s="17" t="s">
        <v>130</v>
      </c>
      <c r="RP20" s="18"/>
      <c r="RR20" s="19" t="str">
        <f>IFERROR(IF(OR(RP20=MAX(RP$20:RP$23),RP20=""),"",MAX(RP$20:RP$23)-RP20)/MIN(RP$20:RP$23),"")</f>
        <v/>
      </c>
      <c r="RS20" s="20" t="e">
        <f>INDEX(RO20:RO23,MATCH(MAX(RR20:RR23),RR20:RR23,0))</f>
        <v>#N/A</v>
      </c>
      <c r="RV20" s="21" t="s">
        <v>138</v>
      </c>
      <c r="RW20" s="17" t="s">
        <v>130</v>
      </c>
      <c r="RX20" s="18"/>
      <c r="RZ20" s="19" t="str">
        <f>IFERROR(IF(OR(RX20=MAX(RX$20:RX$23),RX20=""),"",MAX(RX$20:RX$23)-RX20)/MIN(RX$20:RX$23),"")</f>
        <v/>
      </c>
      <c r="SA20" s="20" t="str">
        <f>INDEX(RW20:RW23,MATCH(MAX(RZ20:RZ23),RZ20:RZ23,0))</f>
        <v>EVOLA</v>
      </c>
      <c r="SD20" s="21" t="s">
        <v>138</v>
      </c>
      <c r="SE20" s="17" t="s">
        <v>130</v>
      </c>
      <c r="SF20" s="18"/>
      <c r="SH20" s="19" t="str">
        <f>IFERROR(IF(OR(SF20=MAX(SF$20:SF$23),SF20=""),"",MAX(SF$20:SF$23)-SF20)/MIN(SF$20:SF$23),"")</f>
        <v/>
      </c>
      <c r="SI20" s="20" t="str">
        <f>INDEX(SE20:SE23,MATCH(MAX(SH20:SH23),SH20:SH23,0))</f>
        <v>EVOLA</v>
      </c>
      <c r="SL20" s="21" t="s">
        <v>138</v>
      </c>
      <c r="SM20" s="17" t="s">
        <v>130</v>
      </c>
      <c r="SN20" s="18"/>
      <c r="SP20" s="19" t="str">
        <f>IFERROR(IF(OR(SN20=MAX(SN$20:SN$23),SN20=""),"",MAX(SN$20:SN$23)-SN20)/MIN(SN$20:SN$23),"")</f>
        <v/>
      </c>
      <c r="SQ20" s="20" t="str">
        <f>INDEX(SM20:SM23,MATCH(MAX(SP20:SP23),SP20:SP23,0))</f>
        <v>EVOLA</v>
      </c>
      <c r="ST20" s="21" t="s">
        <v>138</v>
      </c>
      <c r="SU20" s="17" t="s">
        <v>130</v>
      </c>
      <c r="SV20" s="18"/>
      <c r="SX20" s="19" t="str">
        <f>IFERROR(IF(OR(SV20=MAX(SV$20:SV$23),SV20=""),"",MAX(SV$20:SV$23)-SV20)/MIN(SV$20:SV$23),"")</f>
        <v/>
      </c>
      <c r="SY20" s="20" t="str">
        <f>INDEX(SU20:SU23,MATCH(MAX(SX20:SX23),SX20:SX23,0))</f>
        <v>EVOLA</v>
      </c>
      <c r="TB20" s="21" t="s">
        <v>138</v>
      </c>
      <c r="TC20" s="17" t="s">
        <v>130</v>
      </c>
      <c r="TD20" s="18"/>
      <c r="TF20" s="19" t="str">
        <f>IFERROR(IF(OR(TD20=MAX(TD$20:TD$23),TD20=""),"",MAX(TD$20:TD$23)-TD20)/MIN(TD$20:TD$23),"")</f>
        <v/>
      </c>
      <c r="TG20" s="20" t="str">
        <f>INDEX(TC20:TC23,MATCH(MAX(TF20:TF23),TF20:TF23,0))</f>
        <v>EVOLA</v>
      </c>
      <c r="TJ20" s="21" t="s">
        <v>138</v>
      </c>
      <c r="TK20" s="17" t="s">
        <v>130</v>
      </c>
      <c r="TL20" s="18"/>
      <c r="TN20" s="19" t="str">
        <f>IFERROR(IF(OR(TL20=MAX(TL$20:TL$23),TL20=""),"",MAX(TL$20:TL$23)-TL20)/MIN(TL$20:TL$23),"")</f>
        <v/>
      </c>
      <c r="TO20" s="20" t="str">
        <f>INDEX(TK20:TK23,MATCH(MAX(TN20:TN23),TN20:TN23,0))</f>
        <v>EVOLA</v>
      </c>
      <c r="TR20" s="21" t="s">
        <v>138</v>
      </c>
      <c r="TS20" s="17" t="s">
        <v>130</v>
      </c>
      <c r="TT20" s="18"/>
      <c r="TV20" s="19" t="str">
        <f>IFERROR(IF(OR(TT20=MAX(TT$20:TT$23),TT20=""),"",MAX(TT$20:TT$23)-TT20)/MIN(TT$20:TT$23),"")</f>
        <v/>
      </c>
      <c r="TW20" s="20" t="str">
        <f>INDEX(TS20:TS23,MATCH(MAX(TV20:TV23),TV20:TV23,0))</f>
        <v>EVOLA</v>
      </c>
      <c r="TZ20" s="21" t="s">
        <v>138</v>
      </c>
      <c r="UA20" s="17" t="s">
        <v>130</v>
      </c>
      <c r="UB20" s="18"/>
      <c r="UD20" s="19" t="str">
        <f>IFERROR(IF(OR(UB20=MAX(UB$20:UB$23),UB20=""),"",MAX(UB$20:UB$23)-UB20)/MIN(UB$20:UB$23),"")</f>
        <v/>
      </c>
      <c r="UE20" s="20" t="str">
        <f>INDEX(UA20:UA23,MATCH(MAX(UD20:UD23),UD20:UD23,0))</f>
        <v>SAFRAM</v>
      </c>
      <c r="UH20" s="21" t="s">
        <v>138</v>
      </c>
      <c r="UI20" s="17" t="s">
        <v>130</v>
      </c>
      <c r="UJ20" s="18"/>
      <c r="UL20" s="19" t="str">
        <f>IFERROR(IF(OR(UJ20=MAX(UJ$20:UJ$23),UJ20=""),"",MAX(UJ$20:UJ$23)-UJ20)/MIN(UJ$20:UJ$23),"")</f>
        <v/>
      </c>
      <c r="UM20" s="20" t="str">
        <f>INDEX(UI20:UI23,MATCH(MAX(UL20:UL23),UL20:UL23,0))</f>
        <v>SAFRAM</v>
      </c>
      <c r="UP20" s="21" t="s">
        <v>138</v>
      </c>
      <c r="UQ20" s="17" t="s">
        <v>130</v>
      </c>
      <c r="UR20" s="18"/>
      <c r="UT20" s="19" t="str">
        <f>IFERROR(IF(OR(UR20=MAX(UR$20:UR$23),UR20=""),"",MAX(UR$20:UR$23)-UR20)/MIN(UR$20:UR$23),"")</f>
        <v/>
      </c>
      <c r="UU20" s="20" t="str">
        <f>INDEX(UQ20:UQ23,MATCH(MAX(UT20:UT23),UT20:UT23,0))</f>
        <v>SAFRAM</v>
      </c>
      <c r="UX20" s="21" t="s">
        <v>138</v>
      </c>
      <c r="UY20" s="17" t="s">
        <v>130</v>
      </c>
      <c r="UZ20" s="18"/>
      <c r="VB20" s="19" t="str">
        <f>IFERROR(IF(OR(UZ20=MAX(UZ$20:UZ$23),UZ20=""),"",MAX(UZ$20:UZ$23)-UZ20)/MIN(UZ$20:UZ$23),"")</f>
        <v/>
      </c>
      <c r="VC20" s="20" t="str">
        <f>INDEX(UY20:UY23,MATCH(MAX(VB20:VB23),VB20:VB23,0))</f>
        <v>SAFRAM</v>
      </c>
      <c r="VF20" s="21" t="s">
        <v>138</v>
      </c>
      <c r="VG20" s="17" t="s">
        <v>130</v>
      </c>
      <c r="VH20" s="18"/>
      <c r="VJ20" s="19" t="str">
        <f>IFERROR(IF(OR(VH20=MAX(VH$20:VH$23),VH20=""),"",MAX(VH$20:VH$23)-VH20)/MIN(VH$20:VH$23),"")</f>
        <v/>
      </c>
      <c r="VK20" s="20" t="str">
        <f>INDEX(VG20:VG23,MATCH(MAX(VJ20:VJ23),VJ20:VJ23,0))</f>
        <v>EVOLA</v>
      </c>
      <c r="VN20" s="21" t="s">
        <v>138</v>
      </c>
      <c r="VO20" s="17" t="s">
        <v>130</v>
      </c>
      <c r="VP20" s="18"/>
      <c r="VR20" s="19" t="str">
        <f>IFERROR(IF(OR(VP20=MAX(VP$20:VP$23),VP20=""),"",MAX(VP$20:VP$23)-VP20)/MIN(VP$20:VP$23),"")</f>
        <v/>
      </c>
      <c r="VS20" s="20" t="str">
        <f>INDEX(VO20:VO23,MATCH(MAX(VR20:VR23),VR20:VR23,0))</f>
        <v>EVOLA</v>
      </c>
      <c r="VV20" s="21" t="s">
        <v>138</v>
      </c>
      <c r="VW20" s="17" t="s">
        <v>130</v>
      </c>
      <c r="VX20" s="18"/>
      <c r="VZ20" s="19" t="str">
        <f>IFERROR(IF(OR(VX20=MAX(VX$20:VX$23),VX20=""),"",MAX(VX$20:VX$23)-VX20)/MIN(VX$20:VX$23),"")</f>
        <v/>
      </c>
      <c r="WA20" s="20" t="str">
        <f>INDEX(VW20:VW23,MATCH(MAX(VZ20:VZ23),VZ20:VZ23,0))</f>
        <v>SAFRAM</v>
      </c>
      <c r="WD20" s="21" t="s">
        <v>138</v>
      </c>
      <c r="WE20" s="17" t="s">
        <v>130</v>
      </c>
      <c r="WF20" s="18"/>
      <c r="WH20" s="19" t="str">
        <f>IFERROR(IF(OR(WF20=MAX(WF$20:WF$23),WF20=""),"",MAX(WF$20:WF$23)-WF20)/MIN(WF$20:WF$23),"")</f>
        <v/>
      </c>
      <c r="WI20" s="20" t="str">
        <f>INDEX(WE20:WE23,MATCH(MAX(WH20:WH23),WH20:WH23,0))</f>
        <v>EVOLA</v>
      </c>
      <c r="WL20" s="21" t="s">
        <v>138</v>
      </c>
      <c r="WM20" s="17" t="s">
        <v>130</v>
      </c>
      <c r="WN20" s="18"/>
      <c r="WP20" s="19" t="str">
        <f>IFERROR(IF(OR(WN20=MAX(WN$20:WN$23),WN20=""),"",MAX(WN$20:WN$23)-WN20)/MIN(WN$20:WN$23),"")</f>
        <v/>
      </c>
      <c r="WQ20" s="20" t="str">
        <f>INDEX(WM20:WM23,MATCH(MAX(WP20:WP23),WP20:WP23,0))</f>
        <v>TLI SINGEN</v>
      </c>
      <c r="WT20" s="21" t="s">
        <v>138</v>
      </c>
      <c r="WU20" s="17" t="s">
        <v>130</v>
      </c>
      <c r="WV20" s="18"/>
      <c r="WX20" s="19" t="str">
        <f>IFERROR(IF(OR(WV20=MAX(WV$20:WV$23),WV20=""),"",MAX(WV$20:WV$23)-WV20)/MIN(WV$20:WV$23),"")</f>
        <v/>
      </c>
      <c r="WY20" s="20" t="str">
        <f>INDEX(WU20:WU23,MATCH(MAX(WX20:WX23),WX20:WX23,0))</f>
        <v>EVOLA</v>
      </c>
      <c r="XB20" s="21" t="s">
        <v>138</v>
      </c>
      <c r="XC20" s="17" t="s">
        <v>130</v>
      </c>
      <c r="XD20" s="18"/>
      <c r="XF20" s="19" t="str">
        <f>IFERROR(IF(OR(XD20=MAX(XD$20:XD$23),XD20=""),"",MAX(XD$20:XD$23)-XD20)/MIN(XD$20:XD$23),"")</f>
        <v/>
      </c>
      <c r="XG20" s="20" t="str">
        <f>INDEX(XC20:XC23,MATCH(MAX(XF20:XF23),XF20:XF23,0))</f>
        <v>SAFRAM</v>
      </c>
      <c r="XJ20" s="21" t="s">
        <v>138</v>
      </c>
      <c r="XK20" s="17" t="s">
        <v>130</v>
      </c>
      <c r="XL20" s="18"/>
      <c r="XN20" s="19" t="str">
        <f>IFERROR(IF(OR(XL20=MAX(XL$20:XL$23),XL20=""),"",MAX(XL$20:XL$23)-XL20)/MIN(XL$20:XL$23),"")</f>
        <v/>
      </c>
      <c r="XO20" s="20" t="str">
        <f>INDEX(XK20:XK23,MATCH(MAX(XN20:XN23),XN20:XN23,0))</f>
        <v>SAFRAM</v>
      </c>
      <c r="XR20" s="21" t="s">
        <v>138</v>
      </c>
      <c r="XS20" s="17" t="s">
        <v>130</v>
      </c>
      <c r="XT20" s="18"/>
      <c r="XV20" s="19" t="str">
        <f>IFERROR(IF(OR(XT20=MAX(XT$20:XT$23),XT20=""),"",MAX(XT$20:XT$23)-XT20)/MIN(XT$20:XT$23),"")</f>
        <v/>
      </c>
      <c r="XW20" s="20" t="str">
        <f>INDEX(XS20:XS23,MATCH(MAX(XV20:XV23),XV20:XV23,0))</f>
        <v>TLI SINGEN</v>
      </c>
      <c r="XZ20" s="21" t="s">
        <v>138</v>
      </c>
      <c r="YA20" s="17" t="s">
        <v>130</v>
      </c>
      <c r="YB20" s="18"/>
      <c r="YD20" s="19" t="str">
        <f>IFERROR(IF(OR(YB20=MAX(YB$20:YB$23),YB20=""),"",MAX(YB$20:YB$23)-YB20)/MIN(YB$20:YB$23),"")</f>
        <v/>
      </c>
      <c r="YE20" s="20" t="str">
        <f>INDEX(YA20:YA23,MATCH(MAX(YD20:YD23),YD20:YD23,0))</f>
        <v>SAFRAM</v>
      </c>
      <c r="YH20" s="21" t="s">
        <v>138</v>
      </c>
      <c r="YI20" s="17" t="s">
        <v>130</v>
      </c>
      <c r="YJ20" s="18"/>
      <c r="YL20" s="19" t="str">
        <f>IFERROR(IF(OR(YJ20=MAX(YJ$20:YJ$23),YJ20=""),"",MAX(YJ$20:YJ$23)-YJ20)/MIN(YJ$20:YJ$23),"")</f>
        <v/>
      </c>
      <c r="YM20" s="20" t="str">
        <f>INDEX(YI20:YI23,MATCH(MAX(YL20:YL23),YL20:YL23,0))</f>
        <v>SAFRAM</v>
      </c>
      <c r="YP20" s="21" t="s">
        <v>138</v>
      </c>
      <c r="YQ20" s="17" t="s">
        <v>130</v>
      </c>
      <c r="YR20" s="18"/>
      <c r="YT20" s="19" t="str">
        <f>IFERROR(IF(OR(YR20=MAX(YR$20:YR$23),YR20=""),"",MAX(YR$20:YR$23)-YR20)/MIN(YR$20:YR$23),"")</f>
        <v/>
      </c>
      <c r="YU20" s="20" t="str">
        <f>INDEX(YQ20:YQ23,MATCH(MAX(YT20:YT23),YT20:YT23,0))</f>
        <v>TLI SINGEN</v>
      </c>
      <c r="YX20" s="21" t="s">
        <v>138</v>
      </c>
      <c r="YY20" s="17" t="s">
        <v>130</v>
      </c>
      <c r="YZ20" s="18"/>
      <c r="ZB20" s="19" t="str">
        <f>IFERROR(IF(OR(YZ20=MAX(YZ$20:YZ$23),YZ20=""),"",MAX(YZ$20:YZ$23)-YZ20)/MIN(YZ$20:YZ$23),"")</f>
        <v/>
      </c>
      <c r="ZC20" s="20" t="str">
        <f>INDEX(YY20:YY23,MATCH(MAX(ZB20:ZB23),ZB20:ZB23,0))</f>
        <v>TLI SINGEN</v>
      </c>
      <c r="ZF20" s="21" t="s">
        <v>138</v>
      </c>
      <c r="ZG20" s="17" t="s">
        <v>130</v>
      </c>
      <c r="ZH20" s="18"/>
      <c r="ZJ20" s="19" t="str">
        <f>IFERROR(IF(OR(ZH20=MAX(ZH$20:ZH$23),ZH20=""),"",MAX(ZH$20:ZH$23)-ZH20)/MIN(ZH$20:ZH$23),"")</f>
        <v/>
      </c>
      <c r="ZK20" s="20" t="str">
        <f>INDEX(ZG20:ZG23,MATCH(MAX(ZJ20:ZJ23),ZJ20:ZJ23,0))</f>
        <v>TLI SINGEN</v>
      </c>
      <c r="ZN20" s="21" t="s">
        <v>138</v>
      </c>
      <c r="ZO20" s="17" t="s">
        <v>130</v>
      </c>
      <c r="ZP20" s="18"/>
      <c r="ZR20" s="19" t="str">
        <f>IFERROR(IF(OR(ZP20=MAX(ZP$20:ZP$23),ZP20=""),"",MAX(ZP$20:ZP$23)-ZP20)/MIN(ZP$20:ZP$23),"")</f>
        <v/>
      </c>
      <c r="ZS20" s="20" t="str">
        <f>INDEX(ZO20:ZO23,MATCH(MAX(ZR20:ZR23),ZR20:ZR23,0))</f>
        <v>TLI SINGEN</v>
      </c>
      <c r="ZV20" s="21" t="s">
        <v>138</v>
      </c>
      <c r="ZW20" s="17" t="s">
        <v>130</v>
      </c>
      <c r="ZX20" s="18"/>
      <c r="ZZ20" s="19" t="str">
        <f>IFERROR(IF(OR(ZX20=MAX(ZX$20:ZX$23),ZX20=""),"",MAX(ZX$20:ZX$23)-ZX20)/MIN(ZX$20:ZX$23),"")</f>
        <v/>
      </c>
      <c r="AAA20" s="20" t="str">
        <f>INDEX(ZW20:ZW23,MATCH(MAX(ZZ20:ZZ23),ZZ20:ZZ23,0))</f>
        <v>SAFRAM</v>
      </c>
      <c r="AAD20" s="21" t="s">
        <v>138</v>
      </c>
      <c r="AAE20" s="17" t="s">
        <v>130</v>
      </c>
      <c r="AAF20" s="18"/>
      <c r="AAH20" s="19" t="str">
        <f>IFERROR(IF(OR(AAF20=MAX(AAF$20:AAF$23),AAF20=""),"",MAX(AAF$20:AAF$23)-AAF20)/MIN(AAF$20:AAF$23),"")</f>
        <v/>
      </c>
      <c r="AAI20" s="20" t="str">
        <f>INDEX(AAE20:AAE23,MATCH(MAX(AAH20:AAH23),AAH20:AAH23,0))</f>
        <v>EVOLA</v>
      </c>
      <c r="AAL20" s="21" t="s">
        <v>138</v>
      </c>
      <c r="AAM20" s="17" t="s">
        <v>130</v>
      </c>
      <c r="AAN20" s="18"/>
      <c r="AAP20" s="19" t="str">
        <f>IFERROR(IF(OR(AAN20=MAX(AAN$20:AAN$23),AAN20=""),"",MAX(AAN$20:AAN$23)-AAN20)/MIN(AAN$20:AAN$23),"")</f>
        <v/>
      </c>
      <c r="AAQ20" s="20" t="str">
        <f>INDEX(AAM20:AAM23,MATCH(MAX(AAP20:AAP23),AAP20:AAP23,0))</f>
        <v>SAFRAM</v>
      </c>
      <c r="AAT20" s="21" t="s">
        <v>138</v>
      </c>
      <c r="AAU20" s="17" t="s">
        <v>130</v>
      </c>
      <c r="AAV20" s="18"/>
      <c r="AAX20" s="19" t="str">
        <f>IFERROR(IF(OR(AAV20=MAX(AAV$20:AAV$23),AAV20=""),"",MAX(AAV$20:AAV$23)-AAV20)/MIN(AAV$20:AAV$23),"")</f>
        <v/>
      </c>
      <c r="AAY20" s="20" t="str">
        <f>INDEX(AAU20:AAU23,MATCH(MAX(AAX20:AAX23),AAX20:AAX23,0))</f>
        <v>TLI SINGEN</v>
      </c>
      <c r="ABB20" s="21" t="s">
        <v>138</v>
      </c>
      <c r="ABC20" s="17" t="s">
        <v>130</v>
      </c>
      <c r="ABD20" s="18"/>
      <c r="ABF20" s="19" t="str">
        <f>IFERROR(IF(OR(ABD20=MAX(ABD$20:ABD$23),ABD20=""),"",MAX(ABD$20:ABD$23)-ABD20)/MIN(ABD$20:ABD$23),"")</f>
        <v/>
      </c>
      <c r="ABG20" s="20" t="str">
        <f>INDEX(ABC20:ABC23,MATCH(MAX(ABF20:ABF23),ABF20:ABF23,0))</f>
        <v>TLI SINGEN</v>
      </c>
      <c r="ABJ20" s="21" t="s">
        <v>138</v>
      </c>
      <c r="ABK20" s="17" t="s">
        <v>130</v>
      </c>
      <c r="ABL20" s="18"/>
      <c r="ABN20" s="19" t="str">
        <f>IFERROR(IF(OR(ABL20=MAX(ABL$20:ABL$23),ABL20=""),"",MAX(ABL$20:ABL$23)-ABL20)/MIN(ABL$20:ABL$23),"")</f>
        <v/>
      </c>
      <c r="ABO20" s="20" t="str">
        <f>INDEX(ABK20:ABK23,MATCH(MAX(ABN20:ABN23),ABN20:ABN23,0))</f>
        <v>SAFRAM</v>
      </c>
      <c r="ABR20" s="21" t="s">
        <v>138</v>
      </c>
      <c r="ABS20" s="17" t="s">
        <v>130</v>
      </c>
      <c r="ABT20" s="18"/>
      <c r="ABV20" s="19" t="str">
        <f>IFERROR(IF(OR(ABT20=MAX(ABT$20:ABT$23),ABT20=""),"",MAX(ABT$20:ABT$23)-ABT20)/MIN(ABT$20:ABT$23),"")</f>
        <v/>
      </c>
      <c r="ABW20" s="20" t="str">
        <f>INDEX(ABS20:ABS23,MATCH(MAX(ABV20:ABV23),ABV20:ABV23,0))</f>
        <v>EVOLA</v>
      </c>
      <c r="ABZ20" s="21" t="s">
        <v>138</v>
      </c>
      <c r="ACA20" s="17" t="s">
        <v>130</v>
      </c>
      <c r="ACB20" s="18"/>
      <c r="ACD20" s="19" t="str">
        <f>IFERROR(IF(OR(ACB20=MAX(ACB$20:ACB$23),ACB20=""),"",MAX(ACB$20:ACB$23)-ACB20)/MIN(ACB$20:ACB$23),"")</f>
        <v/>
      </c>
      <c r="ACE20" s="20" t="str">
        <f>INDEX(ACA20:ACA23,MATCH(MAX(ACD20:ACD23),ACD20:ACD23,0))</f>
        <v>EVOLA</v>
      </c>
      <c r="ACH20" s="21" t="s">
        <v>138</v>
      </c>
      <c r="ACI20" s="17" t="s">
        <v>130</v>
      </c>
      <c r="ACJ20" s="18"/>
      <c r="ACL20" s="19" t="str">
        <f>IFERROR(IF(OR(ACJ20=MAX(ACJ$20:ACJ$23),ACJ20=""),"",MAX(ACJ$20:ACJ$23)-ACJ20)/MIN(ACJ$20:ACJ$23),"")</f>
        <v/>
      </c>
      <c r="ACM20" s="20" t="str">
        <f>INDEX(ACI20:ACI23,MATCH(MAX(ACL20:ACL23),ACL20:ACL23,0))</f>
        <v>EVOLA</v>
      </c>
      <c r="ACP20" s="21" t="s">
        <v>138</v>
      </c>
      <c r="ACQ20" s="17" t="s">
        <v>130</v>
      </c>
      <c r="ACR20" s="18"/>
      <c r="ACT20" s="19" t="str">
        <f>IFERROR(IF(OR(ACR20=MAX(ACR$20:ACR$23),ACR20=""),"",MAX(ACR$20:ACR$23)-ACR20)/MIN(ACR$20:ACR$23),"")</f>
        <v/>
      </c>
      <c r="ACU20" s="20" t="str">
        <f>INDEX(ACQ20:ACQ23,MATCH(MAX(ACT20:ACT23),ACT20:ACT23,0))</f>
        <v>EVOLA</v>
      </c>
      <c r="ACX20" s="21" t="s">
        <v>138</v>
      </c>
      <c r="ACY20" s="17" t="s">
        <v>130</v>
      </c>
      <c r="ACZ20" s="18"/>
      <c r="ADB20" s="19" t="str">
        <f>IFERROR(IF(OR(ACZ20=MAX(ACZ$20:ACZ$23),ACZ20=""),"",MAX(ACZ$20:ACZ$23)-ACZ20)/MIN(ACZ$20:ACZ$23),"")</f>
        <v/>
      </c>
      <c r="ADC20" s="20" t="str">
        <f>INDEX(ACY20:ACY23,MATCH(MAX(ADB20:ADB23),ADB20:ADB23,0))</f>
        <v>EVOLA</v>
      </c>
    </row>
    <row r="21" spans="2:783" x14ac:dyDescent="0.2">
      <c r="C21" s="17" t="s">
        <v>131</v>
      </c>
      <c r="D21" s="18">
        <v>205.80000305175781</v>
      </c>
      <c r="F21" s="19">
        <f t="shared" ref="F21:F23" si="294">IFERROR(IF(OR(D21=MAX(D$20:D$23),D21=""),"",MAX(D$20:D$23)-D21)/MIN(D$20:D$23),"")</f>
        <v>9.9708474092200308E-2</v>
      </c>
      <c r="K21" s="17" t="s">
        <v>131</v>
      </c>
      <c r="L21" s="18">
        <v>225.39999389648438</v>
      </c>
      <c r="N21" s="19">
        <f t="shared" ref="N21:N23" si="295">IFERROR(IF(OR(L21=MAX(L$20:L$23),L21=""),"",MAX(L$20:L$23)-L21)/MIN(L$20:L$23),"")</f>
        <v>4.0923616443890171E-3</v>
      </c>
      <c r="S21" s="17" t="s">
        <v>131</v>
      </c>
      <c r="T21" s="18">
        <v>225.39999389648438</v>
      </c>
      <c r="V21" s="19">
        <f t="shared" ref="V21:V23" si="296">IFERROR(IF(OR(T21=MAX(T$20:T$23),T21=""),"",MAX(T$20:T$23)-T21)/MIN(T$20:T$23),"")</f>
        <v>4.0923616443890171E-3</v>
      </c>
      <c r="AA21" s="17" t="s">
        <v>131</v>
      </c>
      <c r="AB21" s="18">
        <v>205.80000305175781</v>
      </c>
      <c r="AD21" s="19">
        <f t="shared" ref="AD21:AD23" si="297">IFERROR(IF(OR(AB21=MAX(AB$20:AB$23),AB21=""),"",MAX(AB$20:AB$23)-AB21)/MIN(AB$20:AB$23),"")</f>
        <v>0.11607047622791562</v>
      </c>
      <c r="AI21" s="17" t="s">
        <v>131</v>
      </c>
      <c r="AJ21" s="18">
        <v>238</v>
      </c>
      <c r="AL21" s="19" t="str">
        <f t="shared" ref="AL21:AL23" si="298">IFERROR(IF(OR(AJ21=MAX(AJ$20:AJ$23),AJ21=""),"",MAX(AJ$20:AJ$23)-AJ21)/MIN(AJ$20:AJ$23),"")</f>
        <v/>
      </c>
      <c r="AQ21" s="17" t="s">
        <v>131</v>
      </c>
      <c r="AR21" s="18">
        <v>238</v>
      </c>
      <c r="AT21" s="19" t="str">
        <f t="shared" ref="AT21:AT23" si="299">IFERROR(IF(OR(AR21=MAX(AR$20:AR$23),AR21=""),"",MAX(AR$20:AR$23)-AR21)/MIN(AR$20:AR$23),"")</f>
        <v/>
      </c>
      <c r="AY21" s="17" t="s">
        <v>131</v>
      </c>
      <c r="AZ21" s="18">
        <v>205.80000305175781</v>
      </c>
      <c r="BB21" s="19">
        <f t="shared" ref="BB21:BB23" si="300">IFERROR(IF(OR(AZ21=MAX(AZ$20:AZ$23),AZ21=""),"",MAX(AZ$20:AZ$23)-AZ21)/MIN(AZ$20:AZ$23),"")</f>
        <v>0.11607047622791562</v>
      </c>
      <c r="BG21" s="17" t="s">
        <v>131</v>
      </c>
      <c r="BH21" s="18">
        <v>205.80000305175781</v>
      </c>
      <c r="BJ21" s="19">
        <f t="shared" ref="BJ21:BJ23" si="301">IFERROR(IF(OR(BH21=MAX(BH$20:BH$23),BH21=""),"",MAX(BH$20:BH$23)-BH21)/MIN(BH$20:BH$23),"")</f>
        <v>9.9708474092200308E-2</v>
      </c>
      <c r="BO21" s="17" t="s">
        <v>131</v>
      </c>
      <c r="BP21" s="18">
        <v>225.39999389648438</v>
      </c>
      <c r="BR21" s="19">
        <f t="shared" ref="BR21:BR23" si="302">IFERROR(IF(OR(BP21=MAX(BP$20:BP$23),BP21=""),"",MAX(BP$20:BP$23)-BP21)/MIN(BP$20:BP$23),"")</f>
        <v>0.22781724708962622</v>
      </c>
      <c r="BW21" s="17" t="s">
        <v>131</v>
      </c>
      <c r="BX21" s="18"/>
      <c r="BZ21" s="19" t="str">
        <f t="shared" ref="BZ21:BZ23" si="303">IFERROR(IF(OR(BX21=MAX(BX$20:BX$23),BX21=""),"",MAX(BX$20:BX$23)-BX21)/MIN(BX$20:BX$23),"")</f>
        <v/>
      </c>
      <c r="CE21" s="17" t="s">
        <v>131</v>
      </c>
      <c r="CF21" s="18">
        <v>225.39999389648438</v>
      </c>
      <c r="CH21" s="19">
        <f t="shared" ref="CH21:CH23" si="304">IFERROR(IF(OR(CF21=MAX(CF$20:CF$23),CF21=""),"",MAX(CF$20:CF$23)-CF21)/MIN(CF$20:CF$23),"")</f>
        <v>0.22781724708962622</v>
      </c>
      <c r="CM21" s="17" t="s">
        <v>131</v>
      </c>
      <c r="CN21" s="18">
        <v>225.39999389648438</v>
      </c>
      <c r="CP21" s="19">
        <f t="shared" ref="CP21:CP23" si="305">IFERROR(IF(OR(CN21=MAX(CN$20:CN$23),CN21=""),"",MAX(CN$20:CN$23)-CN21)/MIN(CN$20:CN$23),"")</f>
        <v>0.22781724708962622</v>
      </c>
      <c r="CU21" s="17" t="s">
        <v>131</v>
      </c>
      <c r="CV21" s="18">
        <v>225.39999389648438</v>
      </c>
      <c r="CX21" s="19">
        <f t="shared" ref="CX21:CX23" si="306">IFERROR(IF(OR(CV21=MAX(CV$20:CV$23),CV21=""),"",MAX(CV$20:CV$23)-CV21)/MIN(CV$20:CV$23),"")</f>
        <v>0.22781724708962622</v>
      </c>
      <c r="DC21" s="17" t="s">
        <v>131</v>
      </c>
      <c r="DD21" s="18">
        <v>225.39999389648438</v>
      </c>
      <c r="DF21" s="19">
        <f t="shared" ref="DF21:DF23" si="307">IFERROR(IF(OR(DD21=MAX(DD$20:DD$23),DD21=""),"",MAX(DD$20:DD$23)-DD21)/MIN(DD$20:DD$23),"")</f>
        <v>0.22781724708962622</v>
      </c>
      <c r="DK21" s="17" t="s">
        <v>131</v>
      </c>
      <c r="DL21" s="18">
        <v>225.39999389648438</v>
      </c>
      <c r="DN21" s="19">
        <f t="shared" ref="DN21:DN23" si="308">IFERROR(IF(OR(DL21=MAX(DL$20:DL$23),DL21=""),"",MAX(DL$20:DL$23)-DL21)/MIN(DL$20:DL$23),"")</f>
        <v>0.22781724708962622</v>
      </c>
      <c r="DS21" s="17" t="s">
        <v>131</v>
      </c>
      <c r="DT21" s="18">
        <v>225.39999389648438</v>
      </c>
      <c r="DV21" s="19">
        <f t="shared" ref="DV21:DV23" si="309">IFERROR(IF(OR(DT21=MAX(DT$20:DT$23),DT21=""),"",MAX(DT$20:DT$23)-DT21)/MIN(DT$20:DT$23),"")</f>
        <v>0.22781724708962622</v>
      </c>
      <c r="EA21" s="17" t="s">
        <v>131</v>
      </c>
      <c r="EB21" s="18">
        <v>225.39999389648438</v>
      </c>
      <c r="ED21" s="19">
        <f t="shared" ref="ED21:ED23" si="310">IFERROR(IF(OR(EB21=MAX(EB$20:EB$23),EB21=""),"",MAX(EB$20:EB$23)-EB21)/MIN(EB$20:EB$23),"")</f>
        <v>0.22781724708962622</v>
      </c>
      <c r="EI21" s="17" t="s">
        <v>131</v>
      </c>
      <c r="EJ21" s="18">
        <v>225.39999389648438</v>
      </c>
      <c r="EL21" s="19">
        <f t="shared" ref="EL21:EL23" si="311">IFERROR(IF(OR(EJ21=MAX(EJ$20:EJ$23),EJ21=""),"",MAX(EJ$20:EJ$23)-EJ21)/MIN(EJ$20:EJ$23),"")</f>
        <v>0.22781724708962622</v>
      </c>
      <c r="EQ21" s="17" t="s">
        <v>131</v>
      </c>
      <c r="ER21" s="18">
        <v>225.39999389648438</v>
      </c>
      <c r="ET21" s="19">
        <f t="shared" ref="ET21:ET23" si="312">IFERROR(IF(OR(ER21=MAX(ER$20:ER$23),ER21=""),"",MAX(ER$20:ER$23)-ER21)/MIN(ER$20:ER$23),"")</f>
        <v>4.0816923364997695E-3</v>
      </c>
      <c r="EY21" s="17" t="s">
        <v>131</v>
      </c>
      <c r="EZ21" s="18">
        <v>225.39999389648438</v>
      </c>
      <c r="FB21" s="19">
        <f t="shared" ref="FB21:FB23" si="313">IFERROR(IF(OR(EZ21=MAX(EZ$20:EZ$23),EZ21=""),"",MAX(EZ$20:EZ$23)-EZ21)/MIN(EZ$20:EZ$23),"")</f>
        <v>4.0816923364997695E-3</v>
      </c>
      <c r="FG21" s="17" t="s">
        <v>131</v>
      </c>
      <c r="FH21" s="18">
        <v>225.39999389648438</v>
      </c>
      <c r="FJ21" s="19">
        <f t="shared" ref="FJ21:FJ23" si="314">IFERROR(IF(OR(FH21=MAX(FH$20:FH$23),FH21=""),"",MAX(FH$20:FH$23)-FH21)/MIN(FH$20:FH$23),"")</f>
        <v>4.0816923364997695E-3</v>
      </c>
      <c r="FO21" s="17" t="s">
        <v>131</v>
      </c>
      <c r="FP21" s="18">
        <v>225.39999389648438</v>
      </c>
      <c r="FR21" s="19">
        <f t="shared" ref="FR21:FR23" si="315">IFERROR(IF(OR(FP21=MAX(FP$20:FP$23),FP21=""),"",MAX(FP$20:FP$23)-FP21)/MIN(FP$20:FP$23),"")</f>
        <v>0.22781724708962622</v>
      </c>
      <c r="FW21" s="17" t="s">
        <v>131</v>
      </c>
      <c r="FX21" s="18">
        <v>225.39999389648438</v>
      </c>
      <c r="FZ21" s="19">
        <f t="shared" ref="FZ21:FZ23" si="316">IFERROR(IF(OR(FX21=MAX(FX$20:FX$23),FX21=""),"",MAX(FX$20:FX$23)-FX21)/MIN(FX$20:FX$23),"")</f>
        <v>0.22781724708962622</v>
      </c>
      <c r="GE21" s="17" t="s">
        <v>131</v>
      </c>
      <c r="GF21" s="18">
        <v>225.39999389648438</v>
      </c>
      <c r="GH21" s="19">
        <f t="shared" ref="GH21:GH23" si="317">IFERROR(IF(OR(GF21=MAX(GF$20:GF$23),GF21=""),"",MAX(GF$20:GF$23)-GF21)/MIN(GF$20:GF$23),"")</f>
        <v>0.22781724708962622</v>
      </c>
      <c r="GM21" s="17" t="s">
        <v>131</v>
      </c>
      <c r="GN21" s="18">
        <v>225.39999389648438</v>
      </c>
      <c r="GP21" s="19">
        <f t="shared" ref="GP21:GP23" si="318">IFERROR(IF(OR(GN21=MAX(GN$20:GN$23),GN21=""),"",MAX(GN$20:GN$23)-GN21)/MIN(GN$20:GN$23),"")</f>
        <v>4.0923616443890171E-3</v>
      </c>
      <c r="GU21" s="17" t="s">
        <v>131</v>
      </c>
      <c r="GV21" s="18">
        <v>225.39999389648438</v>
      </c>
      <c r="GX21" s="19">
        <f t="shared" ref="GX21:GX23" si="319">IFERROR(IF(OR(GV21=MAX(GV$20:GV$23),GV21=""),"",MAX(GV$20:GV$23)-GV21)/MIN(GV$20:GV$23),"")</f>
        <v>4.0816923364997695E-3</v>
      </c>
      <c r="HC21" s="17" t="s">
        <v>131</v>
      </c>
      <c r="HD21" s="18">
        <v>238</v>
      </c>
      <c r="HF21" s="19" t="str">
        <f t="shared" ref="HF21:HF23" si="320">IFERROR(IF(OR(HD21=MAX(HD$20:HD$23),HD21=""),"",MAX(HD$20:HD$23)-HD21)/MIN(HD$20:HD$23),"")</f>
        <v/>
      </c>
      <c r="HK21" s="17" t="s">
        <v>131</v>
      </c>
      <c r="HL21" s="18">
        <v>225.39999389648438</v>
      </c>
      <c r="HN21" s="19">
        <f t="shared" ref="HN21:HN23" si="321">IFERROR(IF(OR(HL21=MAX(HL$20:HL$23),HL21=""),"",MAX(HL$20:HL$23)-HL21)/MIN(HL$20:HL$23),"")</f>
        <v>4.0923616443890171E-3</v>
      </c>
      <c r="HS21" s="17" t="s">
        <v>131</v>
      </c>
      <c r="HT21" s="18">
        <v>205.80000305175781</v>
      </c>
      <c r="HV21" s="19">
        <f t="shared" ref="HV21:HV23" si="322">IFERROR(IF(OR(HT21=MAX(HT$20:HT$23),HT21=""),"",MAX(HT$20:HT$23)-HT21)/MIN(HT$20:HT$23),"")</f>
        <v>5.2967932230111106E-2</v>
      </c>
      <c r="IA21" s="17" t="s">
        <v>131</v>
      </c>
      <c r="IB21" s="18">
        <v>238</v>
      </c>
      <c r="ID21" s="19" t="str">
        <f t="shared" ref="ID21:ID23" si="323">IFERROR(IF(OR(IB21=MAX(IB$20:IB$23),IB21=""),"",MAX(IB$20:IB$23)-IB21)/MIN(IB$20:IB$23),"")</f>
        <v/>
      </c>
      <c r="II21" s="17" t="s">
        <v>131</v>
      </c>
      <c r="IJ21" s="18">
        <v>205.80000305175781</v>
      </c>
      <c r="IL21" s="19">
        <f t="shared" ref="IL21:IL23" si="324">IFERROR(IF(OR(IJ21=MAX(IJ$20:IJ$23),IJ21=""),"",MAX(IJ$20:IJ$23)-IJ21)/MIN(IJ$20:IJ$23),"")</f>
        <v>8.1778433340557413E-2</v>
      </c>
      <c r="IQ21" s="17" t="s">
        <v>131</v>
      </c>
      <c r="IR21" s="18">
        <v>238</v>
      </c>
      <c r="IT21" s="19" t="str">
        <f t="shared" ref="IT21:IT23" si="325">IFERROR(IF(OR(IR21=MAX(IR$20:IR$23),IR21=""),"",MAX(IR$20:IR$23)-IR21)/MIN(IR$20:IR$23),"")</f>
        <v/>
      </c>
      <c r="IY21" s="17" t="s">
        <v>131</v>
      </c>
      <c r="IZ21" s="18">
        <v>238</v>
      </c>
      <c r="JB21" s="19" t="str">
        <f t="shared" ref="JB21:JB23" si="326">IFERROR(IF(OR(IZ21=MAX(IZ$20:IZ$23),IZ21=""),"",MAX(IZ$20:IZ$23)-IZ21)/MIN(IZ$20:IZ$23),"")</f>
        <v/>
      </c>
      <c r="JG21" s="17" t="s">
        <v>131</v>
      </c>
      <c r="JH21" s="18">
        <v>205.80000305175781</v>
      </c>
      <c r="JJ21" s="19">
        <f t="shared" ref="JJ21:JJ23" si="327">IFERROR(IF(OR(JH21=MAX(JH$20:JH$23),JH21=""),"",MAX(JH$20:JH$23)-JH21)/MIN(JH$20:JH$23),"")</f>
        <v>8.5697796141260094E-2</v>
      </c>
      <c r="JO21" s="17" t="s">
        <v>131</v>
      </c>
      <c r="JP21" s="18">
        <v>238</v>
      </c>
      <c r="JR21" s="19" t="str">
        <f t="shared" ref="JR21:JR23" si="328">IFERROR(IF(OR(JP21=MAX(JP$20:JP$23),JP21=""),"",MAX(JP$20:JP$23)-JP21)/MIN(JP$20:JP$23),"")</f>
        <v/>
      </c>
      <c r="JW21" s="17" t="s">
        <v>131</v>
      </c>
      <c r="JX21" s="18">
        <v>238</v>
      </c>
      <c r="JZ21" s="19" t="str">
        <f t="shared" ref="JZ21:JZ23" si="329">IFERROR(IF(OR(JX21=MAX(JX$20:JX$23),JX21=""),"",MAX(JX$20:JX$23)-JX21)/MIN(JX$20:JX$23),"")</f>
        <v/>
      </c>
      <c r="KE21" s="17" t="s">
        <v>131</v>
      </c>
      <c r="KF21" s="18">
        <v>225.39999389648438</v>
      </c>
      <c r="KH21" s="19" t="str">
        <f t="shared" ref="KH21:KH23" si="330">IFERROR(IF(OR(KF21=MAX(KF$20:KF$23),KF21=""),"",MAX(KF$20:KF$23)-KF21)/MIN(KF$20:KF$23),"")</f>
        <v/>
      </c>
      <c r="KM21" s="17" t="s">
        <v>131</v>
      </c>
      <c r="KN21" s="18">
        <v>225.39999389648438</v>
      </c>
      <c r="KP21" s="19" t="str">
        <f t="shared" ref="KP21:KP23" si="331">IFERROR(IF(OR(KN21=MAX(KN$20:KN$23),KN21=""),"",MAX(KN$20:KN$23)-KN21)/MIN(KN$20:KN$23),"")</f>
        <v/>
      </c>
      <c r="KU21" s="17" t="s">
        <v>131</v>
      </c>
      <c r="KV21" s="18">
        <v>204.39999389648438</v>
      </c>
      <c r="KX21" s="19" t="str">
        <f t="shared" ref="KX21:KX23" si="332">IFERROR(IF(OR(KV21=MAX(KV$20:KV$23),KV21=""),"",MAX(KV$20:KV$23)-KV21)/MIN(KV$20:KV$23),"")</f>
        <v/>
      </c>
      <c r="LC21" s="17" t="s">
        <v>131</v>
      </c>
      <c r="LD21" s="18">
        <v>204.39999389648438</v>
      </c>
      <c r="LF21" s="19" t="str">
        <f t="shared" ref="LF21:LF23" si="333">IFERROR(IF(OR(LD21=MAX(LD$20:LD$23),LD21=""),"",MAX(LD$20:LD$23)-LD21)/MIN(LD$20:LD$23),"")</f>
        <v/>
      </c>
      <c r="LK21" s="17" t="s">
        <v>131</v>
      </c>
      <c r="LL21" s="18">
        <v>204.39999389648438</v>
      </c>
      <c r="LN21" s="19" t="str">
        <f t="shared" ref="LN21:LN23" si="334">IFERROR(IF(OR(LL21=MAX(LL$20:LL$23),LL21=""),"",MAX(LL$20:LL$23)-LL21)/MIN(LL$20:LL$23),"")</f>
        <v/>
      </c>
      <c r="LS21" s="17" t="s">
        <v>131</v>
      </c>
      <c r="LT21" s="18"/>
      <c r="LV21" s="19" t="str">
        <f t="shared" ref="LV21:LV23" si="335">IFERROR(IF(OR(LT21=MAX(LT$20:LT$23),LT21=""),"",MAX(LT$20:LT$23)-LT21)/MIN(LT$20:LT$23),"")</f>
        <v/>
      </c>
      <c r="MA21" s="17" t="s">
        <v>131</v>
      </c>
      <c r="MB21" s="18">
        <v>204.39999389648438</v>
      </c>
      <c r="MD21" s="19" t="str">
        <f t="shared" ref="MD21:MD23" si="336">IFERROR(IF(OR(MB21=MAX(MB$20:MB$23),MB21=""),"",MAX(MB$20:MB$23)-MB21)/MIN(MB$20:MB$23),"")</f>
        <v/>
      </c>
      <c r="MI21" s="17" t="s">
        <v>131</v>
      </c>
      <c r="MJ21" s="18">
        <v>204.39999389648438</v>
      </c>
      <c r="ML21" s="19" t="str">
        <f t="shared" ref="ML21:ML23" si="337">IFERROR(IF(OR(MJ21=MAX(MJ$20:MJ$23),MJ21=""),"",MAX(MJ$20:MJ$23)-MJ21)/MIN(MJ$20:MJ$23),"")</f>
        <v/>
      </c>
      <c r="MQ21" s="17" t="s">
        <v>131</v>
      </c>
      <c r="MR21" s="18">
        <v>204.39999389648438</v>
      </c>
      <c r="MT21" s="19" t="str">
        <f t="shared" ref="MT21:MT23" si="338">IFERROR(IF(OR(MR21=MAX(MR$20:MR$23),MR21=""),"",MAX(MR$20:MR$23)-MR21)/MIN(MR$20:MR$23),"")</f>
        <v/>
      </c>
      <c r="MY21" s="17" t="s">
        <v>131</v>
      </c>
      <c r="MZ21" s="18">
        <v>204.39999389648438</v>
      </c>
      <c r="NB21" s="19">
        <f t="shared" ref="NB21:NB23" si="339">IFERROR(IF(OR(MZ21=MAX(MZ$20:MZ$23),MZ21=""),"",MAX(MZ$20:MZ$23)-MZ21)/MIN(MZ$20:MZ$23),"")</f>
        <v>6.1514996510879529E-2</v>
      </c>
      <c r="NG21" s="17" t="s">
        <v>131</v>
      </c>
      <c r="NH21" s="18">
        <v>238</v>
      </c>
      <c r="NJ21" s="19" t="str">
        <f t="shared" ref="NJ21:NJ23" si="340">IFERROR(IF(OR(NH21=MAX(NH$20:NH$23),NH21=""),"",MAX(NH$20:NH$23)-NH21)/MIN(NH$20:NH$23),"")</f>
        <v/>
      </c>
      <c r="NO21" s="17" t="s">
        <v>131</v>
      </c>
      <c r="NP21" s="18">
        <v>238</v>
      </c>
      <c r="NR21" s="19" t="str">
        <f t="shared" ref="NR21:NR23" si="341">IFERROR(IF(OR(NP21=MAX(NP$20:NP$23),NP21=""),"",MAX(NP$20:NP$23)-NP21)/MIN(NP$20:NP$23),"")</f>
        <v/>
      </c>
      <c r="NW21" s="17" t="s">
        <v>131</v>
      </c>
      <c r="NX21" s="18">
        <v>204.39999389648438</v>
      </c>
      <c r="NZ21" s="19">
        <f t="shared" ref="NZ21:NZ23" si="342">IFERROR(IF(OR(NX21=MAX(NX$20:NX$23),NX21=""),"",MAX(NX$20:NX$23)-NX21)/MIN(NX$20:NX$23),"")</f>
        <v>6.1514996510879529E-2</v>
      </c>
      <c r="OE21" s="17" t="s">
        <v>131</v>
      </c>
      <c r="OF21" s="18">
        <v>204.39999389648438</v>
      </c>
      <c r="OH21" s="19">
        <f t="shared" ref="OH21:OH23" si="343">IFERROR(IF(OR(OF21=MAX(OF$20:OF$23),OF21=""),"",MAX(OF$20:OF$23)-OF21)/MIN(OF$20:OF$23),"")</f>
        <v>6.1514996510879529E-2</v>
      </c>
      <c r="OM21" s="17" t="s">
        <v>131</v>
      </c>
      <c r="ON21" s="18">
        <v>204.39999389648438</v>
      </c>
      <c r="OP21" s="19" t="str">
        <f t="shared" ref="OP21:OP23" si="344">IFERROR(IF(OR(ON21=MAX(ON$20:ON$23),ON21=""),"",MAX(ON$20:ON$23)-ON21)/MIN(ON$20:ON$23),"")</f>
        <v/>
      </c>
      <c r="OU21" s="17" t="s">
        <v>131</v>
      </c>
      <c r="OV21" s="18">
        <v>205.80000305175781</v>
      </c>
      <c r="OX21" s="19" t="str">
        <f t="shared" ref="OX21:OX23" si="345">IFERROR(IF(OR(OV21=MAX(OV$20:OV$23),OV21=""),"",MAX(OV$20:OV$23)-OV21)/MIN(OV$20:OV$23),"")</f>
        <v/>
      </c>
      <c r="PC21" s="17" t="s">
        <v>131</v>
      </c>
      <c r="PD21" s="18">
        <v>205.80000305175781</v>
      </c>
      <c r="PF21" s="19" t="str">
        <f t="shared" ref="PF21:PF23" si="346">IFERROR(IF(OR(PD21=MAX(PD$20:PD$23),PD21=""),"",MAX(PD$20:PD$23)-PD21)/MIN(PD$20:PD$23),"")</f>
        <v/>
      </c>
      <c r="PK21" s="17" t="s">
        <v>131</v>
      </c>
      <c r="PL21" s="18">
        <v>205.80000305175781</v>
      </c>
      <c r="PN21" s="19" t="str">
        <f t="shared" ref="PN21:PN23" si="347">IFERROR(IF(OR(PL21=MAX(PL$20:PL$23),PL21=""),"",MAX(PL$20:PL$23)-PL21)/MIN(PL$20:PL$23),"")</f>
        <v/>
      </c>
      <c r="PS21" s="17" t="s">
        <v>131</v>
      </c>
      <c r="PT21" s="18">
        <v>205.80000305175781</v>
      </c>
      <c r="PV21" s="19" t="str">
        <f t="shared" ref="PV21:PV23" si="348">IFERROR(IF(OR(PT21=MAX(PT$20:PT$23),PT21=""),"",MAX(PT$20:PT$23)-PT21)/MIN(PT$20:PT$23),"")</f>
        <v/>
      </c>
      <c r="QA21" s="17" t="s">
        <v>131</v>
      </c>
      <c r="QB21" s="18">
        <v>205.80000305175781</v>
      </c>
      <c r="QD21" s="19" t="str">
        <f t="shared" ref="QD21:QD23" si="349">IFERROR(IF(OR(QB21=MAX(QB$20:QB$23),QB21=""),"",MAX(QB$20:QB$23)-QB21)/MIN(QB$20:QB$23),"")</f>
        <v/>
      </c>
      <c r="QI21" s="17" t="s">
        <v>131</v>
      </c>
      <c r="QJ21" s="18">
        <v>205.80000305175781</v>
      </c>
      <c r="QL21" s="19" t="str">
        <f t="shared" ref="QL21:QL23" si="350">IFERROR(IF(OR(QJ21=MAX(QJ$20:QJ$23),QJ21=""),"",MAX(QJ$20:QJ$23)-QJ21)/MIN(QJ$20:QJ$23),"")</f>
        <v/>
      </c>
      <c r="QQ21" s="17" t="s">
        <v>131</v>
      </c>
      <c r="QR21" s="18">
        <v>205.80000305175781</v>
      </c>
      <c r="QT21" s="19">
        <f t="shared" ref="QT21:QT23" si="351">IFERROR(IF(OR(QR21=MAX(QR$20:QR$23),QR21=""),"",MAX(QR$20:QR$23)-QR21)/MIN(QR$20:QR$23),"")</f>
        <v>8.5137680821017442E-2</v>
      </c>
      <c r="QY21" s="17" t="s">
        <v>131</v>
      </c>
      <c r="QZ21" s="18">
        <v>196</v>
      </c>
      <c r="RB21" s="19">
        <f t="shared" ref="RB21:RB23" si="352">IFERROR(IF(OR(QZ21=MAX(QZ$20:QZ$23),QZ21=""),"",MAX(QZ$20:QZ$23)-QZ21)/MIN(QZ$20:QZ$23),"")</f>
        <v>8.7545590283233908E-3</v>
      </c>
      <c r="RG21" s="17" t="s">
        <v>131</v>
      </c>
      <c r="RH21" s="18">
        <v>196</v>
      </c>
      <c r="RJ21" s="19" t="str">
        <f t="shared" ref="RJ21:RJ23" si="353">IFERROR(IF(OR(RH21=MAX(RH$20:RH$23),RH21=""),"",MAX(RH$20:RH$23)-RH21)/MIN(RH$20:RH$23),"")</f>
        <v/>
      </c>
      <c r="RO21" s="17" t="s">
        <v>131</v>
      </c>
      <c r="RP21" s="18"/>
      <c r="RR21" s="19" t="str">
        <f t="shared" ref="RR21:RR23" si="354">IFERROR(IF(OR(RP21=MAX(RP$20:RP$23),RP21=""),"",MAX(RP$20:RP$23)-RP21)/MIN(RP$20:RP$23),"")</f>
        <v/>
      </c>
      <c r="RW21" s="17" t="s">
        <v>131</v>
      </c>
      <c r="RX21" s="18">
        <v>205.80000305175781</v>
      </c>
      <c r="RZ21" s="19" t="str">
        <f t="shared" ref="RZ21:RZ23" si="355">IFERROR(IF(OR(RX21=MAX(RX$20:RX$23),RX21=""),"",MAX(RX$20:RX$23)-RX21)/MIN(RX$20:RX$23),"")</f>
        <v/>
      </c>
      <c r="SE21" s="17" t="s">
        <v>131</v>
      </c>
      <c r="SF21" s="18">
        <v>196</v>
      </c>
      <c r="SH21" s="19" t="str">
        <f t="shared" ref="SH21:SH23" si="356">IFERROR(IF(OR(SF21=MAX(SF$20:SF$23),SF21=""),"",MAX(SF$20:SF$23)-SF21)/MIN(SF$20:SF$23),"")</f>
        <v/>
      </c>
      <c r="SM21" s="17" t="s">
        <v>131</v>
      </c>
      <c r="SN21" s="18">
        <v>205.80000305175781</v>
      </c>
      <c r="SP21" s="19" t="str">
        <f t="shared" ref="SP21:SP23" si="357">IFERROR(IF(OR(SN21=MAX(SN$20:SN$23),SN21=""),"",MAX(SN$20:SN$23)-SN21)/MIN(SN$20:SN$23),"")</f>
        <v/>
      </c>
      <c r="SU21" s="17" t="s">
        <v>131</v>
      </c>
      <c r="SV21" s="18">
        <v>205.80000305175781</v>
      </c>
      <c r="SX21" s="19" t="str">
        <f t="shared" ref="SX21:SX23" si="358">IFERROR(IF(OR(SV21=MAX(SV$20:SV$23),SV21=""),"",MAX(SV$20:SV$23)-SV21)/MIN(SV$20:SV$23),"")</f>
        <v/>
      </c>
      <c r="TC21" s="17" t="s">
        <v>131</v>
      </c>
      <c r="TD21" s="18">
        <v>196</v>
      </c>
      <c r="TF21" s="19" t="str">
        <f t="shared" ref="TF21:TF23" si="359">IFERROR(IF(OR(TD21=MAX(TD$20:TD$23),TD21=""),"",MAX(TD$20:TD$23)-TD21)/MIN(TD$20:TD$23),"")</f>
        <v/>
      </c>
      <c r="TK21" s="17" t="s">
        <v>131</v>
      </c>
      <c r="TL21" s="18">
        <v>196</v>
      </c>
      <c r="TN21" s="19" t="str">
        <f t="shared" ref="TN21:TN23" si="360">IFERROR(IF(OR(TL21=MAX(TL$20:TL$23),TL21=""),"",MAX(TL$20:TL$23)-TL21)/MIN(TL$20:TL$23),"")</f>
        <v/>
      </c>
      <c r="TS21" s="17" t="s">
        <v>131</v>
      </c>
      <c r="TT21" s="18">
        <v>196</v>
      </c>
      <c r="TV21" s="19" t="str">
        <f t="shared" ref="TV21:TV23" si="361">IFERROR(IF(OR(TT21=MAX(TT$20:TT$23),TT21=""),"",MAX(TT$20:TT$23)-TT21)/MIN(TT$20:TT$23),"")</f>
        <v/>
      </c>
      <c r="UA21" s="17" t="s">
        <v>131</v>
      </c>
      <c r="UB21" s="18">
        <v>187.60000610351563</v>
      </c>
      <c r="UD21" s="19">
        <f t="shared" ref="UD21:UD23" si="362">IFERROR(IF(OR(UB21=MAX(UB$20:UB$23),UB21=""),"",MAX(UB$20:UB$23)-UB21)/MIN(UB$20:UB$23),"")</f>
        <v>2.3831859195815156E-2</v>
      </c>
      <c r="UI21" s="17" t="s">
        <v>131</v>
      </c>
      <c r="UJ21" s="18">
        <v>187.60000610351563</v>
      </c>
      <c r="UL21" s="19">
        <f t="shared" ref="UL21:UL23" si="363">IFERROR(IF(OR(UJ21=MAX(UJ$20:UJ$23),UJ21=""),"",MAX(UJ$20:UJ$23)-UJ21)/MIN(UJ$20:UJ$23),"")</f>
        <v>2.3831859195815156E-2</v>
      </c>
      <c r="UQ21" s="17" t="s">
        <v>131</v>
      </c>
      <c r="UR21" s="18">
        <v>187.60000610351563</v>
      </c>
      <c r="UT21" s="19">
        <f t="shared" ref="UT21:UT23" si="364">IFERROR(IF(OR(UR21=MAX(UR$20:UR$23),UR21=""),"",MAX(UR$20:UR$23)-UR21)/MIN(UR$20:UR$23),"")</f>
        <v>2.3831859195815156E-2</v>
      </c>
      <c r="UY21" s="17" t="s">
        <v>131</v>
      </c>
      <c r="UZ21" s="18">
        <v>187.60000610351563</v>
      </c>
      <c r="VB21" s="19">
        <f t="shared" ref="VB21:VB23" si="365">IFERROR(IF(OR(UZ21=MAX(UZ$20:UZ$23),UZ21=""),"",MAX(UZ$20:UZ$23)-UZ21)/MIN(UZ$20:UZ$23),"")</f>
        <v>2.3831859195815156E-2</v>
      </c>
      <c r="VG21" s="17" t="s">
        <v>131</v>
      </c>
      <c r="VH21" s="18">
        <v>196</v>
      </c>
      <c r="VJ21" s="19" t="str">
        <f t="shared" ref="VJ21:VJ23" si="366">IFERROR(IF(OR(VH21=MAX(VH$20:VH$23),VH21=""),"",MAX(VH$20:VH$23)-VH21)/MIN(VH$20:VH$23),"")</f>
        <v/>
      </c>
      <c r="VO21" s="17" t="s">
        <v>131</v>
      </c>
      <c r="VP21" s="18">
        <v>187.60000610351563</v>
      </c>
      <c r="VR21" s="19" t="str">
        <f t="shared" ref="VR21:VR23" si="367">IFERROR(IF(OR(VP21=MAX(VP$20:VP$23),VP21=""),"",MAX(VP$20:VP$23)-VP21)/MIN(VP$20:VP$23),"")</f>
        <v/>
      </c>
      <c r="VW21" s="17" t="s">
        <v>131</v>
      </c>
      <c r="VX21" s="18">
        <v>187.60000610351563</v>
      </c>
      <c r="VZ21" s="19">
        <f t="shared" ref="VZ21:VZ23" si="368">IFERROR(IF(OR(VX21=MAX(VX$20:VX$23),VX21=""),"",MAX(VX$20:VX$23)-VX21)/MIN(VX$20:VX$23),"")</f>
        <v>2.3831859195815156E-2</v>
      </c>
      <c r="WE21" s="17" t="s">
        <v>131</v>
      </c>
      <c r="WF21" s="18">
        <v>187.60000610351563</v>
      </c>
      <c r="WH21" s="19" t="str">
        <f t="shared" ref="WH21:WH23" si="369">IFERROR(IF(OR(WF21=MAX(WF$20:WF$23),WF21=""),"",MAX(WF$20:WF$23)-WF21)/MIN(WF$20:WF$23),"")</f>
        <v/>
      </c>
      <c r="WM21" s="17" t="s">
        <v>131</v>
      </c>
      <c r="WN21" s="18">
        <v>133</v>
      </c>
      <c r="WP21" s="19">
        <f t="shared" ref="WP21:WP23" si="370">IFERROR(IF(OR(WN21=MAX(WN$20:WN$23),WN21=""),"",MAX(WN$20:WN$23)-WN21)/MIN(WN$20:WN$23),"")</f>
        <v>0.70165419040765975</v>
      </c>
      <c r="WU21" s="17" t="s">
        <v>131</v>
      </c>
      <c r="WV21" s="18">
        <v>133</v>
      </c>
      <c r="WX21" s="19">
        <f t="shared" ref="WX21:WX23" si="371">IFERROR(IF(OR(WV21=MAX(WV$20:WV$23),WV21=""),"",MAX(WV$20:WV$23)-WV21)/MIN(WV$20:WV$23),"")</f>
        <v>0.20674621004649862</v>
      </c>
      <c r="XC21" s="17" t="s">
        <v>131</v>
      </c>
      <c r="XD21" s="18">
        <v>196</v>
      </c>
      <c r="XF21" s="19">
        <f t="shared" ref="XF21:XF23" si="372">IFERROR(IF(OR(XD21=MAX(XD$20:XD$23),XD21=""),"",MAX(XD$20:XD$23)-XD21)/MIN(XD$20:XD$23),"")</f>
        <v>0.52965075488788027</v>
      </c>
      <c r="XK21" s="17" t="s">
        <v>131</v>
      </c>
      <c r="XL21" s="18">
        <v>196</v>
      </c>
      <c r="XN21" s="19">
        <f t="shared" ref="XN21:XN23" si="373">IFERROR(IF(OR(XL21=MAX(XL$20:XL$23),XL21=""),"",MAX(XL$20:XL$23)-XL21)/MIN(XL$20:XL$23),"")</f>
        <v>0.72673011738433124</v>
      </c>
      <c r="XS21" s="17" t="s">
        <v>131</v>
      </c>
      <c r="XT21" s="18">
        <v>196</v>
      </c>
      <c r="XV21" s="19">
        <f t="shared" ref="XV21:XV23" si="374">IFERROR(IF(OR(XT21=MAX(XT$20:XT$23),XT21=""),"",MAX(XT$20:XT$23)-XT21)/MIN(XT$20:XT$23),"")</f>
        <v>0.41198979591836737</v>
      </c>
      <c r="YA21" s="17" t="s">
        <v>131</v>
      </c>
      <c r="YB21" s="18">
        <v>205.80000305175781</v>
      </c>
      <c r="YD21" s="19">
        <f t="shared" ref="YD21:YD23" si="375">IFERROR(IF(OR(YB21=MAX(YB$20:YB$23),YB21=""),"",MAX(YB$20:YB$23)-YB21)/MIN(YB$20:YB$23),"")</f>
        <v>0.36854897670089076</v>
      </c>
      <c r="YI21" s="17" t="s">
        <v>131</v>
      </c>
      <c r="YJ21" s="18">
        <v>205.80000305175781</v>
      </c>
      <c r="YL21" s="19">
        <f t="shared" ref="YL21:YL23" si="376">IFERROR(IF(OR(YJ21=MAX(YJ$20:YJ$23),YJ21=""),"",MAX(YJ$20:YJ$23)-YJ21)/MIN(YJ$20:YJ$23),"")</f>
        <v>0.36854897670089076</v>
      </c>
      <c r="YQ21" s="17" t="s">
        <v>131</v>
      </c>
      <c r="YR21" s="18">
        <v>196</v>
      </c>
      <c r="YT21" s="19">
        <f t="shared" ref="YT21:YT23" si="377">IFERROR(IF(OR(YR21=MAX(YR$20:YR$23),YR21=""),"",MAX(YR$20:YR$23)-YR21)/MIN(YR$20:YR$23),"")</f>
        <v>0.41198979591836737</v>
      </c>
      <c r="YY21" s="17" t="s">
        <v>131</v>
      </c>
      <c r="YZ21" s="18">
        <v>196</v>
      </c>
      <c r="ZB21" s="19">
        <f t="shared" ref="ZB21:ZB23" si="378">IFERROR(IF(OR(YZ21=MAX(YZ$20:YZ$23),YZ21=""),"",MAX(YZ$20:YZ$23)-YZ21)/MIN(YZ$20:YZ$23),"")</f>
        <v>0.41198979591836737</v>
      </c>
      <c r="ZG21" s="17" t="s">
        <v>131</v>
      </c>
      <c r="ZH21" s="18">
        <v>187.60000610351563</v>
      </c>
      <c r="ZJ21" s="19">
        <f t="shared" ref="ZJ21:ZJ23" si="379">IFERROR(IF(OR(ZH21=MAX(ZH$20:ZH$23),ZH21=""),"",MAX(ZH$20:ZH$23)-ZH21)/MIN(ZH$20:ZH$23),"")</f>
        <v>0.20639658827802945</v>
      </c>
      <c r="ZO21" s="17" t="s">
        <v>131</v>
      </c>
      <c r="ZP21" s="18">
        <v>133</v>
      </c>
      <c r="ZR21" s="19">
        <f t="shared" ref="ZR21:ZR23" si="380">IFERROR(IF(OR(ZP21=MAX(ZP$20:ZP$23),ZP21=""),"",MAX(ZP$20:ZP$23)-ZP21)/MIN(ZP$20:ZP$23),"")</f>
        <v>0.70165419040765975</v>
      </c>
      <c r="ZW21" s="17" t="s">
        <v>131</v>
      </c>
      <c r="ZX21" s="18">
        <v>187.60000610351563</v>
      </c>
      <c r="ZZ21" s="19">
        <f t="shared" ref="ZZ21:ZZ23" si="381">IFERROR(IF(OR(ZX21=MAX(ZX$20:ZX$23),ZX21=""),"",MAX(ZX$20:ZX$23)-ZX21)/MIN(ZX$20:ZX$23),"")</f>
        <v>2.3831859195815156E-2</v>
      </c>
      <c r="AAE21" s="17" t="s">
        <v>131</v>
      </c>
      <c r="AAF21" s="18">
        <v>196</v>
      </c>
      <c r="AAH21" s="19" t="str">
        <f t="shared" ref="AAH21:AAH23" si="382">IFERROR(IF(OR(AAF21=MAX(AAF$20:AAF$23),AAF21=""),"",MAX(AAF$20:AAF$23)-AAF21)/MIN(AAF$20:AAF$23),"")</f>
        <v/>
      </c>
      <c r="AAM21" s="17" t="s">
        <v>131</v>
      </c>
      <c r="AAN21" s="18">
        <v>196</v>
      </c>
      <c r="AAP21" s="19" t="str">
        <f t="shared" ref="AAP21:AAP23" si="383">IFERROR(IF(OR(AAN21=MAX(AAN$20:AAN$23),AAN21=""),"",MAX(AAN$20:AAN$23)-AAN21)/MIN(AAN$20:AAN$23),"")</f>
        <v/>
      </c>
      <c r="AAU21" s="17" t="s">
        <v>131</v>
      </c>
      <c r="AAV21" s="18">
        <v>196</v>
      </c>
      <c r="AAX21" s="19">
        <f t="shared" ref="AAX21:AAX23" si="384">IFERROR(IF(OR(AAV21=MAX(AAV$20:AAV$23),AAV21=""),"",MAX(AAV$20:AAV$23)-AAV21)/MIN(AAV$20:AAV$23),"")</f>
        <v>0.15469391491948342</v>
      </c>
      <c r="ABC21" s="17" t="s">
        <v>131</v>
      </c>
      <c r="ABD21" s="18">
        <v>196</v>
      </c>
      <c r="ABF21" s="19">
        <f t="shared" ref="ABF21:ABF23" si="385">IFERROR(IF(OR(ABD21=MAX(ABD$20:ABD$23),ABD21=""),"",MAX(ABD$20:ABD$23)-ABD21)/MIN(ABD$20:ABD$23),"")</f>
        <v>0.15469391491948342</v>
      </c>
      <c r="ABK21" s="17" t="s">
        <v>131</v>
      </c>
      <c r="ABL21" s="18">
        <v>238</v>
      </c>
      <c r="ABN21" s="19">
        <f t="shared" ref="ABN21:ABN23" si="386">IFERROR(IF(OR(ABL21=MAX(ABL$20:ABL$23),ABL21=""),"",MAX(ABL$20:ABL$23)-ABL21)/MIN(ABL$20:ABL$23),"")</f>
        <v>0.19731368028411703</v>
      </c>
      <c r="ABS21" s="17" t="s">
        <v>131</v>
      </c>
      <c r="ABT21" s="18">
        <v>238</v>
      </c>
      <c r="ABV21" s="19" t="str">
        <f t="shared" ref="ABV21:ABV23" si="387">IFERROR(IF(OR(ABT21=MAX(ABT$20:ABT$23),ABT21=""),"",MAX(ABT$20:ABT$23)-ABT21)/MIN(ABT$20:ABT$23),"")</f>
        <v/>
      </c>
      <c r="ACA21" s="17" t="s">
        <v>131</v>
      </c>
      <c r="ACB21" s="18">
        <v>238</v>
      </c>
      <c r="ACD21" s="19" t="str">
        <f t="shared" ref="ACD21:ACD23" si="388">IFERROR(IF(OR(ACB21=MAX(ACB$20:ACB$23),ACB21=""),"",MAX(ACB$20:ACB$23)-ACB21)/MIN(ACB$20:ACB$23),"")</f>
        <v/>
      </c>
      <c r="ACI21" s="17" t="s">
        <v>131</v>
      </c>
      <c r="ACJ21" s="18">
        <v>238</v>
      </c>
      <c r="ACL21" s="19" t="str">
        <f t="shared" ref="ACL21:ACL23" si="389">IFERROR(IF(OR(ACJ21=MAX(ACJ$20:ACJ$23),ACJ21=""),"",MAX(ACJ$20:ACJ$23)-ACJ21)/MIN(ACJ$20:ACJ$23),"")</f>
        <v/>
      </c>
      <c r="ACQ21" s="17" t="s">
        <v>131</v>
      </c>
      <c r="ACR21" s="18">
        <v>225.39999389648438</v>
      </c>
      <c r="ACT21" s="19" t="str">
        <f t="shared" ref="ACT21:ACT23" si="390">IFERROR(IF(OR(ACR21=MAX(ACR$20:ACR$23),ACR21=""),"",MAX(ACR$20:ACR$23)-ACR21)/MIN(ACR$20:ACR$23),"")</f>
        <v/>
      </c>
      <c r="ACY21" s="17" t="s">
        <v>131</v>
      </c>
      <c r="ACZ21" s="18">
        <v>225.39999389648438</v>
      </c>
      <c r="ADB21" s="19" t="str">
        <f t="shared" ref="ADB21:ADB23" si="391">IFERROR(IF(OR(ACZ21=MAX(ACZ$20:ACZ$23),ACZ21=""),"",MAX(ACZ$20:ACZ$23)-ACZ21)/MIN(ACZ$20:ACZ$23),"")</f>
        <v/>
      </c>
    </row>
    <row r="22" spans="2:783" x14ac:dyDescent="0.2">
      <c r="C22" s="17" t="s">
        <v>133</v>
      </c>
      <c r="D22" s="18">
        <v>224.81234741210938</v>
      </c>
      <c r="F22" s="19">
        <f t="shared" si="294"/>
        <v>7.3258498044346722E-3</v>
      </c>
      <c r="K22" s="17" t="s">
        <v>133</v>
      </c>
      <c r="L22" s="18">
        <v>224.81234741210938</v>
      </c>
      <c r="N22" s="19">
        <f t="shared" si="295"/>
        <v>6.7063038550353475E-3</v>
      </c>
      <c r="S22" s="17" t="s">
        <v>133</v>
      </c>
      <c r="T22" s="18">
        <v>224.81234741210938</v>
      </c>
      <c r="V22" s="19">
        <f t="shared" si="296"/>
        <v>6.7063038550353475E-3</v>
      </c>
      <c r="AA22" s="17" t="s">
        <v>133</v>
      </c>
      <c r="AB22" s="18">
        <v>224.81234741210938</v>
      </c>
      <c r="AD22" s="19" t="str">
        <f t="shared" si="297"/>
        <v/>
      </c>
      <c r="AI22" s="17" t="s">
        <v>133</v>
      </c>
      <c r="AJ22" s="18">
        <v>224.81234741210938</v>
      </c>
      <c r="AL22" s="19">
        <f t="shared" si="298"/>
        <v>8.0510698059777008E-2</v>
      </c>
      <c r="AQ22" s="17" t="s">
        <v>133</v>
      </c>
      <c r="AR22" s="18">
        <v>224.81234741210938</v>
      </c>
      <c r="AT22" s="19">
        <f t="shared" si="299"/>
        <v>8.0510698059777008E-2</v>
      </c>
      <c r="AY22" s="17" t="s">
        <v>133</v>
      </c>
      <c r="AZ22" s="18">
        <v>224.81234741210938</v>
      </c>
      <c r="BB22" s="19" t="str">
        <f t="shared" si="300"/>
        <v/>
      </c>
      <c r="BG22" s="17" t="s">
        <v>133</v>
      </c>
      <c r="BH22" s="18">
        <v>224.81234741210938</v>
      </c>
      <c r="BJ22" s="19">
        <f t="shared" si="301"/>
        <v>7.3258498044346722E-3</v>
      </c>
      <c r="BO22" s="17" t="s">
        <v>133</v>
      </c>
      <c r="BP22" s="18">
        <v>226.1043701171875</v>
      </c>
      <c r="BR22" s="19">
        <f t="shared" si="302"/>
        <v>0.22469224158928619</v>
      </c>
      <c r="BW22" s="17" t="s">
        <v>133</v>
      </c>
      <c r="BX22" s="18"/>
      <c r="BZ22" s="19" t="str">
        <f t="shared" si="303"/>
        <v/>
      </c>
      <c r="CE22" s="17" t="s">
        <v>133</v>
      </c>
      <c r="CF22" s="18">
        <v>226.1043701171875</v>
      </c>
      <c r="CH22" s="19">
        <f t="shared" si="304"/>
        <v>0.22469224158928619</v>
      </c>
      <c r="CM22" s="17" t="s">
        <v>133</v>
      </c>
      <c r="CN22" s="18">
        <v>226.1043701171875</v>
      </c>
      <c r="CP22" s="19">
        <f t="shared" si="305"/>
        <v>0.22469224158928619</v>
      </c>
      <c r="CU22" s="17" t="s">
        <v>133</v>
      </c>
      <c r="CV22" s="18">
        <v>226.1043701171875</v>
      </c>
      <c r="CX22" s="19">
        <f t="shared" si="306"/>
        <v>0.22469224158928619</v>
      </c>
      <c r="DC22" s="17" t="s">
        <v>133</v>
      </c>
      <c r="DD22" s="18">
        <v>226.1043701171875</v>
      </c>
      <c r="DF22" s="19">
        <f t="shared" si="307"/>
        <v>0.22469224158928619</v>
      </c>
      <c r="DK22" s="17" t="s">
        <v>133</v>
      </c>
      <c r="DL22" s="18">
        <v>231.27247619628906</v>
      </c>
      <c r="DN22" s="19">
        <f t="shared" si="308"/>
        <v>0.20176364256955848</v>
      </c>
      <c r="DS22" s="17" t="s">
        <v>133</v>
      </c>
      <c r="DT22" s="18">
        <v>231.27247619628906</v>
      </c>
      <c r="DV22" s="19">
        <f t="shared" si="309"/>
        <v>0.20176364256955848</v>
      </c>
      <c r="EA22" s="17" t="s">
        <v>133</v>
      </c>
      <c r="EB22" s="18">
        <v>231.27247619628906</v>
      </c>
      <c r="ED22" s="19">
        <f t="shared" si="310"/>
        <v>0.20176364256955848</v>
      </c>
      <c r="EI22" s="17" t="s">
        <v>133</v>
      </c>
      <c r="EJ22" s="18">
        <v>231.27247619628906</v>
      </c>
      <c r="EL22" s="19">
        <f t="shared" si="311"/>
        <v>0.20176364256955848</v>
      </c>
      <c r="EQ22" s="17" t="s">
        <v>133</v>
      </c>
      <c r="ER22" s="18">
        <v>226.1043701171875</v>
      </c>
      <c r="ET22" s="19">
        <f t="shared" si="312"/>
        <v>9.5668683615972956E-4</v>
      </c>
      <c r="EY22" s="17" t="s">
        <v>133</v>
      </c>
      <c r="EZ22" s="18">
        <v>226.1043701171875</v>
      </c>
      <c r="FB22" s="19">
        <f t="shared" si="313"/>
        <v>9.5668683615972956E-4</v>
      </c>
      <c r="FG22" s="17" t="s">
        <v>133</v>
      </c>
      <c r="FH22" s="18">
        <v>226.1043701171875</v>
      </c>
      <c r="FJ22" s="19">
        <f t="shared" si="314"/>
        <v>9.5668683615972956E-4</v>
      </c>
      <c r="FO22" s="17" t="s">
        <v>133</v>
      </c>
      <c r="FP22" s="18">
        <v>231.27247619628906</v>
      </c>
      <c r="FR22" s="19">
        <f t="shared" si="315"/>
        <v>0.20176364256955848</v>
      </c>
      <c r="FW22" s="17" t="s">
        <v>133</v>
      </c>
      <c r="FX22" s="18">
        <v>231.27247619628906</v>
      </c>
      <c r="FZ22" s="19">
        <f t="shared" si="316"/>
        <v>0.20176364256955848</v>
      </c>
      <c r="GE22" s="17" t="s">
        <v>133</v>
      </c>
      <c r="GF22" s="18">
        <v>231.27247619628906</v>
      </c>
      <c r="GH22" s="19">
        <f t="shared" si="317"/>
        <v>0.20176364256955848</v>
      </c>
      <c r="GM22" s="17" t="s">
        <v>133</v>
      </c>
      <c r="GN22" s="18">
        <v>224.81234741210938</v>
      </c>
      <c r="GP22" s="19">
        <f t="shared" si="318"/>
        <v>6.7063038550353475E-3</v>
      </c>
      <c r="GU22" s="17" t="s">
        <v>133</v>
      </c>
      <c r="GV22" s="18">
        <v>226.1043701171875</v>
      </c>
      <c r="GX22" s="19">
        <f t="shared" si="319"/>
        <v>9.5668683615972956E-4</v>
      </c>
      <c r="HC22" s="17" t="s">
        <v>133</v>
      </c>
      <c r="HD22" s="18">
        <v>224.81234741210938</v>
      </c>
      <c r="HF22" s="19">
        <f t="shared" si="320"/>
        <v>5.8660712988846626E-2</v>
      </c>
      <c r="HK22" s="17" t="s">
        <v>133</v>
      </c>
      <c r="HL22" s="18">
        <v>224.81234741210938</v>
      </c>
      <c r="HN22" s="19">
        <f t="shared" si="321"/>
        <v>6.7063038550353475E-3</v>
      </c>
      <c r="HS22" s="17" t="s">
        <v>133</v>
      </c>
      <c r="HT22" s="18">
        <v>214.47615051269531</v>
      </c>
      <c r="HV22" s="19" t="str">
        <f t="shared" si="322"/>
        <v/>
      </c>
      <c r="IA22" s="17" t="s">
        <v>133</v>
      </c>
      <c r="IB22" s="18">
        <v>214.47615051269531</v>
      </c>
      <c r="ID22" s="19">
        <f t="shared" si="323"/>
        <v>0.14361324205758152</v>
      </c>
      <c r="II22" s="17" t="s">
        <v>133</v>
      </c>
      <c r="IJ22" s="18">
        <v>214.47615051269531</v>
      </c>
      <c r="IL22" s="19">
        <f t="shared" si="324"/>
        <v>3.9620283037928472E-2</v>
      </c>
      <c r="IQ22" s="17" t="s">
        <v>133</v>
      </c>
      <c r="IR22" s="18">
        <v>214.47615051269531</v>
      </c>
      <c r="IT22" s="19">
        <f t="shared" si="325"/>
        <v>0.10968049095935382</v>
      </c>
      <c r="IY22" s="17" t="s">
        <v>133</v>
      </c>
      <c r="IZ22" s="18">
        <v>197.67982482910156</v>
      </c>
      <c r="JB22" s="19">
        <f t="shared" si="326"/>
        <v>0.20396707254144975</v>
      </c>
      <c r="JG22" s="17" t="s">
        <v>133</v>
      </c>
      <c r="JH22" s="18">
        <v>196.38780212402344</v>
      </c>
      <c r="JJ22" s="19">
        <f t="shared" si="327"/>
        <v>0.13362440271222398</v>
      </c>
      <c r="JO22" s="17" t="s">
        <v>133</v>
      </c>
      <c r="JP22" s="18">
        <v>196.38780212402344</v>
      </c>
      <c r="JR22" s="19">
        <f t="shared" si="328"/>
        <v>0.21188789439018976</v>
      </c>
      <c r="JW22" s="17" t="s">
        <v>133</v>
      </c>
      <c r="JX22" s="18">
        <v>214.47615051269531</v>
      </c>
      <c r="JZ22" s="19">
        <f t="shared" si="329"/>
        <v>0.10968049095935382</v>
      </c>
      <c r="KE22" s="17" t="s">
        <v>133</v>
      </c>
      <c r="KF22" s="18">
        <v>214.47615051269531</v>
      </c>
      <c r="KH22" s="19">
        <f t="shared" si="330"/>
        <v>6.6690129305658971E-2</v>
      </c>
      <c r="KM22" s="17" t="s">
        <v>133</v>
      </c>
      <c r="KN22" s="18">
        <v>224.81234741210938</v>
      </c>
      <c r="KP22" s="19">
        <f t="shared" si="331"/>
        <v>3.5875853078544476E-3</v>
      </c>
      <c r="KU22" s="17" t="s">
        <v>133</v>
      </c>
      <c r="KV22" s="18">
        <v>197.67982482910156</v>
      </c>
      <c r="KX22" s="19">
        <f t="shared" si="332"/>
        <v>4.1026672418677315E-2</v>
      </c>
      <c r="LC22" s="17" t="s">
        <v>133</v>
      </c>
      <c r="LD22" s="18">
        <v>197.67982482910156</v>
      </c>
      <c r="LF22" s="19">
        <f t="shared" si="333"/>
        <v>4.1026672418677315E-2</v>
      </c>
      <c r="LK22" s="17" t="s">
        <v>133</v>
      </c>
      <c r="LL22" s="18">
        <v>197.67982482910156</v>
      </c>
      <c r="LN22" s="19">
        <f t="shared" si="334"/>
        <v>4.1026672418677315E-2</v>
      </c>
      <c r="LS22" s="17" t="s">
        <v>133</v>
      </c>
      <c r="LT22" s="18"/>
      <c r="LV22" s="19" t="str">
        <f t="shared" si="335"/>
        <v/>
      </c>
      <c r="MA22" s="17" t="s">
        <v>133</v>
      </c>
      <c r="MB22" s="18">
        <v>197.67982482910156</v>
      </c>
      <c r="MD22" s="19">
        <f t="shared" si="336"/>
        <v>4.1026672418677315E-2</v>
      </c>
      <c r="MI22" s="17" t="s">
        <v>133</v>
      </c>
      <c r="MJ22" s="18">
        <v>197.67982482910156</v>
      </c>
      <c r="ML22" s="19">
        <f t="shared" si="337"/>
        <v>4.1026672418677315E-2</v>
      </c>
      <c r="MQ22" s="17" t="s">
        <v>133</v>
      </c>
      <c r="MR22" s="18">
        <v>197.67982482910156</v>
      </c>
      <c r="MT22" s="19">
        <f t="shared" si="338"/>
        <v>4.1026672418677315E-2</v>
      </c>
      <c r="MY22" s="17" t="s">
        <v>133</v>
      </c>
      <c r="MZ22" s="18">
        <v>214.47615051269531</v>
      </c>
      <c r="NB22" s="19" t="str">
        <f t="shared" si="339"/>
        <v/>
      </c>
      <c r="NG22" s="17" t="s">
        <v>133</v>
      </c>
      <c r="NH22" s="18">
        <v>197.67982482910156</v>
      </c>
      <c r="NJ22" s="19">
        <f t="shared" si="340"/>
        <v>0.24615491098713838</v>
      </c>
      <c r="NO22" s="17" t="s">
        <v>133</v>
      </c>
      <c r="NP22" s="18">
        <v>214.47615051269531</v>
      </c>
      <c r="NR22" s="19">
        <f t="shared" si="341"/>
        <v>0.14361324205758152</v>
      </c>
      <c r="NW22" s="17" t="s">
        <v>133</v>
      </c>
      <c r="NX22" s="18">
        <v>214.47615051269531</v>
      </c>
      <c r="NZ22" s="19" t="str">
        <f t="shared" si="342"/>
        <v/>
      </c>
      <c r="OE22" s="17" t="s">
        <v>133</v>
      </c>
      <c r="OF22" s="18">
        <v>214.47615051269531</v>
      </c>
      <c r="OH22" s="19" t="str">
        <f t="shared" si="343"/>
        <v/>
      </c>
      <c r="OM22" s="17" t="s">
        <v>133</v>
      </c>
      <c r="ON22" s="18">
        <v>196.38780212402344</v>
      </c>
      <c r="OP22" s="19">
        <f t="shared" si="344"/>
        <v>4.8914478774028054E-2</v>
      </c>
      <c r="OU22" s="17" t="s">
        <v>133</v>
      </c>
      <c r="OV22" s="18">
        <v>197.67982482910156</v>
      </c>
      <c r="OX22" s="19">
        <f t="shared" si="345"/>
        <v>4.9573736699445738E-2</v>
      </c>
      <c r="PC22" s="17" t="s">
        <v>133</v>
      </c>
      <c r="PD22" s="18">
        <v>196.38780212402344</v>
      </c>
      <c r="PF22" s="19">
        <f t="shared" si="346"/>
        <v>5.746154305479647E-2</v>
      </c>
      <c r="PK22" s="17" t="s">
        <v>133</v>
      </c>
      <c r="PL22" s="18">
        <v>196.38780212402344</v>
      </c>
      <c r="PN22" s="19">
        <f t="shared" si="347"/>
        <v>5.746154305479647E-2</v>
      </c>
      <c r="PS22" s="17" t="s">
        <v>133</v>
      </c>
      <c r="PT22" s="18">
        <v>192.51171875</v>
      </c>
      <c r="PV22" s="19">
        <f t="shared" si="348"/>
        <v>8.1125055275847319E-2</v>
      </c>
      <c r="QA22" s="17" t="s">
        <v>133</v>
      </c>
      <c r="QB22" s="18">
        <v>196.38780212402344</v>
      </c>
      <c r="QD22" s="19">
        <f t="shared" si="349"/>
        <v>5.746154305479647E-2</v>
      </c>
      <c r="QI22" s="17" t="s">
        <v>133</v>
      </c>
      <c r="QJ22" s="18">
        <v>196.38780212402344</v>
      </c>
      <c r="QL22" s="19">
        <f t="shared" si="350"/>
        <v>5.746154305479647E-2</v>
      </c>
      <c r="QQ22" s="17" t="s">
        <v>133</v>
      </c>
      <c r="QR22" s="18">
        <v>197.67982482910156</v>
      </c>
      <c r="QT22" s="19">
        <f t="shared" si="351"/>
        <v>0.12621510604474129</v>
      </c>
      <c r="QY22" s="17" t="s">
        <v>133</v>
      </c>
      <c r="QZ22" s="18">
        <v>197.67982482910156</v>
      </c>
      <c r="RB22" s="19" t="str">
        <f t="shared" si="352"/>
        <v/>
      </c>
      <c r="RG22" s="17" t="s">
        <v>133</v>
      </c>
      <c r="RH22" s="18">
        <v>192.51171875</v>
      </c>
      <c r="RJ22" s="19">
        <f t="shared" si="353"/>
        <v>1.8179493231357844E-2</v>
      </c>
      <c r="RO22" s="17" t="s">
        <v>133</v>
      </c>
      <c r="RP22" s="18"/>
      <c r="RR22" s="19" t="str">
        <f t="shared" si="354"/>
        <v/>
      </c>
      <c r="RW22" s="17" t="s">
        <v>133</v>
      </c>
      <c r="RX22" s="18">
        <v>192.51171875</v>
      </c>
      <c r="RZ22" s="19">
        <f t="shared" si="355"/>
        <v>6.9253095495142442E-2</v>
      </c>
      <c r="SE22" s="17" t="s">
        <v>133</v>
      </c>
      <c r="SF22" s="18">
        <v>192.51171875</v>
      </c>
      <c r="SH22" s="19">
        <f t="shared" si="356"/>
        <v>1.8179493231357844E-2</v>
      </c>
      <c r="SM22" s="17" t="s">
        <v>133</v>
      </c>
      <c r="SN22" s="18">
        <v>192.51171875</v>
      </c>
      <c r="SP22" s="19">
        <f t="shared" si="357"/>
        <v>6.9253095495142442E-2</v>
      </c>
      <c r="SU22" s="17" t="s">
        <v>133</v>
      </c>
      <c r="SV22" s="18">
        <v>192.51171875</v>
      </c>
      <c r="SX22" s="19">
        <f t="shared" si="358"/>
        <v>6.9253095495142442E-2</v>
      </c>
      <c r="TC22" s="17" t="s">
        <v>133</v>
      </c>
      <c r="TD22" s="18">
        <v>192.51171875</v>
      </c>
      <c r="TF22" s="19">
        <f t="shared" si="359"/>
        <v>1.8179493231357844E-2</v>
      </c>
      <c r="TK22" s="17" t="s">
        <v>133</v>
      </c>
      <c r="TL22" s="18">
        <v>192.51171875</v>
      </c>
      <c r="TN22" s="19">
        <f t="shared" si="360"/>
        <v>2.1295977930462961E-2</v>
      </c>
      <c r="TS22" s="17" t="s">
        <v>133</v>
      </c>
      <c r="TT22" s="18">
        <v>179.59147644042969</v>
      </c>
      <c r="TV22" s="19">
        <f t="shared" si="361"/>
        <v>0.10017413463896896</v>
      </c>
      <c r="UA22" s="17" t="s">
        <v>133</v>
      </c>
      <c r="UB22" s="18">
        <v>179.59147644042969</v>
      </c>
      <c r="UD22" s="19">
        <f t="shared" si="362"/>
        <v>6.8424897918019534E-2</v>
      </c>
      <c r="UI22" s="17" t="s">
        <v>133</v>
      </c>
      <c r="UJ22" s="18">
        <v>179.59147644042969</v>
      </c>
      <c r="UL22" s="19">
        <f t="shared" si="363"/>
        <v>6.8424897918019534E-2</v>
      </c>
      <c r="UQ22" s="17" t="s">
        <v>133</v>
      </c>
      <c r="UR22" s="18">
        <v>179.59147644042969</v>
      </c>
      <c r="UT22" s="19">
        <f t="shared" si="364"/>
        <v>6.8424897918019534E-2</v>
      </c>
      <c r="UY22" s="17" t="s">
        <v>133</v>
      </c>
      <c r="UZ22" s="18">
        <v>179.59147644042969</v>
      </c>
      <c r="VB22" s="19">
        <f t="shared" si="365"/>
        <v>6.8424897918019534E-2</v>
      </c>
      <c r="VG22" s="17" t="s">
        <v>133</v>
      </c>
      <c r="VH22" s="18">
        <v>179.59147644042969</v>
      </c>
      <c r="VJ22" s="19">
        <f t="shared" si="366"/>
        <v>0.10017413463896896</v>
      </c>
      <c r="VO22" s="17" t="s">
        <v>133</v>
      </c>
      <c r="VP22" s="18">
        <v>179.59147644042969</v>
      </c>
      <c r="VR22" s="19">
        <f t="shared" si="367"/>
        <v>4.8892121574353013E-2</v>
      </c>
      <c r="VW22" s="17" t="s">
        <v>133</v>
      </c>
      <c r="VX22" s="18">
        <v>179.59147644042969</v>
      </c>
      <c r="VZ22" s="19">
        <f t="shared" si="368"/>
        <v>6.8424897918019534E-2</v>
      </c>
      <c r="WE22" s="17" t="s">
        <v>133</v>
      </c>
      <c r="WF22" s="18">
        <v>179.59147644042969</v>
      </c>
      <c r="WH22" s="19">
        <f t="shared" si="369"/>
        <v>6.717437997891261E-2</v>
      </c>
      <c r="WM22" s="17" t="s">
        <v>133</v>
      </c>
      <c r="WN22" s="18">
        <v>179.59147644042969</v>
      </c>
      <c r="WP22" s="19">
        <f t="shared" si="370"/>
        <v>0.3513423374720982</v>
      </c>
      <c r="WU22" s="17" t="s">
        <v>133</v>
      </c>
      <c r="WV22" s="18">
        <v>152.45895385742188</v>
      </c>
      <c r="WX22" s="19" t="str">
        <f t="shared" si="371"/>
        <v/>
      </c>
      <c r="XC22" s="17" t="s">
        <v>133</v>
      </c>
      <c r="XD22" s="18">
        <v>152.45895385742188</v>
      </c>
      <c r="XF22" s="19">
        <f t="shared" si="372"/>
        <v>0.81524268006465461</v>
      </c>
      <c r="XK22" s="17" t="s">
        <v>133</v>
      </c>
      <c r="XL22" s="18">
        <v>111.11415100097656</v>
      </c>
      <c r="XN22" s="19">
        <f t="shared" si="373"/>
        <v>1.4906818574131724</v>
      </c>
      <c r="XS22" s="17" t="s">
        <v>133</v>
      </c>
      <c r="XT22" s="18">
        <v>196.38780212402344</v>
      </c>
      <c r="XV22" s="19">
        <f t="shared" si="374"/>
        <v>0.41001121365294163</v>
      </c>
      <c r="YA22" s="17" t="s">
        <v>133</v>
      </c>
      <c r="YB22" s="18">
        <v>192.51171875</v>
      </c>
      <c r="YD22" s="19">
        <f t="shared" si="375"/>
        <v>0.43757482296126454</v>
      </c>
      <c r="YI22" s="17" t="s">
        <v>133</v>
      </c>
      <c r="YJ22" s="18">
        <v>192.51171875</v>
      </c>
      <c r="YL22" s="19">
        <f t="shared" si="376"/>
        <v>0.43757482296126454</v>
      </c>
      <c r="YQ22" s="17" t="s">
        <v>133</v>
      </c>
      <c r="YR22" s="18">
        <v>196.38780212402344</v>
      </c>
      <c r="YT22" s="19">
        <f t="shared" si="377"/>
        <v>0.41001121365294163</v>
      </c>
      <c r="YY22" s="17" t="s">
        <v>133</v>
      </c>
      <c r="YZ22" s="18">
        <v>196.38780212402344</v>
      </c>
      <c r="ZB22" s="19">
        <f t="shared" si="378"/>
        <v>0.41001121365294163</v>
      </c>
      <c r="ZG22" s="17" t="s">
        <v>133</v>
      </c>
      <c r="ZH22" s="18">
        <v>192.51171875</v>
      </c>
      <c r="ZJ22" s="19">
        <f t="shared" si="379"/>
        <v>0.18021475199507034</v>
      </c>
      <c r="ZO22" s="17" t="s">
        <v>133</v>
      </c>
      <c r="ZP22" s="18">
        <v>192.51171875</v>
      </c>
      <c r="ZR22" s="19">
        <f t="shared" si="380"/>
        <v>0.25419765845277253</v>
      </c>
      <c r="ZW22" s="17" t="s">
        <v>133</v>
      </c>
      <c r="ZX22" s="18">
        <v>179.59147644042969</v>
      </c>
      <c r="ZZ22" s="19">
        <f t="shared" si="381"/>
        <v>6.8424897918019534E-2</v>
      </c>
      <c r="AAE22" s="17" t="s">
        <v>133</v>
      </c>
      <c r="AAF22" s="18">
        <v>179.59147644042969</v>
      </c>
      <c r="AAH22" s="19">
        <f t="shared" si="382"/>
        <v>0.10017413463896896</v>
      </c>
      <c r="AAM22" s="17" t="s">
        <v>133</v>
      </c>
      <c r="AAN22" s="18">
        <v>179.59147644042969</v>
      </c>
      <c r="AAP22" s="19">
        <f t="shared" si="383"/>
        <v>9.1365825844262727E-2</v>
      </c>
      <c r="AAU22" s="17" t="s">
        <v>133</v>
      </c>
      <c r="AAV22" s="18">
        <v>196.38780212402344</v>
      </c>
      <c r="AAX22" s="19">
        <f t="shared" si="384"/>
        <v>0.15271533265405771</v>
      </c>
      <c r="ABC22" s="17" t="s">
        <v>133</v>
      </c>
      <c r="ABD22" s="18">
        <v>196.38780212402344</v>
      </c>
      <c r="ABF22" s="19">
        <f t="shared" si="385"/>
        <v>0.15271533265405771</v>
      </c>
      <c r="ABK22" s="17" t="s">
        <v>133</v>
      </c>
      <c r="ABL22" s="18">
        <v>196.38780212402344</v>
      </c>
      <c r="ABN22" s="19">
        <f t="shared" si="386"/>
        <v>0.40920157467430679</v>
      </c>
      <c r="ABS22" s="17" t="s">
        <v>133</v>
      </c>
      <c r="ABT22" s="18">
        <v>197.67982482910156</v>
      </c>
      <c r="ABV22" s="19">
        <f t="shared" si="387"/>
        <v>0.21013223965427408</v>
      </c>
      <c r="ACA22" s="17" t="s">
        <v>133</v>
      </c>
      <c r="ACB22" s="18">
        <v>197.67982482910156</v>
      </c>
      <c r="ACD22" s="19">
        <f t="shared" si="388"/>
        <v>0.21013223965427408</v>
      </c>
      <c r="ACI22" s="17" t="s">
        <v>133</v>
      </c>
      <c r="ACJ22" s="18">
        <v>197.67982482910156</v>
      </c>
      <c r="ACL22" s="19">
        <f t="shared" si="389"/>
        <v>0.24615491098713838</v>
      </c>
      <c r="ACQ22" s="17" t="s">
        <v>133</v>
      </c>
      <c r="ACR22" s="18">
        <v>197.67982482910156</v>
      </c>
      <c r="ACT22" s="19">
        <f t="shared" si="390"/>
        <v>0.16923179823521581</v>
      </c>
      <c r="ACY22" s="17" t="s">
        <v>133</v>
      </c>
      <c r="ACZ22" s="18">
        <v>197.67982482910156</v>
      </c>
      <c r="ADB22" s="19">
        <f t="shared" si="391"/>
        <v>0.14446616824047112</v>
      </c>
    </row>
    <row r="23" spans="2:783" x14ac:dyDescent="0.2">
      <c r="C23" s="17" t="s">
        <v>132</v>
      </c>
      <c r="D23" s="18">
        <v>226.32000732421875</v>
      </c>
      <c r="F23" s="19" t="str">
        <f t="shared" si="294"/>
        <v/>
      </c>
      <c r="K23" s="17" t="s">
        <v>132</v>
      </c>
      <c r="L23" s="18">
        <v>226.32000732421875</v>
      </c>
      <c r="N23" s="19" t="str">
        <f t="shared" si="295"/>
        <v/>
      </c>
      <c r="S23" s="17" t="s">
        <v>132</v>
      </c>
      <c r="T23" s="18">
        <v>226.32000732421875</v>
      </c>
      <c r="V23" s="19" t="str">
        <f t="shared" si="296"/>
        <v/>
      </c>
      <c r="AA23" s="17" t="s">
        <v>132</v>
      </c>
      <c r="AB23" s="18">
        <v>163.80000305175781</v>
      </c>
      <c r="AD23" s="19">
        <f t="shared" si="297"/>
        <v>0.37248072786099262</v>
      </c>
      <c r="AI23" s="17" t="s">
        <v>132</v>
      </c>
      <c r="AJ23" s="18">
        <v>163.80000305175781</v>
      </c>
      <c r="AL23" s="19">
        <f t="shared" si="298"/>
        <v>0.45299142592076963</v>
      </c>
      <c r="AQ23" s="17" t="s">
        <v>132</v>
      </c>
      <c r="AR23" s="18">
        <v>163.80000305175781</v>
      </c>
      <c r="AT23" s="19">
        <f t="shared" si="299"/>
        <v>0.45299142592076963</v>
      </c>
      <c r="AY23" s="17" t="s">
        <v>132</v>
      </c>
      <c r="AZ23" s="18">
        <v>163.80000305175781</v>
      </c>
      <c r="BB23" s="19">
        <f t="shared" si="300"/>
        <v>0.37248072786099262</v>
      </c>
      <c r="BG23" s="17" t="s">
        <v>132</v>
      </c>
      <c r="BH23" s="18">
        <v>226.32000732421875</v>
      </c>
      <c r="BJ23" s="19" t="str">
        <f t="shared" si="301"/>
        <v/>
      </c>
      <c r="BO23" s="17" t="s">
        <v>132</v>
      </c>
      <c r="BP23" s="18">
        <v>276.75</v>
      </c>
      <c r="BR23" s="19" t="str">
        <f t="shared" si="302"/>
        <v/>
      </c>
      <c r="BW23" s="17" t="s">
        <v>132</v>
      </c>
      <c r="BX23" s="18"/>
      <c r="BZ23" s="19" t="str">
        <f t="shared" si="303"/>
        <v/>
      </c>
      <c r="CE23" s="17" t="s">
        <v>132</v>
      </c>
      <c r="CF23" s="18">
        <v>276.75</v>
      </c>
      <c r="CH23" s="19" t="str">
        <f t="shared" si="304"/>
        <v/>
      </c>
      <c r="CM23" s="17" t="s">
        <v>132</v>
      </c>
      <c r="CN23" s="18">
        <v>276.75</v>
      </c>
      <c r="CP23" s="19" t="str">
        <f t="shared" si="305"/>
        <v/>
      </c>
      <c r="CU23" s="17" t="s">
        <v>132</v>
      </c>
      <c r="CV23" s="18">
        <v>276.75</v>
      </c>
      <c r="CX23" s="19" t="str">
        <f t="shared" si="306"/>
        <v/>
      </c>
      <c r="DC23" s="17" t="s">
        <v>132</v>
      </c>
      <c r="DD23" s="18">
        <v>276.75</v>
      </c>
      <c r="DF23" s="19" t="str">
        <f t="shared" si="307"/>
        <v/>
      </c>
      <c r="DK23" s="17" t="s">
        <v>132</v>
      </c>
      <c r="DL23" s="18">
        <v>276.75</v>
      </c>
      <c r="DN23" s="19" t="str">
        <f t="shared" si="308"/>
        <v/>
      </c>
      <c r="DS23" s="17" t="s">
        <v>132</v>
      </c>
      <c r="DT23" s="18">
        <v>276.75</v>
      </c>
      <c r="DV23" s="19" t="str">
        <f t="shared" si="309"/>
        <v/>
      </c>
      <c r="EA23" s="17" t="s">
        <v>132</v>
      </c>
      <c r="EB23" s="18">
        <v>276.75</v>
      </c>
      <c r="ED23" s="19" t="str">
        <f t="shared" si="310"/>
        <v/>
      </c>
      <c r="EI23" s="17" t="s">
        <v>132</v>
      </c>
      <c r="EJ23" s="18">
        <v>276.75</v>
      </c>
      <c r="EL23" s="19" t="str">
        <f t="shared" si="311"/>
        <v/>
      </c>
      <c r="EQ23" s="17" t="s">
        <v>132</v>
      </c>
      <c r="ER23" s="18">
        <v>226.32000732421875</v>
      </c>
      <c r="ET23" s="19" t="str">
        <f t="shared" si="312"/>
        <v/>
      </c>
      <c r="EY23" s="17" t="s">
        <v>132</v>
      </c>
      <c r="EZ23" s="18">
        <v>226.32000732421875</v>
      </c>
      <c r="FB23" s="19" t="str">
        <f t="shared" si="313"/>
        <v/>
      </c>
      <c r="FG23" s="17" t="s">
        <v>132</v>
      </c>
      <c r="FH23" s="18">
        <v>226.32000732421875</v>
      </c>
      <c r="FJ23" s="19" t="str">
        <f t="shared" si="314"/>
        <v/>
      </c>
      <c r="FO23" s="17" t="s">
        <v>132</v>
      </c>
      <c r="FP23" s="18">
        <v>276.75</v>
      </c>
      <c r="FR23" s="19" t="str">
        <f t="shared" si="315"/>
        <v/>
      </c>
      <c r="FW23" s="17" t="s">
        <v>132</v>
      </c>
      <c r="FX23" s="18">
        <v>276.75</v>
      </c>
      <c r="FZ23" s="19" t="str">
        <f t="shared" si="316"/>
        <v/>
      </c>
      <c r="GE23" s="17" t="s">
        <v>132</v>
      </c>
      <c r="GF23" s="18">
        <v>276.75</v>
      </c>
      <c r="GH23" s="19" t="str">
        <f t="shared" si="317"/>
        <v/>
      </c>
      <c r="GM23" s="17" t="s">
        <v>132</v>
      </c>
      <c r="GN23" s="18">
        <v>226.32000732421875</v>
      </c>
      <c r="GP23" s="19" t="str">
        <f t="shared" si="318"/>
        <v/>
      </c>
      <c r="GU23" s="17" t="s">
        <v>132</v>
      </c>
      <c r="GV23" s="18">
        <v>226.32000732421875</v>
      </c>
      <c r="GX23" s="19" t="str">
        <f t="shared" si="319"/>
        <v/>
      </c>
      <c r="HC23" s="17" t="s">
        <v>132</v>
      </c>
      <c r="HD23" s="18">
        <v>226.32000732421875</v>
      </c>
      <c r="HF23" s="19">
        <f t="shared" si="320"/>
        <v>5.1954409133811282E-2</v>
      </c>
      <c r="HK23" s="17" t="s">
        <v>132</v>
      </c>
      <c r="HL23" s="18">
        <v>226.32000732421875</v>
      </c>
      <c r="HN23" s="19" t="str">
        <f t="shared" si="321"/>
        <v/>
      </c>
      <c r="HS23" s="17" t="s">
        <v>132</v>
      </c>
      <c r="HT23" s="18">
        <v>163.80000305175781</v>
      </c>
      <c r="HV23" s="19">
        <f t="shared" si="322"/>
        <v>0.30937818386318811</v>
      </c>
      <c r="IA23" s="17" t="s">
        <v>132</v>
      </c>
      <c r="IB23" s="18">
        <v>163.80000305175781</v>
      </c>
      <c r="ID23" s="19">
        <f t="shared" si="323"/>
        <v>0.45299142592076963</v>
      </c>
      <c r="II23" s="17" t="s">
        <v>132</v>
      </c>
      <c r="IJ23" s="18">
        <v>222.6300048828125</v>
      </c>
      <c r="IL23" s="19" t="str">
        <f t="shared" si="324"/>
        <v/>
      </c>
      <c r="IQ23" s="17" t="s">
        <v>132</v>
      </c>
      <c r="IR23" s="18">
        <v>222.6300048828125</v>
      </c>
      <c r="IT23" s="19">
        <f t="shared" si="325"/>
        <v>7.1662956839006281E-2</v>
      </c>
      <c r="IY23" s="17" t="s">
        <v>132</v>
      </c>
      <c r="IZ23" s="18">
        <v>221.39999389648438</v>
      </c>
      <c r="JB23" s="19">
        <f t="shared" si="326"/>
        <v>8.3974204842940783E-2</v>
      </c>
      <c r="JG23" s="17" t="s">
        <v>132</v>
      </c>
      <c r="JH23" s="18">
        <v>222.6300048828125</v>
      </c>
      <c r="JJ23" s="19" t="str">
        <f t="shared" si="327"/>
        <v/>
      </c>
      <c r="JO23" s="17" t="s">
        <v>132</v>
      </c>
      <c r="JP23" s="18">
        <v>221.39999389648438</v>
      </c>
      <c r="JR23" s="19">
        <f t="shared" si="328"/>
        <v>8.4526665729638017E-2</v>
      </c>
      <c r="JW23" s="17" t="s">
        <v>132</v>
      </c>
      <c r="JX23" s="18">
        <v>222.6300048828125</v>
      </c>
      <c r="JZ23" s="19">
        <f t="shared" si="329"/>
        <v>7.1662956839006281E-2</v>
      </c>
      <c r="KE23" s="17" t="s">
        <v>132</v>
      </c>
      <c r="KF23" s="18">
        <v>163.80000305175781</v>
      </c>
      <c r="KH23" s="19">
        <f t="shared" si="330"/>
        <v>0.37606831316884709</v>
      </c>
      <c r="KM23" s="17" t="s">
        <v>132</v>
      </c>
      <c r="KN23" s="18">
        <v>163.80000305175781</v>
      </c>
      <c r="KP23" s="19">
        <f t="shared" si="331"/>
        <v>0.37606831316884709</v>
      </c>
      <c r="KU23" s="17" t="s">
        <v>132</v>
      </c>
      <c r="KV23" s="18">
        <v>163.80000305175781</v>
      </c>
      <c r="KX23" s="19">
        <f t="shared" si="332"/>
        <v>0.24786318735230858</v>
      </c>
      <c r="LC23" s="17" t="s">
        <v>132</v>
      </c>
      <c r="LD23" s="18">
        <v>163.80000305175781</v>
      </c>
      <c r="LF23" s="19">
        <f t="shared" si="333"/>
        <v>0.24786318735230858</v>
      </c>
      <c r="LK23" s="17" t="s">
        <v>132</v>
      </c>
      <c r="LL23" s="18">
        <v>163.80000305175781</v>
      </c>
      <c r="LN23" s="19">
        <f t="shared" si="334"/>
        <v>0.24786318735230858</v>
      </c>
      <c r="LS23" s="17" t="s">
        <v>132</v>
      </c>
      <c r="LT23" s="18"/>
      <c r="LV23" s="19" t="str">
        <f t="shared" si="335"/>
        <v/>
      </c>
      <c r="MA23" s="17" t="s">
        <v>132</v>
      </c>
      <c r="MB23" s="18">
        <v>163.80000305175781</v>
      </c>
      <c r="MD23" s="19">
        <f t="shared" si="336"/>
        <v>0.24786318735230858</v>
      </c>
      <c r="MI23" s="17" t="s">
        <v>132</v>
      </c>
      <c r="MJ23" s="18">
        <v>163.80000305175781</v>
      </c>
      <c r="ML23" s="19">
        <f t="shared" si="337"/>
        <v>0.24786318735230858</v>
      </c>
      <c r="MQ23" s="17" t="s">
        <v>132</v>
      </c>
      <c r="MR23" s="18">
        <v>163.80000305175781</v>
      </c>
      <c r="MT23" s="19">
        <f t="shared" si="338"/>
        <v>0.24786318735230858</v>
      </c>
      <c r="MY23" s="17" t="s">
        <v>132</v>
      </c>
      <c r="MZ23" s="18">
        <v>163.80000305175781</v>
      </c>
      <c r="NB23" s="19">
        <f t="shared" si="339"/>
        <v>0.30937818386318811</v>
      </c>
      <c r="NG23" s="17" t="s">
        <v>132</v>
      </c>
      <c r="NH23" s="18">
        <v>163.80000305175781</v>
      </c>
      <c r="NJ23" s="19">
        <f t="shared" si="340"/>
        <v>0.45299142592076963</v>
      </c>
      <c r="NO23" s="17" t="s">
        <v>132</v>
      </c>
      <c r="NP23" s="18">
        <v>163.80000305175781</v>
      </c>
      <c r="NR23" s="19">
        <f t="shared" si="341"/>
        <v>0.45299142592076963</v>
      </c>
      <c r="NW23" s="17" t="s">
        <v>132</v>
      </c>
      <c r="NX23" s="18">
        <v>163.80000305175781</v>
      </c>
      <c r="NZ23" s="19">
        <f t="shared" si="342"/>
        <v>0.30937818386318811</v>
      </c>
      <c r="OE23" s="17" t="s">
        <v>132</v>
      </c>
      <c r="OF23" s="18">
        <v>163.80000305175781</v>
      </c>
      <c r="OH23" s="19">
        <f t="shared" si="343"/>
        <v>0.30937818386318811</v>
      </c>
      <c r="OM23" s="17" t="s">
        <v>132</v>
      </c>
      <c r="ON23" s="18">
        <v>163.80000305175781</v>
      </c>
      <c r="OP23" s="19">
        <f t="shared" si="344"/>
        <v>0.24786318735230858</v>
      </c>
      <c r="OU23" s="17" t="s">
        <v>132</v>
      </c>
      <c r="OV23" s="18">
        <v>163.80000305175781</v>
      </c>
      <c r="OX23" s="19">
        <f t="shared" si="345"/>
        <v>0.25641025163307701</v>
      </c>
      <c r="PC23" s="17" t="s">
        <v>132</v>
      </c>
      <c r="PD23" s="18">
        <v>163.80000305175781</v>
      </c>
      <c r="PF23" s="19">
        <f t="shared" si="346"/>
        <v>0.25641025163307701</v>
      </c>
      <c r="PK23" s="17" t="s">
        <v>132</v>
      </c>
      <c r="PL23" s="18">
        <v>163.80000305175781</v>
      </c>
      <c r="PN23" s="19">
        <f t="shared" si="347"/>
        <v>0.25641025163307701</v>
      </c>
      <c r="PS23" s="17" t="s">
        <v>132</v>
      </c>
      <c r="PT23" s="18">
        <v>163.80000305175781</v>
      </c>
      <c r="PV23" s="19">
        <f t="shared" si="348"/>
        <v>0.25641025163307701</v>
      </c>
      <c r="QA23" s="17" t="s">
        <v>132</v>
      </c>
      <c r="QB23" s="18">
        <v>163.80000305175781</v>
      </c>
      <c r="QD23" s="19">
        <f t="shared" si="349"/>
        <v>0.25641025163307701</v>
      </c>
      <c r="QI23" s="17" t="s">
        <v>132</v>
      </c>
      <c r="QJ23" s="18">
        <v>163.80000305175781</v>
      </c>
      <c r="QL23" s="19">
        <f t="shared" si="350"/>
        <v>0.25641025163307701</v>
      </c>
      <c r="QQ23" s="17" t="s">
        <v>132</v>
      </c>
      <c r="QR23" s="18">
        <v>222.6300048828125</v>
      </c>
      <c r="QT23" s="19" t="str">
        <f t="shared" si="351"/>
        <v/>
      </c>
      <c r="QY23" s="17" t="s">
        <v>132</v>
      </c>
      <c r="QZ23" s="18">
        <v>191.8800048828125</v>
      </c>
      <c r="RB23" s="19">
        <f t="shared" si="352"/>
        <v>3.0226286213778271E-2</v>
      </c>
      <c r="RG23" s="17" t="s">
        <v>132</v>
      </c>
      <c r="RH23" s="18">
        <v>191.8800048828125</v>
      </c>
      <c r="RJ23" s="19">
        <f t="shared" si="353"/>
        <v>2.147172718545488E-2</v>
      </c>
      <c r="RO23" s="17" t="s">
        <v>132</v>
      </c>
      <c r="RP23" s="18"/>
      <c r="RR23" s="19" t="str">
        <f t="shared" si="354"/>
        <v/>
      </c>
      <c r="RW23" s="17" t="s">
        <v>132</v>
      </c>
      <c r="RX23" s="18">
        <v>191.8800048828125</v>
      </c>
      <c r="RZ23" s="19">
        <f t="shared" si="355"/>
        <v>7.2545329449239485E-2</v>
      </c>
      <c r="SE23" s="17" t="s">
        <v>132</v>
      </c>
      <c r="SF23" s="18">
        <v>191.8800048828125</v>
      </c>
      <c r="SH23" s="19">
        <f t="shared" si="356"/>
        <v>2.147172718545488E-2</v>
      </c>
      <c r="SM23" s="17" t="s">
        <v>132</v>
      </c>
      <c r="SN23" s="18">
        <v>191.8800048828125</v>
      </c>
      <c r="SP23" s="19">
        <f t="shared" si="357"/>
        <v>7.2545329449239485E-2</v>
      </c>
      <c r="SU23" s="17" t="s">
        <v>132</v>
      </c>
      <c r="SV23" s="18">
        <v>191.8800048828125</v>
      </c>
      <c r="SX23" s="19">
        <f t="shared" si="358"/>
        <v>7.2545329449239485E-2</v>
      </c>
      <c r="TC23" s="17" t="s">
        <v>132</v>
      </c>
      <c r="TD23" s="18">
        <v>191.8800048828125</v>
      </c>
      <c r="TF23" s="19">
        <f t="shared" si="359"/>
        <v>2.147172718545488E-2</v>
      </c>
      <c r="TK23" s="17" t="s">
        <v>132</v>
      </c>
      <c r="TL23" s="18">
        <v>163.80000305175781</v>
      </c>
      <c r="TN23" s="19">
        <f t="shared" si="360"/>
        <v>0.19658117428769264</v>
      </c>
      <c r="TS23" s="17" t="s">
        <v>132</v>
      </c>
      <c r="TT23" s="18">
        <v>163.80000305175781</v>
      </c>
      <c r="TV23" s="19">
        <f t="shared" si="361"/>
        <v>0.19658117428769264</v>
      </c>
      <c r="UA23" s="17" t="s">
        <v>132</v>
      </c>
      <c r="UB23" s="18">
        <v>191.8800048828125</v>
      </c>
      <c r="UD23" s="19" t="str">
        <f t="shared" si="362"/>
        <v/>
      </c>
      <c r="UI23" s="17" t="s">
        <v>132</v>
      </c>
      <c r="UJ23" s="18">
        <v>191.8800048828125</v>
      </c>
      <c r="UL23" s="19" t="str">
        <f t="shared" si="363"/>
        <v/>
      </c>
      <c r="UQ23" s="17" t="s">
        <v>132</v>
      </c>
      <c r="UR23" s="18">
        <v>191.8800048828125</v>
      </c>
      <c r="UT23" s="19" t="str">
        <f t="shared" si="364"/>
        <v/>
      </c>
      <c r="UY23" s="17" t="s">
        <v>132</v>
      </c>
      <c r="UZ23" s="18">
        <v>191.8800048828125</v>
      </c>
      <c r="VB23" s="19" t="str">
        <f t="shared" si="365"/>
        <v/>
      </c>
      <c r="VG23" s="17" t="s">
        <v>132</v>
      </c>
      <c r="VH23" s="18">
        <v>163.80000305175781</v>
      </c>
      <c r="VJ23" s="19">
        <f t="shared" si="366"/>
        <v>0.19658117428769264</v>
      </c>
      <c r="VO23" s="17" t="s">
        <v>132</v>
      </c>
      <c r="VP23" s="18">
        <v>163.80000305175781</v>
      </c>
      <c r="VR23" s="19">
        <f t="shared" si="367"/>
        <v>0.14529916122307668</v>
      </c>
      <c r="VW23" s="17" t="s">
        <v>132</v>
      </c>
      <c r="VX23" s="18">
        <v>191.8800048828125</v>
      </c>
      <c r="VZ23" s="19" t="str">
        <f t="shared" si="368"/>
        <v/>
      </c>
      <c r="WE23" s="17" t="s">
        <v>132</v>
      </c>
      <c r="WF23" s="18">
        <v>119.22000122070313</v>
      </c>
      <c r="WH23" s="19">
        <f t="shared" si="369"/>
        <v>0.57356151805623357</v>
      </c>
      <c r="WM23" s="17" t="s">
        <v>132</v>
      </c>
      <c r="WN23" s="18">
        <v>226.32000732421875</v>
      </c>
      <c r="WP23" s="19" t="str">
        <f t="shared" si="370"/>
        <v/>
      </c>
      <c r="WU23" s="17" t="s">
        <v>132</v>
      </c>
      <c r="WV23" s="18">
        <v>94.120002746582031</v>
      </c>
      <c r="WX23" s="19">
        <f t="shared" si="371"/>
        <v>0.6198358415683155</v>
      </c>
      <c r="XC23" s="17" t="s">
        <v>132</v>
      </c>
      <c r="XD23" s="18">
        <v>276.75</v>
      </c>
      <c r="XF23" s="19" t="str">
        <f t="shared" si="372"/>
        <v/>
      </c>
      <c r="XK23" s="17" t="s">
        <v>132</v>
      </c>
      <c r="XL23" s="18">
        <v>276.75</v>
      </c>
      <c r="XN23" s="19" t="str">
        <f t="shared" si="373"/>
        <v/>
      </c>
      <c r="XS23" s="17" t="s">
        <v>132</v>
      </c>
      <c r="XT23" s="18">
        <v>276.75</v>
      </c>
      <c r="XV23" s="19" t="str">
        <f t="shared" si="374"/>
        <v/>
      </c>
      <c r="YA23" s="17" t="s">
        <v>132</v>
      </c>
      <c r="YB23" s="18">
        <v>276.75</v>
      </c>
      <c r="YD23" s="19" t="str">
        <f t="shared" si="375"/>
        <v/>
      </c>
      <c r="YI23" s="17" t="s">
        <v>132</v>
      </c>
      <c r="YJ23" s="18">
        <v>276.75</v>
      </c>
      <c r="YL23" s="19" t="str">
        <f t="shared" si="376"/>
        <v/>
      </c>
      <c r="YQ23" s="17" t="s">
        <v>132</v>
      </c>
      <c r="YR23" s="18">
        <v>276.75</v>
      </c>
      <c r="YT23" s="19" t="str">
        <f t="shared" si="377"/>
        <v/>
      </c>
      <c r="YY23" s="17" t="s">
        <v>132</v>
      </c>
      <c r="YZ23" s="18">
        <v>276.75</v>
      </c>
      <c r="ZB23" s="19" t="str">
        <f t="shared" si="378"/>
        <v/>
      </c>
      <c r="ZG23" s="17" t="s">
        <v>132</v>
      </c>
      <c r="ZH23" s="18">
        <v>226.32000732421875</v>
      </c>
      <c r="ZJ23" s="19" t="str">
        <f t="shared" si="379"/>
        <v/>
      </c>
      <c r="ZO23" s="17" t="s">
        <v>132</v>
      </c>
      <c r="ZP23" s="18">
        <v>226.32000732421875</v>
      </c>
      <c r="ZR23" s="19" t="str">
        <f t="shared" si="380"/>
        <v/>
      </c>
      <c r="ZW23" s="17" t="s">
        <v>132</v>
      </c>
      <c r="ZX23" s="18">
        <v>191.8800048828125</v>
      </c>
      <c r="ZZ23" s="19" t="str">
        <f t="shared" si="381"/>
        <v/>
      </c>
      <c r="AAE23" s="17" t="s">
        <v>132</v>
      </c>
      <c r="AAF23" s="18">
        <v>163.80000305175781</v>
      </c>
      <c r="AAH23" s="19">
        <f t="shared" si="382"/>
        <v>0.19658117428769264</v>
      </c>
      <c r="AAM23" s="17" t="s">
        <v>132</v>
      </c>
      <c r="AAN23" s="18">
        <v>191.8800048828125</v>
      </c>
      <c r="AAP23" s="19">
        <f t="shared" si="383"/>
        <v>2.2940927926243193E-2</v>
      </c>
      <c r="AAU23" s="17" t="s">
        <v>132</v>
      </c>
      <c r="AAV23" s="18">
        <v>226.32000732421875</v>
      </c>
      <c r="AAX23" s="19" t="str">
        <f t="shared" si="384"/>
        <v/>
      </c>
      <c r="ABC23" s="17" t="s">
        <v>132</v>
      </c>
      <c r="ABD23" s="18">
        <v>226.32000732421875</v>
      </c>
      <c r="ABF23" s="19" t="str">
        <f t="shared" si="385"/>
        <v/>
      </c>
      <c r="ABK23" s="17" t="s">
        <v>132</v>
      </c>
      <c r="ABL23" s="18">
        <v>276.75</v>
      </c>
      <c r="ABN23" s="19" t="str">
        <f t="shared" si="386"/>
        <v/>
      </c>
      <c r="ABS23" s="17" t="s">
        <v>132</v>
      </c>
      <c r="ABT23" s="18">
        <v>191.8800048828125</v>
      </c>
      <c r="ABV23" s="19">
        <f t="shared" si="387"/>
        <v>0.24035852586805234</v>
      </c>
      <c r="ACA23" s="17" t="s">
        <v>132</v>
      </c>
      <c r="ACB23" s="18">
        <v>191.8800048828125</v>
      </c>
      <c r="ACD23" s="19">
        <f t="shared" si="388"/>
        <v>0.24035852586805234</v>
      </c>
      <c r="ACI23" s="17" t="s">
        <v>132</v>
      </c>
      <c r="ACJ23" s="18">
        <v>163.80000305175781</v>
      </c>
      <c r="ACL23" s="19">
        <f t="shared" si="389"/>
        <v>0.45299142592076963</v>
      </c>
      <c r="ACQ23" s="17" t="s">
        <v>132</v>
      </c>
      <c r="ACR23" s="18">
        <v>163.80000305175781</v>
      </c>
      <c r="ACT23" s="19">
        <f t="shared" si="390"/>
        <v>0.37606831316884709</v>
      </c>
      <c r="ACY23" s="17" t="s">
        <v>132</v>
      </c>
      <c r="ACZ23" s="18">
        <v>191.8800048828125</v>
      </c>
      <c r="ADB23" s="19">
        <f t="shared" si="391"/>
        <v>0.17469245445424941</v>
      </c>
    </row>
    <row r="25" spans="2:783" x14ac:dyDescent="0.2">
      <c r="D25" s="22" t="str">
        <f>"Teuerste ist:     "&amp;MAX(D26:D29)&amp;"   "&amp;INDEX(C26:C29,MATCH(MAX(D26:D29),D26:D29,0))</f>
        <v>Teuerste ist:     334   KLEYLING</v>
      </c>
      <c r="F25" s="17" t="s">
        <v>143</v>
      </c>
      <c r="G25" s="17" t="s">
        <v>134</v>
      </c>
      <c r="L25" s="22" t="str">
        <f>"Teuerste ist:     "&amp;MAX(L26:L29)&amp;"   "&amp;INDEX(K26:K29,MATCH(MAX(L26:L29),L26:L29,0))</f>
        <v>Teuerste ist:     334   KLEYLING</v>
      </c>
      <c r="N25" s="17" t="s">
        <v>143</v>
      </c>
      <c r="O25" s="17" t="s">
        <v>134</v>
      </c>
      <c r="T25" s="22" t="str">
        <f>"Teuerste ist:     "&amp;MAX(T26:T29)&amp;"   "&amp;INDEX(S26:S29,MATCH(MAX(T26:T29),T26:T29,0))</f>
        <v>Teuerste ist:     334   KLEYLING</v>
      </c>
      <c r="V25" s="17" t="s">
        <v>143</v>
      </c>
      <c r="W25" s="17" t="s">
        <v>134</v>
      </c>
      <c r="AB25" s="22" t="str">
        <f>"Teuerste ist:     "&amp;MAX(AB26:AB29)&amp;"   "&amp;INDEX(AA26:AA29,MATCH(MAX(AB26:AB29),AB26:AB29,0))</f>
        <v>Teuerste ist:     334   KLEYLING</v>
      </c>
      <c r="AD25" s="17" t="s">
        <v>143</v>
      </c>
      <c r="AE25" s="17" t="s">
        <v>134</v>
      </c>
      <c r="AJ25" s="22" t="str">
        <f>"Teuerste ist:     "&amp;MAX(AJ26:AJ29)&amp;"   "&amp;INDEX(AI26:AI29,MATCH(MAX(AJ26:AJ29),AJ26:AJ29,0))</f>
        <v>Teuerste ist:     334   KLEYLING</v>
      </c>
      <c r="AL25" s="17" t="s">
        <v>143</v>
      </c>
      <c r="AM25" s="17" t="s">
        <v>134</v>
      </c>
      <c r="AR25" s="22" t="str">
        <f>"Teuerste ist:     "&amp;MAX(AR26:AR29)&amp;"   "&amp;INDEX(AQ26:AQ29,MATCH(MAX(AR26:AR29),AR26:AR29,0))</f>
        <v>Teuerste ist:     334   KLEYLING</v>
      </c>
      <c r="AT25" s="17" t="s">
        <v>143</v>
      </c>
      <c r="AU25" s="17" t="s">
        <v>134</v>
      </c>
      <c r="AZ25" s="22" t="str">
        <f>"Teuerste ist:     "&amp;MAX(AZ26:AZ29)&amp;"   "&amp;INDEX(AY26:AY29,MATCH(MAX(AZ26:AZ29),AZ26:AZ29,0))</f>
        <v>Teuerste ist:     327   KLEYLING</v>
      </c>
      <c r="BB25" s="17" t="s">
        <v>143</v>
      </c>
      <c r="BC25" s="17" t="s">
        <v>134</v>
      </c>
      <c r="BH25" s="22" t="str">
        <f>"Teuerste ist:     "&amp;MAX(BH26:BH29)&amp;"   "&amp;INDEX(BG26:BG29,MATCH(MAX(BH26:BH29),BH26:BH29,0))</f>
        <v>Teuerste ist:     327   KLEYLING</v>
      </c>
      <c r="BJ25" s="17" t="s">
        <v>143</v>
      </c>
      <c r="BK25" s="17" t="s">
        <v>134</v>
      </c>
      <c r="BP25" s="22" t="str">
        <f>"Teuerste ist:     "&amp;MAX(BP26:BP29)&amp;"   "&amp;INDEX(BO26:BO29,MATCH(MAX(BP26:BP29),BP26:BP29,0))</f>
        <v>Teuerste ist:     354   EVOLA</v>
      </c>
      <c r="BR25" s="17" t="s">
        <v>143</v>
      </c>
      <c r="BS25" s="17" t="s">
        <v>134</v>
      </c>
      <c r="BX25" s="22" t="e">
        <f>"Teuerste ist:     "&amp;MAX(BX26:BX29)&amp;"   "&amp;INDEX(BW26:BW29,MATCH(MAX(BX26:BX29),BX26:BX29,0))</f>
        <v>#N/A</v>
      </c>
      <c r="BZ25" s="17" t="s">
        <v>143</v>
      </c>
      <c r="CA25" s="17" t="s">
        <v>134</v>
      </c>
      <c r="CF25" s="22" t="str">
        <f>"Teuerste ist:     "&amp;MAX(CF26:CF29)&amp;"   "&amp;INDEX(CE26:CE29,MATCH(MAX(CF26:CF29),CF26:CF29,0))</f>
        <v>Teuerste ist:     354   EVOLA</v>
      </c>
      <c r="CH25" s="17" t="s">
        <v>143</v>
      </c>
      <c r="CI25" s="17" t="s">
        <v>134</v>
      </c>
      <c r="CN25" s="22" t="str">
        <f>"Teuerste ist:     "&amp;MAX(CN26:CN29)&amp;"   "&amp;INDEX(CM26:CM29,MATCH(MAX(CN26:CN29),CN26:CN29,0))</f>
        <v>Teuerste ist:     354   EVOLA</v>
      </c>
      <c r="CP25" s="17" t="s">
        <v>143</v>
      </c>
      <c r="CQ25" s="17" t="s">
        <v>134</v>
      </c>
      <c r="CV25" s="22" t="str">
        <f>"Teuerste ist:     "&amp;MAX(CV26:CV29)&amp;"   "&amp;INDEX(CU26:CU29,MATCH(MAX(CV26:CV29),CV26:CV29,0))</f>
        <v>Teuerste ist:     354   EVOLA</v>
      </c>
      <c r="CX25" s="17" t="s">
        <v>143</v>
      </c>
      <c r="CY25" s="17" t="s">
        <v>134</v>
      </c>
      <c r="DD25" s="22" t="str">
        <f>"Teuerste ist:     "&amp;MAX(DD26:DD29)&amp;"   "&amp;INDEX(DC26:DC29,MATCH(MAX(DD26:DD29),DD26:DD29,0))</f>
        <v>Teuerste ist:     354   EVOLA</v>
      </c>
      <c r="DF25" s="17" t="s">
        <v>143</v>
      </c>
      <c r="DG25" s="17" t="s">
        <v>134</v>
      </c>
      <c r="DL25" s="22" t="str">
        <f>"Teuerste ist:     "&amp;MAX(DL26:DL29)&amp;"   "&amp;INDEX(DK26:DK29,MATCH(MAX(DL26:DL29),DL26:DL29,0))</f>
        <v>Teuerste ist:     354   EVOLA</v>
      </c>
      <c r="DN25" s="17" t="s">
        <v>143</v>
      </c>
      <c r="DO25" s="17" t="s">
        <v>134</v>
      </c>
      <c r="DT25" s="22" t="str">
        <f>"Teuerste ist:     "&amp;MAX(DT26:DT29)&amp;"   "&amp;INDEX(DS26:DS29,MATCH(MAX(DT26:DT29),DT26:DT29,0))</f>
        <v>Teuerste ist:     354   EVOLA</v>
      </c>
      <c r="DV25" s="17" t="s">
        <v>143</v>
      </c>
      <c r="DW25" s="17" t="s">
        <v>134</v>
      </c>
      <c r="EB25" s="22" t="str">
        <f>"Teuerste ist:     "&amp;MAX(EB26:EB29)&amp;"   "&amp;INDEX(EA26:EA29,MATCH(MAX(EB26:EB29),EB26:EB29,0))</f>
        <v>Teuerste ist:     354   EVOLA</v>
      </c>
      <c r="ED25" s="17" t="s">
        <v>143</v>
      </c>
      <c r="EE25" s="17" t="s">
        <v>134</v>
      </c>
      <c r="EJ25" s="22" t="str">
        <f>"Teuerste ist:     "&amp;MAX(EJ26:EJ29)&amp;"   "&amp;INDEX(EI26:EI29,MATCH(MAX(EJ26:EJ29),EJ26:EJ29,0))</f>
        <v>Teuerste ist:     354   EVOLA</v>
      </c>
      <c r="EL25" s="17" t="s">
        <v>143</v>
      </c>
      <c r="EM25" s="17" t="s">
        <v>134</v>
      </c>
      <c r="ER25" s="22" t="str">
        <f>"Teuerste ist:     "&amp;MAX(ER26:ER29)&amp;"   "&amp;INDEX(EQ26:EQ29,MATCH(MAX(ER26:ER29),ER26:ER29,0))</f>
        <v>Teuerste ist:     337   KLEYLING</v>
      </c>
      <c r="ET25" s="17" t="s">
        <v>143</v>
      </c>
      <c r="EU25" s="17" t="s">
        <v>134</v>
      </c>
      <c r="EZ25" s="22" t="str">
        <f>"Teuerste ist:     "&amp;MAX(EZ26:EZ29)&amp;"   "&amp;INDEX(EY26:EY29,MATCH(MAX(EZ26:EZ29),EZ26:EZ29,0))</f>
        <v>Teuerste ist:     337   KLEYLING</v>
      </c>
      <c r="FB25" s="17" t="s">
        <v>143</v>
      </c>
      <c r="FC25" s="17" t="s">
        <v>134</v>
      </c>
      <c r="FH25" s="22" t="str">
        <f>"Teuerste ist:     "&amp;MAX(FH26:FH29)&amp;"   "&amp;INDEX(FG26:FG29,MATCH(MAX(FH26:FH29),FH26:FH29,0))</f>
        <v>Teuerste ist:     337   KLEYLING</v>
      </c>
      <c r="FJ25" s="17" t="s">
        <v>143</v>
      </c>
      <c r="FK25" s="17" t="s">
        <v>134</v>
      </c>
      <c r="FP25" s="22" t="str">
        <f>"Teuerste ist:     "&amp;MAX(FP26:FP29)&amp;"   "&amp;INDEX(FO26:FO29,MATCH(MAX(FP26:FP29),FP26:FP29,0))</f>
        <v>Teuerste ist:     354   EVOLA</v>
      </c>
      <c r="FR25" s="17" t="s">
        <v>143</v>
      </c>
      <c r="FS25" s="17" t="s">
        <v>134</v>
      </c>
      <c r="FX25" s="22" t="str">
        <f>"Teuerste ist:     "&amp;MAX(FX26:FX29)&amp;"   "&amp;INDEX(FW26:FW29,MATCH(MAX(FX26:FX29),FX26:FX29,0))</f>
        <v>Teuerste ist:     354   EVOLA</v>
      </c>
      <c r="FZ25" s="17" t="s">
        <v>143</v>
      </c>
      <c r="GA25" s="17" t="s">
        <v>134</v>
      </c>
      <c r="GF25" s="22" t="str">
        <f>"Teuerste ist:     "&amp;MAX(GF26:GF29)&amp;"   "&amp;INDEX(GE26:GE29,MATCH(MAX(GF26:GF29),GF26:GF29,0))</f>
        <v>Teuerste ist:     354   EVOLA</v>
      </c>
      <c r="GH25" s="17" t="s">
        <v>143</v>
      </c>
      <c r="GI25" s="17" t="s">
        <v>134</v>
      </c>
      <c r="GN25" s="22" t="str">
        <f>"Teuerste ist:     "&amp;MAX(GN26:GN29)&amp;"   "&amp;INDEX(GM26:GM29,MATCH(MAX(GN26:GN29),GN26:GN29,0))</f>
        <v>Teuerste ist:     334   KLEYLING</v>
      </c>
      <c r="GP25" s="17" t="s">
        <v>143</v>
      </c>
      <c r="GQ25" s="17" t="s">
        <v>134</v>
      </c>
      <c r="GV25" s="22" t="str">
        <f>"Teuerste ist:     "&amp;MAX(GV26:GV29)&amp;"   "&amp;INDEX(GU26:GU29,MATCH(MAX(GV26:GV29),GV26:GV29,0))</f>
        <v>Teuerste ist:     337   KLEYLING</v>
      </c>
      <c r="GX25" s="17" t="s">
        <v>143</v>
      </c>
      <c r="GY25" s="17" t="s">
        <v>134</v>
      </c>
      <c r="HD25" s="22" t="str">
        <f>"Teuerste ist:     "&amp;MAX(HD26:HD29)&amp;"   "&amp;INDEX(HC26:HC29,MATCH(MAX(HD26:HD29),HD26:HD29,0))</f>
        <v>Teuerste ist:     334   KLEYLING</v>
      </c>
      <c r="HF25" s="17" t="s">
        <v>143</v>
      </c>
      <c r="HG25" s="17" t="s">
        <v>134</v>
      </c>
      <c r="HL25" s="22" t="str">
        <f>"Teuerste ist:     "&amp;MAX(HL26:HL29)&amp;"   "&amp;INDEX(HK26:HK29,MATCH(MAX(HL26:HL29),HL26:HL29,0))</f>
        <v>Teuerste ist:     334   KLEYLING</v>
      </c>
      <c r="HN25" s="17" t="s">
        <v>143</v>
      </c>
      <c r="HO25" s="17" t="s">
        <v>134</v>
      </c>
      <c r="HT25" s="22" t="str">
        <f>"Teuerste ist:     "&amp;MAX(HT26:HT29)&amp;"   "&amp;INDEX(HS26:HS29,MATCH(MAX(HT26:HT29),HT26:HT29,0))</f>
        <v>Teuerste ist:     327   KLEYLING</v>
      </c>
      <c r="HV25" s="17" t="s">
        <v>143</v>
      </c>
      <c r="HW25" s="17" t="s">
        <v>134</v>
      </c>
      <c r="IB25" s="22" t="str">
        <f>"Teuerste ist:     "&amp;MAX(IB26:IB29)&amp;"   "&amp;INDEX(IA26:IA29,MATCH(MAX(IB26:IB29),IB26:IB29,0))</f>
        <v>Teuerste ist:     327   KLEYLING</v>
      </c>
      <c r="ID25" s="17" t="s">
        <v>143</v>
      </c>
      <c r="IE25" s="17" t="s">
        <v>134</v>
      </c>
      <c r="IJ25" s="22" t="str">
        <f>"Teuerste ist:     "&amp;MAX(IJ26:IJ29)&amp;"   "&amp;INDEX(II26:II29,MATCH(MAX(IJ26:IJ29),IJ26:IJ29,0))</f>
        <v>Teuerste ist:     327   KLEYLING</v>
      </c>
      <c r="IL25" s="17" t="s">
        <v>143</v>
      </c>
      <c r="IM25" s="17" t="s">
        <v>134</v>
      </c>
      <c r="IR25" s="22" t="str">
        <f>"Teuerste ist:     "&amp;MAX(IR26:IR29)&amp;"   "&amp;INDEX(IQ26:IQ29,MATCH(MAX(IR26:IR29),IR26:IR29,0))</f>
        <v>Teuerste ist:     327   KLEYLING</v>
      </c>
      <c r="IT25" s="17" t="s">
        <v>143</v>
      </c>
      <c r="IU25" s="17" t="s">
        <v>134</v>
      </c>
      <c r="IZ25" s="22" t="str">
        <f>"Teuerste ist:     "&amp;MAX(IZ26:IZ29)&amp;"   "&amp;INDEX(IY26:IY29,MATCH(MAX(IZ26:IZ29),IZ26:IZ29,0))</f>
        <v>Teuerste ist:     323   TLI SINGEN</v>
      </c>
      <c r="JB25" s="17" t="s">
        <v>143</v>
      </c>
      <c r="JC25" s="17" t="s">
        <v>134</v>
      </c>
      <c r="JH25" s="22" t="str">
        <f>"Teuerste ist:     "&amp;MAX(JH26:JH29)&amp;"   "&amp;INDEX(JG26:JG29,MATCH(MAX(JH26:JH29),JH26:JH29,0))</f>
        <v>Teuerste ist:     307   KLEYLING</v>
      </c>
      <c r="JJ25" s="17" t="s">
        <v>143</v>
      </c>
      <c r="JK25" s="17" t="s">
        <v>134</v>
      </c>
      <c r="JP25" s="22" t="str">
        <f>"Teuerste ist:     "&amp;MAX(JP26:JP29)&amp;"   "&amp;INDEX(JO26:JO29,MATCH(MAX(JP26:JP29),JP26:JP29,0))</f>
        <v>Teuerste ist:     323   TLI SINGEN</v>
      </c>
      <c r="JR25" s="17" t="s">
        <v>143</v>
      </c>
      <c r="JS25" s="17" t="s">
        <v>134</v>
      </c>
      <c r="JX25" s="22" t="str">
        <f>"Teuerste ist:     "&amp;MAX(JX26:JX29)&amp;"   "&amp;INDEX(JW26:JW29,MATCH(MAX(JX26:JX29),JX26:JX29,0))</f>
        <v>Teuerste ist:     327   KLEYLING</v>
      </c>
      <c r="JZ25" s="17" t="s">
        <v>143</v>
      </c>
      <c r="KA25" s="17" t="s">
        <v>134</v>
      </c>
      <c r="KF25" s="22" t="str">
        <f>"Teuerste ist:     "&amp;MAX(KF26:KF29)&amp;"   "&amp;INDEX(KE26:KE29,MATCH(MAX(KF26:KF29),KF26:KF29,0))</f>
        <v>Teuerste ist:     327   KLEYLING</v>
      </c>
      <c r="KH25" s="17" t="s">
        <v>143</v>
      </c>
      <c r="KI25" s="17" t="s">
        <v>134</v>
      </c>
      <c r="KN25" s="22" t="str">
        <f>"Teuerste ist:     "&amp;MAX(KN26:KN29)&amp;"   "&amp;INDEX(KM26:KM29,MATCH(MAX(KN26:KN29),KN26:KN29,0))</f>
        <v>Teuerste ist:     334   KLEYLING</v>
      </c>
      <c r="KP25" s="17" t="s">
        <v>143</v>
      </c>
      <c r="KQ25" s="17" t="s">
        <v>134</v>
      </c>
      <c r="KV25" s="22" t="str">
        <f>"Teuerste ist:     "&amp;MAX(KV26:KV29)&amp;"   "&amp;INDEX(KU26:KU29,MATCH(MAX(KV26:KV29),KV26:KV29,0))</f>
        <v>Teuerste ist:     308   KLEYLING</v>
      </c>
      <c r="KX25" s="17" t="s">
        <v>143</v>
      </c>
      <c r="KY25" s="17" t="s">
        <v>134</v>
      </c>
      <c r="LD25" s="22" t="str">
        <f>"Teuerste ist:     "&amp;MAX(LD26:LD29)&amp;"   "&amp;INDEX(LC26:LC29,MATCH(MAX(LD26:LD29),LD26:LD29,0))</f>
        <v>Teuerste ist:     308   KLEYLING</v>
      </c>
      <c r="LF25" s="17" t="s">
        <v>143</v>
      </c>
      <c r="LG25" s="17" t="s">
        <v>134</v>
      </c>
      <c r="LL25" s="22" t="str">
        <f>"Teuerste ist:     "&amp;MAX(LL26:LL29)&amp;"   "&amp;INDEX(LK26:LK29,MATCH(MAX(LL26:LL29),LL26:LL29,0))</f>
        <v>Teuerste ist:     308   KLEYLING</v>
      </c>
      <c r="LN25" s="17" t="s">
        <v>143</v>
      </c>
      <c r="LO25" s="17" t="s">
        <v>134</v>
      </c>
      <c r="LT25" s="22" t="e">
        <f>"Teuerste ist:     "&amp;MAX(LT26:LT29)&amp;"   "&amp;INDEX(LS26:LS29,MATCH(MAX(LT26:LT29),LT26:LT29,0))</f>
        <v>#N/A</v>
      </c>
      <c r="LV25" s="17" t="s">
        <v>143</v>
      </c>
      <c r="LW25" s="17" t="s">
        <v>134</v>
      </c>
      <c r="MB25" s="22" t="str">
        <f>"Teuerste ist:     "&amp;MAX(MB26:MB29)&amp;"   "&amp;INDEX(MA26:MA29,MATCH(MAX(MB26:MB29),MB26:MB29,0))</f>
        <v>Teuerste ist:     308   KLEYLING</v>
      </c>
      <c r="MD25" s="17" t="s">
        <v>143</v>
      </c>
      <c r="ME25" s="17" t="s">
        <v>134</v>
      </c>
      <c r="MJ25" s="22" t="str">
        <f>"Teuerste ist:     "&amp;MAX(MJ26:MJ29)&amp;"   "&amp;INDEX(MI26:MI29,MATCH(MAX(MJ26:MJ29),MJ26:MJ29,0))</f>
        <v>Teuerste ist:     308   KLEYLING</v>
      </c>
      <c r="ML25" s="17" t="s">
        <v>143</v>
      </c>
      <c r="MM25" s="17" t="s">
        <v>134</v>
      </c>
      <c r="MR25" s="22" t="str">
        <f>"Teuerste ist:     "&amp;MAX(MR26:MR29)&amp;"   "&amp;INDEX(MQ26:MQ29,MATCH(MAX(MR26:MR29),MR26:MR29,0))</f>
        <v>Teuerste ist:     327   KLEYLING</v>
      </c>
      <c r="MT25" s="17" t="s">
        <v>143</v>
      </c>
      <c r="MU25" s="17" t="s">
        <v>134</v>
      </c>
      <c r="MZ25" s="22" t="str">
        <f>"Teuerste ist:     "&amp;MAX(MZ26:MZ29)&amp;"   "&amp;INDEX(MY26:MY29,MATCH(MAX(MZ26:MZ29),MZ26:MZ29,0))</f>
        <v>Teuerste ist:     308   KLEYLING</v>
      </c>
      <c r="NB25" s="17" t="s">
        <v>143</v>
      </c>
      <c r="NC25" s="17" t="s">
        <v>134</v>
      </c>
      <c r="NH25" s="22" t="str">
        <f>"Teuerste ist:     "&amp;MAX(NH26:NH29)&amp;"   "&amp;INDEX(NG26:NG29,MATCH(MAX(NH26:NH29),NH26:NH29,0))</f>
        <v>Teuerste ist:     327   KLEYLING</v>
      </c>
      <c r="NJ25" s="17" t="s">
        <v>143</v>
      </c>
      <c r="NK25" s="17" t="s">
        <v>134</v>
      </c>
      <c r="NP25" s="22" t="str">
        <f>"Teuerste ist:     "&amp;MAX(NP26:NP29)&amp;"   "&amp;INDEX(NO26:NO29,MATCH(MAX(NP26:NP29),NP26:NP29,0))</f>
        <v>Teuerste ist:     327   KLEYLING</v>
      </c>
      <c r="NR25" s="17" t="s">
        <v>143</v>
      </c>
      <c r="NS25" s="17" t="s">
        <v>134</v>
      </c>
      <c r="NX25" s="22" t="str">
        <f>"Teuerste ist:     "&amp;MAX(NX26:NX29)&amp;"   "&amp;INDEX(NW26:NW29,MATCH(MAX(NX26:NX29),NX26:NX29,0))</f>
        <v>Teuerste ist:     327   KLEYLING</v>
      </c>
      <c r="NZ25" s="17" t="s">
        <v>143</v>
      </c>
      <c r="OA25" s="17" t="s">
        <v>134</v>
      </c>
      <c r="OF25" s="22" t="str">
        <f>"Teuerste ist:     "&amp;MAX(OF26:OF29)&amp;"   "&amp;INDEX(OE26:OE29,MATCH(MAX(OF26:OF29),OF26:OF29,0))</f>
        <v>Teuerste ist:     307   KLEYLING</v>
      </c>
      <c r="OH25" s="17" t="s">
        <v>143</v>
      </c>
      <c r="OI25" s="17" t="s">
        <v>134</v>
      </c>
      <c r="ON25" s="22" t="str">
        <f>"Teuerste ist:     "&amp;MAX(ON26:ON29)&amp;"   "&amp;INDEX(OM26:OM29,MATCH(MAX(ON26:ON29),ON26:ON29,0))</f>
        <v>Teuerste ist:     308   KLEYLING</v>
      </c>
      <c r="OP25" s="17" t="s">
        <v>143</v>
      </c>
      <c r="OQ25" s="17" t="s">
        <v>134</v>
      </c>
      <c r="OV25" s="22" t="str">
        <f>"Teuerste ist:     "&amp;MAX(OV26:OV29)&amp;"   "&amp;INDEX(OU26:OU29,MATCH(MAX(OV26:OV29),OV26:OV29,0))</f>
        <v>Teuerste ist:     307   KLEYLING</v>
      </c>
      <c r="OX25" s="17" t="s">
        <v>143</v>
      </c>
      <c r="OY25" s="17" t="s">
        <v>134</v>
      </c>
      <c r="PD25" s="22" t="str">
        <f>"Teuerste ist:     "&amp;MAX(PD26:PD29)&amp;"   "&amp;INDEX(PC26:PC29,MATCH(MAX(PD26:PD29),PD26:PD29,0))</f>
        <v>Teuerste ist:     307   KLEYLING</v>
      </c>
      <c r="PF25" s="17" t="s">
        <v>143</v>
      </c>
      <c r="PG25" s="17" t="s">
        <v>134</v>
      </c>
      <c r="PL25" s="22" t="str">
        <f>"Teuerste ist:     "&amp;MAX(PL26:PL29)&amp;"   "&amp;INDEX(PK26:PK29,MATCH(MAX(PL26:PL29),PL26:PL29,0))</f>
        <v>Teuerste ist:     306   KLEYLING</v>
      </c>
      <c r="PN25" s="17" t="s">
        <v>143</v>
      </c>
      <c r="PO25" s="17" t="s">
        <v>134</v>
      </c>
      <c r="PT25" s="22" t="str">
        <f>"Teuerste ist:     "&amp;MAX(PT26:PT29)&amp;"   "&amp;INDEX(PS26:PS29,MATCH(MAX(PT26:PT29),PT26:PT29,0))</f>
        <v>Teuerste ist:     307   KLEYLING</v>
      </c>
      <c r="PV25" s="17" t="s">
        <v>143</v>
      </c>
      <c r="PW25" s="17" t="s">
        <v>134</v>
      </c>
      <c r="QB25" s="22" t="str">
        <f>"Teuerste ist:     "&amp;MAX(QB26:QB29)&amp;"   "&amp;INDEX(QA26:QA29,MATCH(MAX(QB26:QB29),QB26:QB29,0))</f>
        <v>Teuerste ist:     307   KLEYLING</v>
      </c>
      <c r="QD25" s="17" t="s">
        <v>143</v>
      </c>
      <c r="QE25" s="17" t="s">
        <v>134</v>
      </c>
      <c r="QJ25" s="22" t="str">
        <f>"Teuerste ist:     "&amp;MAX(QJ26:QJ29)&amp;"   "&amp;INDEX(QI26:QI29,MATCH(MAX(QJ26:QJ29),QJ26:QJ29,0))</f>
        <v>Teuerste ist:     308   KLEYLING</v>
      </c>
      <c r="QL25" s="17" t="s">
        <v>143</v>
      </c>
      <c r="QM25" s="17" t="s">
        <v>134</v>
      </c>
      <c r="QR25" s="22" t="str">
        <f>"Teuerste ist:     "&amp;MAX(QR26:QR29)&amp;"   "&amp;INDEX(QQ26:QQ29,MATCH(MAX(QR26:QR29),QR26:QR29,0))</f>
        <v>Teuerste ist:     308   KLEYLING</v>
      </c>
      <c r="QT25" s="17" t="s">
        <v>143</v>
      </c>
      <c r="QU25" s="17" t="s">
        <v>134</v>
      </c>
      <c r="QZ25" s="22" t="str">
        <f>"Teuerste ist:     "&amp;MAX(QZ26:QZ29)&amp;"   "&amp;INDEX(QY26:QY29,MATCH(MAX(QZ26:QZ29),QZ26:QZ29,0))</f>
        <v>Teuerste ist:     306   KLEYLING</v>
      </c>
      <c r="RB25" s="17" t="s">
        <v>143</v>
      </c>
      <c r="RC25" s="17" t="s">
        <v>134</v>
      </c>
      <c r="RH25" s="22" t="str">
        <f>"Teuerste ist:     "&amp;MAX(RH26:RH29)&amp;"   "&amp;INDEX(RG26:RG29,MATCH(MAX(RH26:RH29),RH26:RH29,0))</f>
        <v>Teuerste ist:     306   KLEYLING</v>
      </c>
      <c r="RJ25" s="17" t="s">
        <v>143</v>
      </c>
      <c r="RK25" s="17" t="s">
        <v>134</v>
      </c>
      <c r="RP25" s="22" t="e">
        <f>"Teuerste ist:     "&amp;MAX(RP26:RP29)&amp;"   "&amp;INDEX(RO26:RO29,MATCH(MAX(RP26:RP29),RP26:RP29,0))</f>
        <v>#N/A</v>
      </c>
      <c r="RR25" s="17" t="s">
        <v>143</v>
      </c>
      <c r="RS25" s="17" t="s">
        <v>134</v>
      </c>
      <c r="RX25" s="22" t="str">
        <f>"Teuerste ist:     "&amp;MAX(RX26:RX29)&amp;"   "&amp;INDEX(RW26:RW29,MATCH(MAX(RX26:RX29),RX26:RX29,0))</f>
        <v>Teuerste ist:     306   KLEYLING</v>
      </c>
      <c r="RZ25" s="17" t="s">
        <v>143</v>
      </c>
      <c r="SA25" s="17" t="s">
        <v>134</v>
      </c>
      <c r="SF25" s="22" t="str">
        <f>"Teuerste ist:     "&amp;MAX(SF26:SF29)&amp;"   "&amp;INDEX(SE26:SE29,MATCH(MAX(SF26:SF29),SF26:SF29,0))</f>
        <v>Teuerste ist:     306   KLEYLING</v>
      </c>
      <c r="SH25" s="17" t="s">
        <v>143</v>
      </c>
      <c r="SI25" s="17" t="s">
        <v>134</v>
      </c>
      <c r="SN25" s="22" t="str">
        <f>"Teuerste ist:     "&amp;MAX(SN26:SN29)&amp;"   "&amp;INDEX(SM26:SM29,MATCH(MAX(SN26:SN29),SN26:SN29,0))</f>
        <v>Teuerste ist:     306   KLEYLING</v>
      </c>
      <c r="SP25" s="17" t="s">
        <v>143</v>
      </c>
      <c r="SQ25" s="17" t="s">
        <v>134</v>
      </c>
      <c r="SV25" s="22" t="str">
        <f>"Teuerste ist:     "&amp;MAX(SV26:SV29)&amp;"   "&amp;INDEX(SU26:SU29,MATCH(MAX(SV26:SV29),SV26:SV29,0))</f>
        <v>Teuerste ist:     306   KLEYLING</v>
      </c>
      <c r="SX25" s="17" t="s">
        <v>143</v>
      </c>
      <c r="SY25" s="17" t="s">
        <v>134</v>
      </c>
      <c r="TD25" s="22" t="str">
        <f>"Teuerste ist:     "&amp;MAX(TD26:TD29)&amp;"   "&amp;INDEX(TC26:TC29,MATCH(MAX(TD26:TD29),TD26:TD29,0))</f>
        <v>Teuerste ist:     294   KLEYLING</v>
      </c>
      <c r="TF25" s="17" t="s">
        <v>143</v>
      </c>
      <c r="TG25" s="17" t="s">
        <v>134</v>
      </c>
      <c r="TL25" s="22" t="str">
        <f>"Teuerste ist:     "&amp;MAX(TL26:TL29)&amp;"   "&amp;INDEX(TK26:TK29,MATCH(MAX(TL26:TL29),TL26:TL29,0))</f>
        <v>Teuerste ist:     294   KLEYLING</v>
      </c>
      <c r="TN25" s="17" t="s">
        <v>143</v>
      </c>
      <c r="TO25" s="17" t="s">
        <v>134</v>
      </c>
      <c r="TT25" s="22" t="str">
        <f>"Teuerste ist:     "&amp;MAX(TT26:TT29)&amp;"   "&amp;INDEX(TS26:TS29,MATCH(MAX(TT26:TT29),TT26:TT29,0))</f>
        <v>Teuerste ist:     294   KLEYLING</v>
      </c>
      <c r="TV25" s="17" t="s">
        <v>143</v>
      </c>
      <c r="TW25" s="17" t="s">
        <v>134</v>
      </c>
      <c r="UB25" s="22" t="str">
        <f>"Teuerste ist:     "&amp;MAX(UB26:UB29)&amp;"   "&amp;INDEX(UA26:UA29,MATCH(MAX(UB26:UB29),UB26:UB29,0))</f>
        <v>Teuerste ist:     294   KLEYLING</v>
      </c>
      <c r="UD25" s="17" t="s">
        <v>143</v>
      </c>
      <c r="UE25" s="17" t="s">
        <v>134</v>
      </c>
      <c r="UJ25" s="22" t="str">
        <f>"Teuerste ist:     "&amp;MAX(UJ26:UJ29)&amp;"   "&amp;INDEX(UI26:UI29,MATCH(MAX(UJ26:UJ29),UJ26:UJ29,0))</f>
        <v>Teuerste ist:     294   KLEYLING</v>
      </c>
      <c r="UL25" s="17" t="s">
        <v>143</v>
      </c>
      <c r="UM25" s="17" t="s">
        <v>134</v>
      </c>
      <c r="UR25" s="22" t="str">
        <f>"Teuerste ist:     "&amp;MAX(UR26:UR29)&amp;"   "&amp;INDEX(UQ26:UQ29,MATCH(MAX(UR26:UR29),UR26:UR29,0))</f>
        <v>Teuerste ist:     294   KLEYLING</v>
      </c>
      <c r="UT25" s="17" t="s">
        <v>143</v>
      </c>
      <c r="UU25" s="17" t="s">
        <v>134</v>
      </c>
      <c r="UZ25" s="22" t="str">
        <f>"Teuerste ist:     "&amp;MAX(UZ26:UZ29)&amp;"   "&amp;INDEX(UY26:UY29,MATCH(MAX(UZ26:UZ29),UZ26:UZ29,0))</f>
        <v>Teuerste ist:     294   KLEYLING</v>
      </c>
      <c r="VB25" s="17" t="s">
        <v>143</v>
      </c>
      <c r="VC25" s="17" t="s">
        <v>134</v>
      </c>
      <c r="VH25" s="22" t="str">
        <f>"Teuerste ist:     "&amp;MAX(VH26:VH29)&amp;"   "&amp;INDEX(VG26:VG29,MATCH(MAX(VH26:VH29),VH26:VH29,0))</f>
        <v>Teuerste ist:     294   KLEYLING</v>
      </c>
      <c r="VJ25" s="17" t="s">
        <v>143</v>
      </c>
      <c r="VK25" s="17" t="s">
        <v>134</v>
      </c>
      <c r="VP25" s="22" t="str">
        <f>"Teuerste ist:     "&amp;MAX(VP26:VP29)&amp;"   "&amp;INDEX(VO26:VO29,MATCH(MAX(VP26:VP29),VP26:VP29,0))</f>
        <v>Teuerste ist:     294   KLEYLING</v>
      </c>
      <c r="VR25" s="17" t="s">
        <v>143</v>
      </c>
      <c r="VS25" s="17" t="s">
        <v>134</v>
      </c>
      <c r="VX25" s="22" t="str">
        <f>"Teuerste ist:     "&amp;MAX(VX26:VX29)&amp;"   "&amp;INDEX(VW26:VW29,MATCH(MAX(VX26:VX29),VX26:VX29,0))</f>
        <v>Teuerste ist:     294   KLEYLING</v>
      </c>
      <c r="VZ25" s="17" t="s">
        <v>143</v>
      </c>
      <c r="WA25" s="17" t="s">
        <v>134</v>
      </c>
      <c r="WF25" s="22" t="str">
        <f>"Teuerste ist:     "&amp;MAX(WF26:WF29)&amp;"   "&amp;INDEX(WE26:WE29,MATCH(MAX(WF26:WF29),WF26:WF29,0))</f>
        <v>Teuerste ist:     269   KLEYLING</v>
      </c>
      <c r="WH25" s="17" t="s">
        <v>143</v>
      </c>
      <c r="WI25" s="17" t="s">
        <v>134</v>
      </c>
      <c r="WN25" s="22" t="str">
        <f>"Teuerste ist:     "&amp;MAX(WN26:WN29)&amp;"   "&amp;INDEX(WM26:WM29,MATCH(MAX(WN26:WN29),WN26:WN29,0))</f>
        <v>Teuerste ist:     294   EVOLA</v>
      </c>
      <c r="WP25" s="17" t="s">
        <v>143</v>
      </c>
      <c r="WQ25" s="17" t="s">
        <v>134</v>
      </c>
      <c r="WV25" s="22" t="str">
        <f>"Teuerste ist:     "&amp;MAX(WV26:WV29)&amp;"   "&amp;INDEX(WU26:WU29,MATCH(MAX(WV26:WV29),WV26:WV29,0))</f>
        <v>Teuerste ist:     228   KLEYLING</v>
      </c>
      <c r="WX25" s="17" t="s">
        <v>143</v>
      </c>
      <c r="WY25" s="17" t="s">
        <v>134</v>
      </c>
      <c r="XD25" s="22" t="str">
        <f>"Teuerste ist:     "&amp;MAX(XD26:XD29)&amp;"   "&amp;INDEX(XC26:XC29,MATCH(MAX(XD26:XD29),XD26:XD29,0))</f>
        <v>Teuerste ist:     354   EVOLA</v>
      </c>
      <c r="XF25" s="17" t="s">
        <v>143</v>
      </c>
      <c r="XG25" s="17" t="s">
        <v>134</v>
      </c>
      <c r="XL25" s="22" t="str">
        <f>"Teuerste ist:     "&amp;MAX(XL26:XL29)&amp;"   "&amp;INDEX(XK26:XK29,MATCH(MAX(XL26:XL29),XL26:XL29,0))</f>
        <v>Teuerste ist:     354   EVOLA</v>
      </c>
      <c r="XN25" s="17" t="s">
        <v>143</v>
      </c>
      <c r="XO25" s="17" t="s">
        <v>134</v>
      </c>
      <c r="XT25" s="22" t="str">
        <f>"Teuerste ist:     "&amp;MAX(XT26:XT29)&amp;"   "&amp;INDEX(XS26:XS29,MATCH(MAX(XT26:XT29),XT26:XT29,0))</f>
        <v>Teuerste ist:     354   EVOLA</v>
      </c>
      <c r="XV25" s="17" t="s">
        <v>143</v>
      </c>
      <c r="XW25" s="17" t="s">
        <v>134</v>
      </c>
      <c r="YB25" s="22" t="str">
        <f>"Teuerste ist:     "&amp;MAX(YB26:YB29)&amp;"   "&amp;INDEX(YA26:YA29,MATCH(MAX(YB26:YB29),YB26:YB29,0))</f>
        <v>Teuerste ist:     354   EVOLA</v>
      </c>
      <c r="YD25" s="17" t="s">
        <v>143</v>
      </c>
      <c r="YE25" s="17" t="s">
        <v>134</v>
      </c>
      <c r="YJ25" s="22" t="str">
        <f>"Teuerste ist:     "&amp;MAX(YJ26:YJ29)&amp;"   "&amp;INDEX(YI26:YI29,MATCH(MAX(YJ26:YJ29),YJ26:YJ29,0))</f>
        <v>Teuerste ist:     354   EVOLA</v>
      </c>
      <c r="YL25" s="17" t="s">
        <v>143</v>
      </c>
      <c r="YM25" s="17" t="s">
        <v>134</v>
      </c>
      <c r="YR25" s="22" t="str">
        <f>"Teuerste ist:     "&amp;MAX(YR26:YR29)&amp;"   "&amp;INDEX(YQ26:YQ29,MATCH(MAX(YR26:YR29),YR26:YR29,0))</f>
        <v>Teuerste ist:     354   EVOLA</v>
      </c>
      <c r="YT25" s="17" t="s">
        <v>143</v>
      </c>
      <c r="YU25" s="17" t="s">
        <v>134</v>
      </c>
      <c r="YZ25" s="22" t="str">
        <f>"Teuerste ist:     "&amp;MAX(YZ26:YZ29)&amp;"   "&amp;INDEX(YY26:YY29,MATCH(MAX(YZ26:YZ29),YZ26:YZ29,0))</f>
        <v>Teuerste ist:     354   EVOLA</v>
      </c>
      <c r="ZB25" s="17" t="s">
        <v>143</v>
      </c>
      <c r="ZC25" s="17" t="s">
        <v>134</v>
      </c>
      <c r="ZH25" s="22" t="str">
        <f>"Teuerste ist:     "&amp;MAX(ZH26:ZH29)&amp;"   "&amp;INDEX(ZG26:ZG29,MATCH(MAX(ZH26:ZH29),ZH26:ZH29,0))</f>
        <v>Teuerste ist:     294   KLEYLING</v>
      </c>
      <c r="ZJ25" s="17" t="s">
        <v>143</v>
      </c>
      <c r="ZK25" s="17" t="s">
        <v>134</v>
      </c>
      <c r="ZP25" s="22" t="str">
        <f>"Teuerste ist:     "&amp;MAX(ZP26:ZP29)&amp;"   "&amp;INDEX(ZO26:ZO29,MATCH(MAX(ZP26:ZP29),ZP26:ZP29,0))</f>
        <v>Teuerste ist:     294   KLEYLING</v>
      </c>
      <c r="ZR25" s="17" t="s">
        <v>143</v>
      </c>
      <c r="ZS25" s="17" t="s">
        <v>134</v>
      </c>
      <c r="ZX25" s="22" t="str">
        <f>"Teuerste ist:     "&amp;MAX(ZX26:ZX29)&amp;"   "&amp;INDEX(ZW26:ZW29,MATCH(MAX(ZX26:ZX29),ZX26:ZX29,0))</f>
        <v>Teuerste ist:     294   KLEYLING</v>
      </c>
      <c r="ZZ25" s="17" t="s">
        <v>143</v>
      </c>
      <c r="AAA25" s="17" t="s">
        <v>134</v>
      </c>
      <c r="AAF25" s="22" t="str">
        <f>"Teuerste ist:     "&amp;MAX(AAF26:AAF29)&amp;"   "&amp;INDEX(AAE26:AAE29,MATCH(MAX(AAF26:AAF29),AAF26:AAF29,0))</f>
        <v>Teuerste ist:     307   KLEYLING</v>
      </c>
      <c r="AAH25" s="17" t="s">
        <v>143</v>
      </c>
      <c r="AAI25" s="17" t="s">
        <v>134</v>
      </c>
      <c r="AAN25" s="22" t="str">
        <f>"Teuerste ist:     "&amp;MAX(AAN26:AAN29)&amp;"   "&amp;INDEX(AAM26:AAM29,MATCH(MAX(AAN26:AAN29),AAN26:AAN29,0))</f>
        <v>Teuerste ist:     307   KLEYLING</v>
      </c>
      <c r="AAP25" s="17" t="s">
        <v>143</v>
      </c>
      <c r="AAQ25" s="17" t="s">
        <v>134</v>
      </c>
      <c r="AAV25" s="22" t="str">
        <f>"Teuerste ist:     "&amp;MAX(AAV26:AAV29)&amp;"   "&amp;INDEX(AAU26:AAU29,MATCH(MAX(AAV26:AAV29),AAV26:AAV29,0))</f>
        <v>Teuerste ist:     307   KLEYLING</v>
      </c>
      <c r="AAX25" s="17" t="s">
        <v>143</v>
      </c>
      <c r="AAY25" s="17" t="s">
        <v>134</v>
      </c>
      <c r="ABD25" s="22" t="str">
        <f>"Teuerste ist:     "&amp;MAX(ABD26:ABD29)&amp;"   "&amp;INDEX(ABC26:ABC29,MATCH(MAX(ABD26:ABD29),ABD26:ABD29,0))</f>
        <v>Teuerste ist:     308   KLEYLING</v>
      </c>
      <c r="ABF25" s="17" t="s">
        <v>143</v>
      </c>
      <c r="ABG25" s="17" t="s">
        <v>134</v>
      </c>
      <c r="ABL25" s="22" t="str">
        <f>"Teuerste ist:     "&amp;MAX(ABL26:ABL29)&amp;"   "&amp;INDEX(ABK26:ABK29,MATCH(MAX(ABL26:ABL29),ABL26:ABL29,0))</f>
        <v>Teuerste ist:     354   EVOLA</v>
      </c>
      <c r="ABN25" s="17" t="s">
        <v>143</v>
      </c>
      <c r="ABO25" s="17" t="s">
        <v>134</v>
      </c>
      <c r="ABT25" s="22" t="str">
        <f>"Teuerste ist:     "&amp;MAX(ABT26:ABT29)&amp;"   "&amp;INDEX(ABS26:ABS29,MATCH(MAX(ABT26:ABT29),ABT26:ABT29,0))</f>
        <v>Teuerste ist:     323   TLI SINGEN</v>
      </c>
      <c r="ABV25" s="17" t="s">
        <v>143</v>
      </c>
      <c r="ABW25" s="17" t="s">
        <v>134</v>
      </c>
      <c r="ACB25" s="22" t="str">
        <f>"Teuerste ist:     "&amp;MAX(ACB26:ACB29)&amp;"   "&amp;INDEX(ACA26:ACA29,MATCH(MAX(ACB26:ACB29),ACB26:ACB29,0))</f>
        <v>Teuerste ist:     323   TLI SINGEN</v>
      </c>
      <c r="ACD25" s="17" t="s">
        <v>143</v>
      </c>
      <c r="ACE25" s="17" t="s">
        <v>134</v>
      </c>
      <c r="ACJ25" s="22" t="str">
        <f>"Teuerste ist:     "&amp;MAX(ACJ26:ACJ29)&amp;"   "&amp;INDEX(ACI26:ACI29,MATCH(MAX(ACJ26:ACJ29),ACJ26:ACJ29,0))</f>
        <v>Teuerste ist:     323   TLI SINGEN</v>
      </c>
      <c r="ACL25" s="17" t="s">
        <v>143</v>
      </c>
      <c r="ACM25" s="17" t="s">
        <v>134</v>
      </c>
      <c r="ACR25" s="22" t="str">
        <f>"Teuerste ist:     "&amp;MAX(ACR26:ACR29)&amp;"   "&amp;INDEX(ACQ26:ACQ29,MATCH(MAX(ACR26:ACR29),ACR26:ACR29,0))</f>
        <v>Teuerste ist:     308   KLEYLING</v>
      </c>
      <c r="ACT25" s="17" t="s">
        <v>143</v>
      </c>
      <c r="ACU25" s="17" t="s">
        <v>134</v>
      </c>
      <c r="ACZ25" s="22" t="str">
        <f>"Teuerste ist:     "&amp;MAX(ACZ26:ACZ29)&amp;"   "&amp;INDEX(ACY26:ACY29,MATCH(MAX(ACZ26:ACZ29),ACZ26:ACZ29,0))</f>
        <v>Teuerste ist:     308   KLEYLING</v>
      </c>
      <c r="ADB25" s="17" t="s">
        <v>143</v>
      </c>
      <c r="ADC25" s="17" t="s">
        <v>134</v>
      </c>
    </row>
    <row r="26" spans="2:783" x14ac:dyDescent="0.2">
      <c r="B26" s="21" t="s">
        <v>139</v>
      </c>
      <c r="C26" s="17" t="s">
        <v>130</v>
      </c>
      <c r="D26" s="18">
        <v>334</v>
      </c>
      <c r="F26" s="19" t="str">
        <f>IFERROR(IF(OR(D26=MAX(D$26:D$29),D26=""),"",MAX(D$26:D$29)-D26)/MIN(D$26:D$29),"")</f>
        <v/>
      </c>
      <c r="G26" s="20" t="str">
        <f>INDEX(C26:C29,MATCH(MAX(F26:F29),F26:F29,0))</f>
        <v>SAFRAM</v>
      </c>
      <c r="J26" s="21" t="s">
        <v>139</v>
      </c>
      <c r="K26" s="17" t="s">
        <v>130</v>
      </c>
      <c r="L26" s="18">
        <v>334</v>
      </c>
      <c r="N26" s="19" t="str">
        <f>IFERROR(IF(OR(L26=MAX(L$26:L$29),L26=""),"",MAX(L$26:L$29)-L26)/MIN(L$26:L$29),"")</f>
        <v/>
      </c>
      <c r="O26" s="20" t="str">
        <f>INDEX(K26:K29,MATCH(MAX(N26:N29),N26:N29,0))</f>
        <v>SAFRAM</v>
      </c>
      <c r="R26" s="21" t="s">
        <v>139</v>
      </c>
      <c r="S26" s="17" t="s">
        <v>130</v>
      </c>
      <c r="T26" s="18">
        <v>334</v>
      </c>
      <c r="V26" s="19" t="str">
        <f>IFERROR(IF(OR(T26=MAX(T$26:T$29),T26=""),"",MAX(T$26:T$29)-T26)/MIN(T$26:T$29),"")</f>
        <v/>
      </c>
      <c r="W26" s="20" t="str">
        <f>INDEX(S26:S29,MATCH(MAX(V26:V29),V26:V29,0))</f>
        <v>SAFRAM</v>
      </c>
      <c r="Z26" s="21" t="s">
        <v>139</v>
      </c>
      <c r="AA26" s="17" t="s">
        <v>130</v>
      </c>
      <c r="AB26" s="18">
        <v>334</v>
      </c>
      <c r="AD26" s="19" t="str">
        <f>IFERROR(IF(OR(AB26=MAX(AB$26:AB$29),AB26=""),"",MAX(AB$26:AB$29)-AB26)/MIN(AB$26:AB$29),"")</f>
        <v/>
      </c>
      <c r="AE26" s="20" t="str">
        <f>INDEX(AA26:AA29,MATCH(MAX(AD26:AD29),AD26:AD29,0))</f>
        <v>EVOLA</v>
      </c>
      <c r="AH26" s="21" t="s">
        <v>139</v>
      </c>
      <c r="AI26" s="17" t="s">
        <v>130</v>
      </c>
      <c r="AJ26" s="18">
        <v>334</v>
      </c>
      <c r="AL26" s="19" t="str">
        <f>IFERROR(IF(OR(AJ26=MAX(AJ$26:AJ$29),AJ26=""),"",MAX(AJ$26:AJ$29)-AJ26)/MIN(AJ$26:AJ$29),"")</f>
        <v/>
      </c>
      <c r="AM26" s="20" t="str">
        <f>INDEX(AI26:AI29,MATCH(MAX(AL26:AL29),AL26:AL29,0))</f>
        <v>EVOLA</v>
      </c>
      <c r="AP26" s="21" t="s">
        <v>139</v>
      </c>
      <c r="AQ26" s="17" t="s">
        <v>130</v>
      </c>
      <c r="AR26" s="18">
        <v>334</v>
      </c>
      <c r="AT26" s="19" t="str">
        <f>IFERROR(IF(OR(AR26=MAX(AR$26:AR$29),AR26=""),"",MAX(AR$26:AR$29)-AR26)/MIN(AR$26:AR$29),"")</f>
        <v/>
      </c>
      <c r="AU26" s="20" t="str">
        <f>INDEX(AQ26:AQ29,MATCH(MAX(AT26:AT29),AT26:AT29,0))</f>
        <v>EVOLA</v>
      </c>
      <c r="AX26" s="21" t="s">
        <v>139</v>
      </c>
      <c r="AY26" s="17" t="s">
        <v>130</v>
      </c>
      <c r="AZ26" s="18">
        <v>327</v>
      </c>
      <c r="BB26" s="19" t="str">
        <f>IFERROR(IF(OR(AZ26=MAX(AZ$26:AZ$29),AZ26=""),"",MAX(AZ$26:AZ$29)-AZ26)/MIN(AZ$26:AZ$29),"")</f>
        <v/>
      </c>
      <c r="BC26" s="20" t="str">
        <f>INDEX(AY26:AY29,MATCH(MAX(BB26:BB29),BB26:BB29,0))</f>
        <v>EVOLA</v>
      </c>
      <c r="BF26" s="21" t="s">
        <v>139</v>
      </c>
      <c r="BG26" s="17" t="s">
        <v>130</v>
      </c>
      <c r="BH26" s="18">
        <v>327</v>
      </c>
      <c r="BJ26" s="19" t="str">
        <f>IFERROR(IF(OR(BH26=MAX(BH$26:BH$29),BH26=""),"",MAX(BH$26:BH$29)-BH26)/MIN(BH$26:BH$29),"")</f>
        <v/>
      </c>
      <c r="BK26" s="20" t="str">
        <f>INDEX(BG26:BG29,MATCH(MAX(BJ26:BJ29),BJ26:BJ29,0))</f>
        <v>SAFRAM</v>
      </c>
      <c r="BN26" s="21" t="s">
        <v>139</v>
      </c>
      <c r="BO26" s="17" t="s">
        <v>130</v>
      </c>
      <c r="BP26" s="18">
        <v>337</v>
      </c>
      <c r="BR26" s="19">
        <f>IFERROR(IF(OR(BP26=MAX(BP$26:BP$29),BP26=""),"",MAX(BP$26:BP$29)-BP26)/MIN(BP$26:BP$29),"")</f>
        <v>6.0634288454138908E-2</v>
      </c>
      <c r="BS26" s="20" t="str">
        <f>INDEX(BO26:BO29,MATCH(MAX(BR26:BR29),BR26:BR29,0))</f>
        <v>SAFRAM</v>
      </c>
      <c r="BV26" s="21" t="s">
        <v>139</v>
      </c>
      <c r="BW26" s="17" t="s">
        <v>130</v>
      </c>
      <c r="BX26" s="18"/>
      <c r="BZ26" s="19" t="str">
        <f>IFERROR(IF(OR(BX26=MAX(BX$26:BX$29),BX26=""),"",MAX(BX$26:BX$29)-BX26)/MIN(BX$26:BX$29),"")</f>
        <v/>
      </c>
      <c r="CA26" s="20" t="e">
        <f>INDEX(BW26:BW29,MATCH(MAX(BZ26:BZ29),BZ26:BZ29,0))</f>
        <v>#N/A</v>
      </c>
      <c r="CD26" s="21" t="s">
        <v>139</v>
      </c>
      <c r="CE26" s="17" t="s">
        <v>130</v>
      </c>
      <c r="CF26" s="18">
        <v>337</v>
      </c>
      <c r="CH26" s="19">
        <f>IFERROR(IF(OR(CF26=MAX(CF$26:CF$29),CF26=""),"",MAX(CF$26:CF$29)-CF26)/MIN(CF$26:CF$29),"")</f>
        <v>6.0634288454138908E-2</v>
      </c>
      <c r="CI26" s="20" t="str">
        <f>INDEX(CE26:CE29,MATCH(MAX(CH26:CH29),CH26:CH29,0))</f>
        <v>SAFRAM</v>
      </c>
      <c r="CL26" s="21" t="s">
        <v>139</v>
      </c>
      <c r="CM26" s="17" t="s">
        <v>130</v>
      </c>
      <c r="CN26" s="18">
        <v>337</v>
      </c>
      <c r="CP26" s="19">
        <f>IFERROR(IF(OR(CN26=MAX(CN$26:CN$29),CN26=""),"",MAX(CN$26:CN$29)-CN26)/MIN(CN$26:CN$29),"")</f>
        <v>6.0634288454138908E-2</v>
      </c>
      <c r="CQ26" s="20" t="str">
        <f>INDEX(CM26:CM29,MATCH(MAX(CP26:CP29),CP26:CP29,0))</f>
        <v>SAFRAM</v>
      </c>
      <c r="CT26" s="21" t="s">
        <v>139</v>
      </c>
      <c r="CU26" s="17" t="s">
        <v>130</v>
      </c>
      <c r="CV26" s="18">
        <v>337</v>
      </c>
      <c r="CX26" s="19">
        <f>IFERROR(IF(OR(CV26=MAX(CV$26:CV$29),CV26=""),"",MAX(CV$26:CV$29)-CV26)/MIN(CV$26:CV$29),"")</f>
        <v>6.0634288454138908E-2</v>
      </c>
      <c r="CY26" s="20" t="str">
        <f>INDEX(CU26:CU29,MATCH(MAX(CX26:CX29),CX26:CX29,0))</f>
        <v>SAFRAM</v>
      </c>
      <c r="DB26" s="21" t="s">
        <v>139</v>
      </c>
      <c r="DC26" s="17" t="s">
        <v>130</v>
      </c>
      <c r="DD26" s="18">
        <v>337</v>
      </c>
      <c r="DF26" s="19">
        <f>IFERROR(IF(OR(DD26=MAX(DD$26:DD$29),DD26=""),"",MAX(DD$26:DD$29)-DD26)/MIN(DD$26:DD$29),"")</f>
        <v>6.0634288454138908E-2</v>
      </c>
      <c r="DG26" s="20" t="str">
        <f>INDEX(DC26:DC29,MATCH(MAX(DF26:DF29),DF26:DF29,0))</f>
        <v>SAFRAM</v>
      </c>
      <c r="DJ26" s="21" t="s">
        <v>139</v>
      </c>
      <c r="DK26" s="17" t="s">
        <v>130</v>
      </c>
      <c r="DL26" s="18">
        <v>338</v>
      </c>
      <c r="DN26" s="19">
        <f>IFERROR(IF(OR(DL26=MAX(DL$26:DL$29),DL26=""),"",MAX(DL$26:DL$29)-DL26)/MIN(DL$26:DL$29),"")</f>
        <v>5.6034664266337367E-2</v>
      </c>
      <c r="DO26" s="20" t="str">
        <f>INDEX(DK26:DK29,MATCH(MAX(DN26:DN29),DN26:DN29,0))</f>
        <v>SAFRAM</v>
      </c>
      <c r="DR26" s="21" t="s">
        <v>139</v>
      </c>
      <c r="DS26" s="17" t="s">
        <v>130</v>
      </c>
      <c r="DT26" s="18">
        <v>338</v>
      </c>
      <c r="DV26" s="19">
        <f>IFERROR(IF(OR(DT26=MAX(DT$26:DT$29),DT26=""),"",MAX(DT$26:DT$29)-DT26)/MIN(DT$26:DT$29),"")</f>
        <v>5.6034664266337367E-2</v>
      </c>
      <c r="DW26" s="20" t="str">
        <f>INDEX(DS26:DS29,MATCH(MAX(DV26:DV29),DV26:DV29,0))</f>
        <v>SAFRAM</v>
      </c>
      <c r="DZ26" s="21" t="s">
        <v>139</v>
      </c>
      <c r="EA26" s="17" t="s">
        <v>130</v>
      </c>
      <c r="EB26" s="18">
        <v>338</v>
      </c>
      <c r="ED26" s="19">
        <f>IFERROR(IF(OR(EB26=MAX(EB$26:EB$29),EB26=""),"",MAX(EB$26:EB$29)-EB26)/MIN(EB$26:EB$29),"")</f>
        <v>5.6034664266337367E-2</v>
      </c>
      <c r="EE26" s="20" t="str">
        <f>INDEX(EA26:EA29,MATCH(MAX(ED26:ED29),ED26:ED29,0))</f>
        <v>SAFRAM</v>
      </c>
      <c r="EH26" s="21" t="s">
        <v>139</v>
      </c>
      <c r="EI26" s="17" t="s">
        <v>130</v>
      </c>
      <c r="EJ26" s="18">
        <v>338</v>
      </c>
      <c r="EL26" s="19">
        <f>IFERROR(IF(OR(EJ26=MAX(EJ$26:EJ$29),EJ26=""),"",MAX(EJ$26:EJ$29)-EJ26)/MIN(EJ$26:EJ$29),"")</f>
        <v>5.6034664266337367E-2</v>
      </c>
      <c r="EM26" s="20" t="str">
        <f>INDEX(EI26:EI29,MATCH(MAX(EL26:EL29),EL26:EL29,0))</f>
        <v>SAFRAM</v>
      </c>
      <c r="EP26" s="21" t="s">
        <v>139</v>
      </c>
      <c r="EQ26" s="17" t="s">
        <v>130</v>
      </c>
      <c r="ER26" s="18">
        <v>337</v>
      </c>
      <c r="ET26" s="19" t="str">
        <f>IFERROR(IF(OR(ER26=MAX(ER$26:ER$29),ER26=""),"",MAX(ER$26:ER$29)-ER26)/MIN(ER$26:ER$29),"")</f>
        <v/>
      </c>
      <c r="EU26" s="20" t="str">
        <f>INDEX(EQ26:EQ29,MATCH(MAX(ET26:ET29),ET26:ET29,0))</f>
        <v>SAFRAM</v>
      </c>
      <c r="EX26" s="21" t="s">
        <v>139</v>
      </c>
      <c r="EY26" s="17" t="s">
        <v>130</v>
      </c>
      <c r="EZ26" s="18">
        <v>337</v>
      </c>
      <c r="FB26" s="19" t="str">
        <f>IFERROR(IF(OR(EZ26=MAX(EZ$26:EZ$29),EZ26=""),"",MAX(EZ$26:EZ$29)-EZ26)/MIN(EZ$26:EZ$29),"")</f>
        <v/>
      </c>
      <c r="FC26" s="20" t="str">
        <f>INDEX(EY26:EY29,MATCH(MAX(FB26:FB29),FB26:FB29,0))</f>
        <v>SAFRAM</v>
      </c>
      <c r="FF26" s="21" t="s">
        <v>139</v>
      </c>
      <c r="FG26" s="17" t="s">
        <v>130</v>
      </c>
      <c r="FH26" s="18">
        <v>337</v>
      </c>
      <c r="FJ26" s="19" t="str">
        <f>IFERROR(IF(OR(FH26=MAX(FH$26:FH$29),FH26=""),"",MAX(FH$26:FH$29)-FH26)/MIN(FH$26:FH$29),"")</f>
        <v/>
      </c>
      <c r="FK26" s="20" t="str">
        <f>INDEX(FG26:FG29,MATCH(MAX(FJ26:FJ29),FJ26:FJ29,0))</f>
        <v>SAFRAM</v>
      </c>
      <c r="FN26" s="21" t="s">
        <v>139</v>
      </c>
      <c r="FO26" s="17" t="s">
        <v>130</v>
      </c>
      <c r="FP26" s="18">
        <v>338</v>
      </c>
      <c r="FR26" s="19">
        <f>IFERROR(IF(OR(FP26=MAX(FP$26:FP$29),FP26=""),"",MAX(FP$26:FP$29)-FP26)/MIN(FP$26:FP$29),"")</f>
        <v>5.6034664266337367E-2</v>
      </c>
      <c r="FS26" s="20" t="str">
        <f>INDEX(FO26:FO29,MATCH(MAX(FR26:FR29),FR26:FR29,0))</f>
        <v>SAFRAM</v>
      </c>
      <c r="FV26" s="21" t="s">
        <v>139</v>
      </c>
      <c r="FW26" s="17" t="s">
        <v>130</v>
      </c>
      <c r="FX26" s="18">
        <v>338</v>
      </c>
      <c r="FZ26" s="19">
        <f>IFERROR(IF(OR(FX26=MAX(FX$26:FX$29),FX26=""),"",MAX(FX$26:FX$29)-FX26)/MIN(FX$26:FX$29),"")</f>
        <v>5.6034664266337367E-2</v>
      </c>
      <c r="GA26" s="20" t="str">
        <f>INDEX(FW26:FW29,MATCH(MAX(FZ26:FZ29),FZ26:FZ29,0))</f>
        <v>SAFRAM</v>
      </c>
      <c r="GD26" s="21" t="s">
        <v>139</v>
      </c>
      <c r="GE26" s="17" t="s">
        <v>130</v>
      </c>
      <c r="GF26" s="18">
        <v>338</v>
      </c>
      <c r="GH26" s="19">
        <f>IFERROR(IF(OR(GF26=MAX(GF$26:GF$29),GF26=""),"",MAX(GF$26:GF$29)-GF26)/MIN(GF$26:GF$29),"")</f>
        <v>5.6034664266337367E-2</v>
      </c>
      <c r="GI26" s="20" t="str">
        <f>INDEX(GE26:GE29,MATCH(MAX(GH26:GH29),GH26:GH29,0))</f>
        <v>SAFRAM</v>
      </c>
      <c r="GL26" s="21" t="s">
        <v>139</v>
      </c>
      <c r="GM26" s="17" t="s">
        <v>130</v>
      </c>
      <c r="GN26" s="18">
        <v>334</v>
      </c>
      <c r="GP26" s="19" t="str">
        <f>IFERROR(IF(OR(GN26=MAX(GN$26:GN$29),GN26=""),"",MAX(GN$26:GN$29)-GN26)/MIN(GN$26:GN$29),"")</f>
        <v/>
      </c>
      <c r="GQ26" s="20" t="str">
        <f>INDEX(GM26:GM29,MATCH(MAX(GP26:GP29),GP26:GP29,0))</f>
        <v>SAFRAM</v>
      </c>
      <c r="GT26" s="21" t="s">
        <v>139</v>
      </c>
      <c r="GU26" s="17" t="s">
        <v>130</v>
      </c>
      <c r="GV26" s="18">
        <v>337</v>
      </c>
      <c r="GX26" s="19" t="str">
        <f>IFERROR(IF(OR(GV26=MAX(GV$26:GV$29),GV26=""),"",MAX(GV$26:GV$29)-GV26)/MIN(GV$26:GV$29),"")</f>
        <v/>
      </c>
      <c r="GY26" s="20" t="str">
        <f>INDEX(GU26:GU29,MATCH(MAX(GX26:GX29),GX26:GX29,0))</f>
        <v>SAFRAM</v>
      </c>
      <c r="HB26" s="21" t="s">
        <v>139</v>
      </c>
      <c r="HC26" s="17" t="s">
        <v>130</v>
      </c>
      <c r="HD26" s="18">
        <v>334</v>
      </c>
      <c r="HF26" s="19" t="str">
        <f>IFERROR(IF(OR(HD26=MAX(HD$26:HD$29),HD26=""),"",MAX(HD$26:HD$29)-HD26)/MIN(HD$26:HD$29),"")</f>
        <v/>
      </c>
      <c r="HG26" s="20" t="str">
        <f>INDEX(HC26:HC29,MATCH(MAX(HF26:HF29),HF26:HF29,0))</f>
        <v>SAFRAM</v>
      </c>
      <c r="HJ26" s="21" t="s">
        <v>139</v>
      </c>
      <c r="HK26" s="17" t="s">
        <v>130</v>
      </c>
      <c r="HL26" s="18">
        <v>334</v>
      </c>
      <c r="HN26" s="19" t="str">
        <f>IFERROR(IF(OR(HL26=MAX(HL$26:HL$29),HL26=""),"",MAX(HL$26:HL$29)-HL26)/MIN(HL$26:HL$29),"")</f>
        <v/>
      </c>
      <c r="HO26" s="20" t="str">
        <f>INDEX(HK26:HK29,MATCH(MAX(HN26:HN29),HN26:HN29,0))</f>
        <v>SAFRAM</v>
      </c>
      <c r="HR26" s="21" t="s">
        <v>139</v>
      </c>
      <c r="HS26" s="17" t="s">
        <v>130</v>
      </c>
      <c r="HT26" s="18">
        <v>327</v>
      </c>
      <c r="HV26" s="19" t="str">
        <f>IFERROR(IF(OR(HT26=MAX(HT$26:HT$29),HT26=""),"",MAX(HT$26:HT$29)-HT26)/MIN(HT$26:HT$29),"")</f>
        <v/>
      </c>
      <c r="HW26" s="20" t="str">
        <f>INDEX(HS26:HS29,MATCH(MAX(HV26:HV29),HV26:HV29,0))</f>
        <v>EVOLA</v>
      </c>
      <c r="HZ26" s="21" t="s">
        <v>139</v>
      </c>
      <c r="IA26" s="17" t="s">
        <v>130</v>
      </c>
      <c r="IB26" s="18">
        <v>327</v>
      </c>
      <c r="ID26" s="19" t="str">
        <f>IFERROR(IF(OR(IB26=MAX(IB$26:IB$29),IB26=""),"",MAX(IB$26:IB$29)-IB26)/MIN(IB$26:IB$29),"")</f>
        <v/>
      </c>
      <c r="IE26" s="20" t="str">
        <f>INDEX(IA26:IA29,MATCH(MAX(ID26:ID29),ID26:ID29,0))</f>
        <v>EVOLA</v>
      </c>
      <c r="IH26" s="21" t="s">
        <v>139</v>
      </c>
      <c r="II26" s="17" t="s">
        <v>130</v>
      </c>
      <c r="IJ26" s="18">
        <v>327</v>
      </c>
      <c r="IL26" s="19" t="str">
        <f>IFERROR(IF(OR(IJ26=MAX(IJ$26:IJ$29),IJ26=""),"",MAX(IJ$26:IJ$29)-IJ26)/MIN(IJ$26:IJ$29),"")</f>
        <v/>
      </c>
      <c r="IM26" s="20" t="str">
        <f>INDEX(II26:II29,MATCH(MAX(IL26:IL29),IL26:IL29,0))</f>
        <v>SAFRAM</v>
      </c>
      <c r="IP26" s="21" t="s">
        <v>139</v>
      </c>
      <c r="IQ26" s="17" t="s">
        <v>130</v>
      </c>
      <c r="IR26" s="18">
        <v>327</v>
      </c>
      <c r="IT26" s="19" t="str">
        <f>IFERROR(IF(OR(IR26=MAX(IR$26:IR$29),IR26=""),"",MAX(IR$26:IR$29)-IR26)/MIN(IR$26:IR$29),"")</f>
        <v/>
      </c>
      <c r="IU26" s="20" t="str">
        <f>INDEX(IQ26:IQ29,MATCH(MAX(IT26:IT29),IT26:IT29,0))</f>
        <v>SAFRAM</v>
      </c>
      <c r="IX26" s="21" t="s">
        <v>139</v>
      </c>
      <c r="IY26" s="17" t="s">
        <v>130</v>
      </c>
      <c r="IZ26" s="18">
        <v>308</v>
      </c>
      <c r="JB26" s="19">
        <f>IFERROR(IF(OR(IZ26=MAX(IZ$26:IZ$29),IZ26=""),"",MAX(IZ$26:IZ$29)-IZ26)/MIN(IZ$26:IZ$29),"")</f>
        <v>6.0467095766694345E-2</v>
      </c>
      <c r="JC26" s="20" t="str">
        <f>INDEX(IY26:IY29,MATCH(MAX(JB26:JB29),JB26:JB29,0))</f>
        <v>SAFRAM</v>
      </c>
      <c r="JF26" s="21" t="s">
        <v>139</v>
      </c>
      <c r="JG26" s="17" t="s">
        <v>130</v>
      </c>
      <c r="JH26" s="18">
        <v>307</v>
      </c>
      <c r="JJ26" s="19" t="str">
        <f>IFERROR(IF(OR(JH26=MAX(JH$26:JH$29),JH26=""),"",MAX(JH$26:JH$29)-JH26)/MIN(JH$26:JH$29),"")</f>
        <v/>
      </c>
      <c r="JK26" s="20" t="str">
        <f>INDEX(JG26:JG29,MATCH(MAX(JJ26:JJ29),JJ26:JJ29,0))</f>
        <v>SAFRAM</v>
      </c>
      <c r="JN26" s="21" t="s">
        <v>139</v>
      </c>
      <c r="JO26" s="17" t="s">
        <v>130</v>
      </c>
      <c r="JP26" s="18">
        <v>307</v>
      </c>
      <c r="JR26" s="19">
        <f>IFERROR(IF(OR(JP26=MAX(JP$26:JP$29),JP26=""),"",MAX(JP$26:JP$29)-JP26)/MIN(JP$26:JP$29),"")</f>
        <v>6.4835921975731667E-2</v>
      </c>
      <c r="JS26" s="20" t="str">
        <f>INDEX(JO26:JO29,MATCH(MAX(JR26:JR29),JR26:JR29,0))</f>
        <v>SAFRAM</v>
      </c>
      <c r="JV26" s="21" t="s">
        <v>139</v>
      </c>
      <c r="JW26" s="17" t="s">
        <v>130</v>
      </c>
      <c r="JX26" s="18">
        <v>327</v>
      </c>
      <c r="JZ26" s="19" t="str">
        <f>IFERROR(IF(OR(JX26=MAX(JX$26:JX$29),JX26=""),"",MAX(JX$26:JX$29)-JX26)/MIN(JX$26:JX$29),"")</f>
        <v/>
      </c>
      <c r="KA26" s="20" t="str">
        <f>INDEX(JW26:JW29,MATCH(MAX(JZ26:JZ29),JZ26:JZ29,0))</f>
        <v>SAFRAM</v>
      </c>
      <c r="KD26" s="21" t="s">
        <v>139</v>
      </c>
      <c r="KE26" s="17" t="s">
        <v>130</v>
      </c>
      <c r="KF26" s="18">
        <v>327</v>
      </c>
      <c r="KH26" s="19" t="str">
        <f>IFERROR(IF(OR(KF26=MAX(KF$26:KF$29),KF26=""),"",MAX(KF$26:KF$29)-KF26)/MIN(KF$26:KF$29),"")</f>
        <v/>
      </c>
      <c r="KI26" s="20" t="str">
        <f>INDEX(KE26:KE29,MATCH(MAX(KH26:KH29),KH26:KH29,0))</f>
        <v>EVOLA</v>
      </c>
      <c r="KL26" s="21" t="s">
        <v>139</v>
      </c>
      <c r="KM26" s="17" t="s">
        <v>130</v>
      </c>
      <c r="KN26" s="18">
        <v>334</v>
      </c>
      <c r="KP26" s="19" t="str">
        <f>IFERROR(IF(OR(KN26=MAX(KN$26:KN$29),KN26=""),"",MAX(KN$26:KN$29)-KN26)/MIN(KN$26:KN$29),"")</f>
        <v/>
      </c>
      <c r="KQ26" s="20" t="str">
        <f>INDEX(KM26:KM29,MATCH(MAX(KP26:KP29),KP26:KP29,0))</f>
        <v>EVOLA</v>
      </c>
      <c r="KT26" s="21" t="s">
        <v>139</v>
      </c>
      <c r="KU26" s="17" t="s">
        <v>130</v>
      </c>
      <c r="KV26" s="18">
        <v>308</v>
      </c>
      <c r="KX26" s="19" t="str">
        <f>IFERROR(IF(OR(KV26=MAX(KV$26:KV$29),KV26=""),"",MAX(KV$26:KV$29)-KV26)/MIN(KV$26:KV$29),"")</f>
        <v/>
      </c>
      <c r="KY26" s="20" t="str">
        <f>INDEX(KU26:KU29,MATCH(MAX(KX26:KX29),KX26:KX29,0))</f>
        <v>EVOLA</v>
      </c>
      <c r="LB26" s="21" t="s">
        <v>139</v>
      </c>
      <c r="LC26" s="17" t="s">
        <v>130</v>
      </c>
      <c r="LD26" s="18">
        <v>308</v>
      </c>
      <c r="LF26" s="19" t="str">
        <f>IFERROR(IF(OR(LD26=MAX(LD$26:LD$29),LD26=""),"",MAX(LD$26:LD$29)-LD26)/MIN(LD$26:LD$29),"")</f>
        <v/>
      </c>
      <c r="LG26" s="20" t="str">
        <f>INDEX(LC26:LC29,MATCH(MAX(LF26:LF29),LF26:LF29,0))</f>
        <v>EVOLA</v>
      </c>
      <c r="LJ26" s="21" t="s">
        <v>139</v>
      </c>
      <c r="LK26" s="17" t="s">
        <v>130</v>
      </c>
      <c r="LL26" s="18">
        <v>308</v>
      </c>
      <c r="LN26" s="19" t="str">
        <f>IFERROR(IF(OR(LL26=MAX(LL$26:LL$29),LL26=""),"",MAX(LL$26:LL$29)-LL26)/MIN(LL$26:LL$29),"")</f>
        <v/>
      </c>
      <c r="LO26" s="20" t="str">
        <f>INDEX(LK26:LK29,MATCH(MAX(LN26:LN29),LN26:LN29,0))</f>
        <v>EVOLA</v>
      </c>
      <c r="LR26" s="21" t="s">
        <v>139</v>
      </c>
      <c r="LS26" s="17" t="s">
        <v>130</v>
      </c>
      <c r="LT26" s="18"/>
      <c r="LV26" s="19" t="str">
        <f>IFERROR(IF(OR(LT26=MAX(LT$26:LT$29),LT26=""),"",MAX(LT$26:LT$29)-LT26)/MIN(LT$26:LT$29),"")</f>
        <v/>
      </c>
      <c r="LW26" s="20" t="e">
        <f>INDEX(LS26:LS29,MATCH(MAX(LV26:LV29),LV26:LV29,0))</f>
        <v>#N/A</v>
      </c>
      <c r="LZ26" s="21" t="s">
        <v>139</v>
      </c>
      <c r="MA26" s="17" t="s">
        <v>130</v>
      </c>
      <c r="MB26" s="18">
        <v>308</v>
      </c>
      <c r="MD26" s="19" t="str">
        <f>IFERROR(IF(OR(MB26=MAX(MB$26:MB$29),MB26=""),"",MAX(MB$26:MB$29)-MB26)/MIN(MB$26:MB$29),"")</f>
        <v/>
      </c>
      <c r="ME26" s="20" t="str">
        <f>INDEX(MA26:MA29,MATCH(MAX(MD26:MD29),MD26:MD29,0))</f>
        <v>EVOLA</v>
      </c>
      <c r="MH26" s="21" t="s">
        <v>139</v>
      </c>
      <c r="MI26" s="17" t="s">
        <v>130</v>
      </c>
      <c r="MJ26" s="18">
        <v>308</v>
      </c>
      <c r="ML26" s="19" t="str">
        <f>IFERROR(IF(OR(MJ26=MAX(MJ$26:MJ$29),MJ26=""),"",MAX(MJ$26:MJ$29)-MJ26)/MIN(MJ$26:MJ$29),"")</f>
        <v/>
      </c>
      <c r="MM26" s="20" t="str">
        <f>INDEX(MI26:MI29,MATCH(MAX(ML26:ML29),ML26:ML29,0))</f>
        <v>EVOLA</v>
      </c>
      <c r="MP26" s="21" t="s">
        <v>139</v>
      </c>
      <c r="MQ26" s="17" t="s">
        <v>130</v>
      </c>
      <c r="MR26" s="18">
        <v>327</v>
      </c>
      <c r="MT26" s="19" t="str">
        <f>IFERROR(IF(OR(MR26=MAX(MR$26:MR$29),MR26=""),"",MAX(MR$26:MR$29)-MR26)/MIN(MR$26:MR$29),"")</f>
        <v/>
      </c>
      <c r="MU26" s="20" t="str">
        <f>INDEX(MQ26:MQ29,MATCH(MAX(MT26:MT29),MT26:MT29,0))</f>
        <v>EVOLA</v>
      </c>
      <c r="MX26" s="21" t="s">
        <v>139</v>
      </c>
      <c r="MY26" s="17" t="s">
        <v>130</v>
      </c>
      <c r="MZ26" s="18">
        <v>308</v>
      </c>
      <c r="NB26" s="19" t="str">
        <f>IFERROR(IF(OR(MZ26=MAX(MZ$26:MZ$29),MZ26=""),"",MAX(MZ$26:MZ$29)-MZ26)/MIN(MZ$26:MZ$29),"")</f>
        <v/>
      </c>
      <c r="NC26" s="20" t="str">
        <f>INDEX(MY26:MY29,MATCH(MAX(NB26:NB29),NB26:NB29,0))</f>
        <v>EVOLA</v>
      </c>
      <c r="NF26" s="21" t="s">
        <v>139</v>
      </c>
      <c r="NG26" s="17" t="s">
        <v>130</v>
      </c>
      <c r="NH26" s="18">
        <v>327</v>
      </c>
      <c r="NJ26" s="19" t="str">
        <f>IFERROR(IF(OR(NH26=MAX(NH$26:NH$29),NH26=""),"",MAX(NH$26:NH$29)-NH26)/MIN(NH$26:NH$29),"")</f>
        <v/>
      </c>
      <c r="NK26" s="20" t="str">
        <f>INDEX(NG26:NG29,MATCH(MAX(NJ26:NJ29),NJ26:NJ29,0))</f>
        <v>EVOLA</v>
      </c>
      <c r="NN26" s="21" t="s">
        <v>139</v>
      </c>
      <c r="NO26" s="17" t="s">
        <v>130</v>
      </c>
      <c r="NP26" s="18">
        <v>327</v>
      </c>
      <c r="NR26" s="19" t="str">
        <f>IFERROR(IF(OR(NP26=MAX(NP$26:NP$29),NP26=""),"",MAX(NP$26:NP$29)-NP26)/MIN(NP$26:NP$29),"")</f>
        <v/>
      </c>
      <c r="NS26" s="20" t="str">
        <f>INDEX(NO26:NO29,MATCH(MAX(NR26:NR29),NR26:NR29,0))</f>
        <v>EVOLA</v>
      </c>
      <c r="NV26" s="21" t="s">
        <v>139</v>
      </c>
      <c r="NW26" s="17" t="s">
        <v>130</v>
      </c>
      <c r="NX26" s="18">
        <v>327</v>
      </c>
      <c r="NZ26" s="19" t="str">
        <f>IFERROR(IF(OR(NX26=MAX(NX$26:NX$29),NX26=""),"",MAX(NX$26:NX$29)-NX26)/MIN(NX$26:NX$29),"")</f>
        <v/>
      </c>
      <c r="OA26" s="20" t="str">
        <f>INDEX(NW26:NW29,MATCH(MAX(NZ26:NZ29),NZ26:NZ29,0))</f>
        <v>EVOLA</v>
      </c>
      <c r="OD26" s="21" t="s">
        <v>139</v>
      </c>
      <c r="OE26" s="17" t="s">
        <v>130</v>
      </c>
      <c r="OF26" s="18">
        <v>307</v>
      </c>
      <c r="OH26" s="19" t="str">
        <f>IFERROR(IF(OR(OF26=MAX(OF$26:OF$29),OF26=""),"",MAX(OF$26:OF$29)-OF26)/MIN(OF$26:OF$29),"")</f>
        <v/>
      </c>
      <c r="OI26" s="20" t="str">
        <f>INDEX(OE26:OE29,MATCH(MAX(OH26:OH29),OH26:OH29,0))</f>
        <v>EVOLA</v>
      </c>
      <c r="OL26" s="21" t="s">
        <v>139</v>
      </c>
      <c r="OM26" s="17" t="s">
        <v>130</v>
      </c>
      <c r="ON26" s="18">
        <v>308</v>
      </c>
      <c r="OP26" s="19" t="str">
        <f>IFERROR(IF(OR(ON26=MAX(ON$26:ON$29),ON26=""),"",MAX(ON$26:ON$29)-ON26)/MIN(ON$26:ON$29),"")</f>
        <v/>
      </c>
      <c r="OQ26" s="20" t="str">
        <f>INDEX(OM26:OM29,MATCH(MAX(OP26:OP29),OP26:OP29,0))</f>
        <v>EVOLA</v>
      </c>
      <c r="OT26" s="21" t="s">
        <v>139</v>
      </c>
      <c r="OU26" s="17" t="s">
        <v>130</v>
      </c>
      <c r="OV26" s="18">
        <v>307</v>
      </c>
      <c r="OX26" s="19" t="str">
        <f>IFERROR(IF(OR(OV26=MAX(OV$26:OV$29),OV26=""),"",MAX(OV$26:OV$29)-OV26)/MIN(OV$26:OV$29),"")</f>
        <v/>
      </c>
      <c r="OY26" s="20" t="str">
        <f>INDEX(OU26:OU29,MATCH(MAX(OX26:OX29),OX26:OX29,0))</f>
        <v>EVOLA</v>
      </c>
      <c r="PB26" s="21" t="s">
        <v>139</v>
      </c>
      <c r="PC26" s="17" t="s">
        <v>130</v>
      </c>
      <c r="PD26" s="18">
        <v>307</v>
      </c>
      <c r="PF26" s="19" t="str">
        <f>IFERROR(IF(OR(PD26=MAX(PD$26:PD$29),PD26=""),"",MAX(PD$26:PD$29)-PD26)/MIN(PD$26:PD$29),"")</f>
        <v/>
      </c>
      <c r="PG26" s="20" t="str">
        <f>INDEX(PC26:PC29,MATCH(MAX(PF26:PF29),PF26:PF29,0))</f>
        <v>EVOLA</v>
      </c>
      <c r="PJ26" s="21" t="s">
        <v>139</v>
      </c>
      <c r="PK26" s="17" t="s">
        <v>130</v>
      </c>
      <c r="PL26" s="18">
        <v>306</v>
      </c>
      <c r="PN26" s="19" t="str">
        <f>IFERROR(IF(OR(PL26=MAX(PL$26:PL$29),PL26=""),"",MAX(PL$26:PL$29)-PL26)/MIN(PL$26:PL$29),"")</f>
        <v/>
      </c>
      <c r="PO26" s="20" t="str">
        <f>INDEX(PK26:PK29,MATCH(MAX(PN26:PN29),PN26:PN29,0))</f>
        <v>EVOLA</v>
      </c>
      <c r="PR26" s="21" t="s">
        <v>139</v>
      </c>
      <c r="PS26" s="17" t="s">
        <v>130</v>
      </c>
      <c r="PT26" s="18">
        <v>307</v>
      </c>
      <c r="PV26" s="19" t="str">
        <f>IFERROR(IF(OR(PT26=MAX(PT$26:PT$29),PT26=""),"",MAX(PT$26:PT$29)-PT26)/MIN(PT$26:PT$29),"")</f>
        <v/>
      </c>
      <c r="PW26" s="20" t="str">
        <f>INDEX(PS26:PS29,MATCH(MAX(PV26:PV29),PV26:PV29,0))</f>
        <v>EVOLA</v>
      </c>
      <c r="PZ26" s="21" t="s">
        <v>139</v>
      </c>
      <c r="QA26" s="17" t="s">
        <v>130</v>
      </c>
      <c r="QB26" s="18">
        <v>307</v>
      </c>
      <c r="QD26" s="19" t="str">
        <f>IFERROR(IF(OR(QB26=MAX(QB$26:QB$29),QB26=""),"",MAX(QB$26:QB$29)-QB26)/MIN(QB$26:QB$29),"")</f>
        <v/>
      </c>
      <c r="QE26" s="20" t="str">
        <f>INDEX(QA26:QA29,MATCH(MAX(QD26:QD29),QD26:QD29,0))</f>
        <v>EVOLA</v>
      </c>
      <c r="QH26" s="21" t="s">
        <v>139</v>
      </c>
      <c r="QI26" s="17" t="s">
        <v>130</v>
      </c>
      <c r="QJ26" s="18">
        <v>308</v>
      </c>
      <c r="QL26" s="19" t="str">
        <f>IFERROR(IF(OR(QJ26=MAX(QJ$26:QJ$29),QJ26=""),"",MAX(QJ$26:QJ$29)-QJ26)/MIN(QJ$26:QJ$29),"")</f>
        <v/>
      </c>
      <c r="QM26" s="20" t="str">
        <f>INDEX(QI26:QI29,MATCH(MAX(QL26:QL29),QL26:QL29,0))</f>
        <v>EVOLA</v>
      </c>
      <c r="QP26" s="21" t="s">
        <v>139</v>
      </c>
      <c r="QQ26" s="17" t="s">
        <v>130</v>
      </c>
      <c r="QR26" s="18">
        <v>308</v>
      </c>
      <c r="QT26" s="19" t="str">
        <f>IFERROR(IF(OR(QR26=MAX(QR$26:QR$29),QR26=""),"",MAX(QR$26:QR$29)-QR26)/MIN(QR$26:QR$29),"")</f>
        <v/>
      </c>
      <c r="QU26" s="20" t="str">
        <f>INDEX(QQ26:QQ29,MATCH(MAX(QT26:QT29),QT26:QT29,0))</f>
        <v>SAFRAM</v>
      </c>
      <c r="QX26" s="21" t="s">
        <v>139</v>
      </c>
      <c r="QY26" s="17" t="s">
        <v>130</v>
      </c>
      <c r="QZ26" s="18">
        <v>306</v>
      </c>
      <c r="RB26" s="19" t="str">
        <f>IFERROR(IF(OR(QZ26=MAX(QZ$26:QZ$29),QZ26=""),"",MAX(QZ$26:QZ$29)-QZ26)/MIN(QZ$26:QZ$29),"")</f>
        <v/>
      </c>
      <c r="RC26" s="20" t="str">
        <f>INDEX(QY26:QY29,MATCH(MAX(RB26:RB29),RB26:RB29,0))</f>
        <v>SAFRAM</v>
      </c>
      <c r="RF26" s="21" t="s">
        <v>139</v>
      </c>
      <c r="RG26" s="17" t="s">
        <v>130</v>
      </c>
      <c r="RH26" s="18">
        <v>306</v>
      </c>
      <c r="RJ26" s="19" t="str">
        <f>IFERROR(IF(OR(RH26=MAX(RH$26:RH$29),RH26=""),"",MAX(RH$26:RH$29)-RH26)/MIN(RH$26:RH$29),"")</f>
        <v/>
      </c>
      <c r="RK26" s="20" t="str">
        <f>INDEX(RG26:RG29,MATCH(MAX(RJ26:RJ29),RJ26:RJ29,0))</f>
        <v>SAFRAM</v>
      </c>
      <c r="RN26" s="21" t="s">
        <v>139</v>
      </c>
      <c r="RO26" s="17" t="s">
        <v>130</v>
      </c>
      <c r="RP26" s="18"/>
      <c r="RR26" s="19" t="str">
        <f>IFERROR(IF(OR(RP26=MAX(RP$26:RP$29),RP26=""),"",MAX(RP$26:RP$29)-RP26)/MIN(RP$26:RP$29),"")</f>
        <v/>
      </c>
      <c r="RS26" s="20" t="e">
        <f>INDEX(RO26:RO29,MATCH(MAX(RR26:RR29),RR26:RR29,0))</f>
        <v>#N/A</v>
      </c>
      <c r="RV26" s="21" t="s">
        <v>139</v>
      </c>
      <c r="RW26" s="17" t="s">
        <v>130</v>
      </c>
      <c r="RX26" s="18">
        <v>306</v>
      </c>
      <c r="RZ26" s="19" t="str">
        <f>IFERROR(IF(OR(RX26=MAX(RX$26:RX$29),RX26=""),"",MAX(RX$26:RX$29)-RX26)/MIN(RX$26:RX$29),"")</f>
        <v/>
      </c>
      <c r="SA26" s="20" t="str">
        <f>INDEX(RW26:RW29,MATCH(MAX(RZ26:RZ29),RZ26:RZ29,0))</f>
        <v>SAFRAM</v>
      </c>
      <c r="SD26" s="21" t="s">
        <v>139</v>
      </c>
      <c r="SE26" s="17" t="s">
        <v>130</v>
      </c>
      <c r="SF26" s="18">
        <v>306</v>
      </c>
      <c r="SH26" s="19" t="str">
        <f>IFERROR(IF(OR(SF26=MAX(SF$26:SF$29),SF26=""),"",MAX(SF$26:SF$29)-SF26)/MIN(SF$26:SF$29),"")</f>
        <v/>
      </c>
      <c r="SI26" s="20" t="str">
        <f>INDEX(SE26:SE29,MATCH(MAX(SH26:SH29),SH26:SH29,0))</f>
        <v>SAFRAM</v>
      </c>
      <c r="SL26" s="21" t="s">
        <v>139</v>
      </c>
      <c r="SM26" s="17" t="s">
        <v>130</v>
      </c>
      <c r="SN26" s="18">
        <v>306</v>
      </c>
      <c r="SP26" s="19" t="str">
        <f>IFERROR(IF(OR(SN26=MAX(SN$26:SN$29),SN26=""),"",MAX(SN$26:SN$29)-SN26)/MIN(SN$26:SN$29),"")</f>
        <v/>
      </c>
      <c r="SQ26" s="20" t="str">
        <f>INDEX(SM26:SM29,MATCH(MAX(SP26:SP29),SP26:SP29,0))</f>
        <v>SAFRAM</v>
      </c>
      <c r="ST26" s="21" t="s">
        <v>139</v>
      </c>
      <c r="SU26" s="17" t="s">
        <v>130</v>
      </c>
      <c r="SV26" s="18">
        <v>306</v>
      </c>
      <c r="SX26" s="19" t="str">
        <f>IFERROR(IF(OR(SV26=MAX(SV$26:SV$29),SV26=""),"",MAX(SV$26:SV$29)-SV26)/MIN(SV$26:SV$29),"")</f>
        <v/>
      </c>
      <c r="SY26" s="20" t="str">
        <f>INDEX(SU26:SU29,MATCH(MAX(SX26:SX29),SX26:SX29,0))</f>
        <v>SAFRAM</v>
      </c>
      <c r="TB26" s="21" t="s">
        <v>139</v>
      </c>
      <c r="TC26" s="17" t="s">
        <v>130</v>
      </c>
      <c r="TD26" s="18">
        <v>294</v>
      </c>
      <c r="TF26" s="19" t="str">
        <f>IFERROR(IF(OR(TD26=MAX(TD$26:TD$29),TD26=""),"",MAX(TD$26:TD$29)-TD26)/MIN(TD$26:TD$29),"")</f>
        <v/>
      </c>
      <c r="TG26" s="20" t="str">
        <f>INDEX(TC26:TC29,MATCH(MAX(TF26:TF29),TF26:TF29,0))</f>
        <v>SAFRAM</v>
      </c>
      <c r="TJ26" s="21" t="s">
        <v>139</v>
      </c>
      <c r="TK26" s="17" t="s">
        <v>130</v>
      </c>
      <c r="TL26" s="18">
        <v>294</v>
      </c>
      <c r="TN26" s="19" t="str">
        <f>IFERROR(IF(OR(TL26=MAX(TL$26:TL$29),TL26=""),"",MAX(TL$26:TL$29)-TL26)/MIN(TL$26:TL$29),"")</f>
        <v/>
      </c>
      <c r="TO26" s="20" t="str">
        <f>INDEX(TK26:TK29,MATCH(MAX(TN26:TN29),TN26:TN29,0))</f>
        <v>EVOLA</v>
      </c>
      <c r="TR26" s="21" t="s">
        <v>139</v>
      </c>
      <c r="TS26" s="17" t="s">
        <v>130</v>
      </c>
      <c r="TT26" s="18">
        <v>294</v>
      </c>
      <c r="TV26" s="19" t="str">
        <f>IFERROR(IF(OR(TT26=MAX(TT$26:TT$29),TT26=""),"",MAX(TT$26:TT$29)-TT26)/MIN(TT$26:TT$29),"")</f>
        <v/>
      </c>
      <c r="TW26" s="20" t="str">
        <f>INDEX(TS26:TS29,MATCH(MAX(TV26:TV29),TV26:TV29,0))</f>
        <v>EVOLA</v>
      </c>
      <c r="TZ26" s="21" t="s">
        <v>139</v>
      </c>
      <c r="UA26" s="17" t="s">
        <v>130</v>
      </c>
      <c r="UB26" s="18">
        <v>294</v>
      </c>
      <c r="UD26" s="19" t="str">
        <f>IFERROR(IF(OR(UB26=MAX(UB$26:UB$29),UB26=""),"",MAX(UB$26:UB$29)-UB26)/MIN(UB$26:UB$29),"")</f>
        <v/>
      </c>
      <c r="UE26" s="20" t="str">
        <f>INDEX(UA26:UA29,MATCH(MAX(UD26:UD29),UD26:UD29,0))</f>
        <v>SAFRAM</v>
      </c>
      <c r="UH26" s="21" t="s">
        <v>139</v>
      </c>
      <c r="UI26" s="17" t="s">
        <v>130</v>
      </c>
      <c r="UJ26" s="18">
        <v>294</v>
      </c>
      <c r="UL26" s="19" t="str">
        <f>IFERROR(IF(OR(UJ26=MAX(UJ$26:UJ$29),UJ26=""),"",MAX(UJ$26:UJ$29)-UJ26)/MIN(UJ$26:UJ$29),"")</f>
        <v/>
      </c>
      <c r="UM26" s="20" t="str">
        <f>INDEX(UI26:UI29,MATCH(MAX(UL26:UL29),UL26:UL29,0))</f>
        <v>SAFRAM</v>
      </c>
      <c r="UP26" s="21" t="s">
        <v>139</v>
      </c>
      <c r="UQ26" s="17" t="s">
        <v>130</v>
      </c>
      <c r="UR26" s="18">
        <v>294</v>
      </c>
      <c r="UT26" s="19" t="str">
        <f>IFERROR(IF(OR(UR26=MAX(UR$26:UR$29),UR26=""),"",MAX(UR$26:UR$29)-UR26)/MIN(UR$26:UR$29),"")</f>
        <v/>
      </c>
      <c r="UU26" s="20" t="str">
        <f>INDEX(UQ26:UQ29,MATCH(MAX(UT26:UT29),UT26:UT29,0))</f>
        <v>SAFRAM</v>
      </c>
      <c r="UX26" s="21" t="s">
        <v>139</v>
      </c>
      <c r="UY26" s="17" t="s">
        <v>130</v>
      </c>
      <c r="UZ26" s="18">
        <v>294</v>
      </c>
      <c r="VB26" s="19" t="str">
        <f>IFERROR(IF(OR(UZ26=MAX(UZ$26:UZ$29),UZ26=""),"",MAX(UZ$26:UZ$29)-UZ26)/MIN(UZ$26:UZ$29),"")</f>
        <v/>
      </c>
      <c r="VC26" s="20" t="str">
        <f>INDEX(UY26:UY29,MATCH(MAX(VB26:VB29),VB26:VB29,0))</f>
        <v>SAFRAM</v>
      </c>
      <c r="VF26" s="21" t="s">
        <v>139</v>
      </c>
      <c r="VG26" s="17" t="s">
        <v>130</v>
      </c>
      <c r="VH26" s="18">
        <v>294</v>
      </c>
      <c r="VJ26" s="19" t="str">
        <f>IFERROR(IF(OR(VH26=MAX(VH$26:VH$29),VH26=""),"",MAX(VH$26:VH$29)-VH26)/MIN(VH$26:VH$29),"")</f>
        <v/>
      </c>
      <c r="VK26" s="20" t="str">
        <f>INDEX(VG26:VG29,MATCH(MAX(VJ26:VJ29),VJ26:VJ29,0))</f>
        <v>EVOLA</v>
      </c>
      <c r="VN26" s="21" t="s">
        <v>139</v>
      </c>
      <c r="VO26" s="17" t="s">
        <v>130</v>
      </c>
      <c r="VP26" s="18">
        <v>294</v>
      </c>
      <c r="VR26" s="19" t="str">
        <f>IFERROR(IF(OR(VP26=MAX(VP$26:VP$29),VP26=""),"",MAX(VP$26:VP$29)-VP26)/MIN(VP$26:VP$29),"")</f>
        <v/>
      </c>
      <c r="VS26" s="20" t="str">
        <f>INDEX(VO26:VO29,MATCH(MAX(VR26:VR29),VR26:VR29,0))</f>
        <v>EVOLA</v>
      </c>
      <c r="VV26" s="21" t="s">
        <v>139</v>
      </c>
      <c r="VW26" s="17" t="s">
        <v>130</v>
      </c>
      <c r="VX26" s="18">
        <v>294</v>
      </c>
      <c r="VZ26" s="19" t="str">
        <f>IFERROR(IF(OR(VX26=MAX(VX$26:VX$29),VX26=""),"",MAX(VX$26:VX$29)-VX26)/MIN(VX$26:VX$29),"")</f>
        <v/>
      </c>
      <c r="WA26" s="20" t="str">
        <f>INDEX(VW26:VW29,MATCH(MAX(VZ26:VZ29),VZ26:VZ29,0))</f>
        <v>SAFRAM</v>
      </c>
      <c r="WD26" s="21" t="s">
        <v>139</v>
      </c>
      <c r="WE26" s="17" t="s">
        <v>130</v>
      </c>
      <c r="WF26" s="18">
        <v>269</v>
      </c>
      <c r="WH26" s="19" t="str">
        <f>IFERROR(IF(OR(WF26=MAX(WF$26:WF$29),WF26=""),"",MAX(WF$26:WF$29)-WF26)/MIN(WF$26:WF$29),"")</f>
        <v/>
      </c>
      <c r="WI26" s="20" t="str">
        <f>INDEX(WE26:WE29,MATCH(MAX(WH26:WH29),WH26:WH29,0))</f>
        <v>EVOLA</v>
      </c>
      <c r="WL26" s="21" t="s">
        <v>139</v>
      </c>
      <c r="WM26" s="17" t="s">
        <v>130</v>
      </c>
      <c r="WN26" s="18">
        <v>269</v>
      </c>
      <c r="WP26" s="19">
        <f>IFERROR(IF(OR(WN26=MAX(WN$26:WN$29),WN26=""),"",MAX(WN$26:WN$29)-WN26)/MIN(WN$26:WN$29),"")</f>
        <v>0.13850415512465375</v>
      </c>
      <c r="WQ26" s="20" t="str">
        <f>INDEX(WM26:WM29,MATCH(MAX(WP26:WP29),WP26:WP29,0))</f>
        <v>TLI SINGEN</v>
      </c>
      <c r="WT26" s="21" t="s">
        <v>139</v>
      </c>
      <c r="WU26" s="17" t="s">
        <v>130</v>
      </c>
      <c r="WV26" s="18">
        <v>228</v>
      </c>
      <c r="WX26" s="19" t="str">
        <f>IFERROR(IF(OR(WV26=MAX(WV$26:WV$29),WV26=""),"",MAX(WV$26:WV$29)-WV26)/MIN(WV$26:WV$29),"")</f>
        <v/>
      </c>
      <c r="WY26" s="20" t="str">
        <f>INDEX(WU26:WU29,MATCH(MAX(WX26:WX29),WX26:WX29,0))</f>
        <v>EVOLA</v>
      </c>
      <c r="XB26" s="21" t="s">
        <v>139</v>
      </c>
      <c r="XC26" s="17" t="s">
        <v>130</v>
      </c>
      <c r="XD26" s="18">
        <v>307</v>
      </c>
      <c r="XF26" s="19">
        <f>IFERROR(IF(OR(XD26=MAX(XD$26:XD$29),XD26=""),"",MAX(XD$26:XD$29)-XD26)/MIN(XD$26:XD$29),"")</f>
        <v>0.24746262181552328</v>
      </c>
      <c r="XG26" s="20" t="str">
        <f>INDEX(XC26:XC29,MATCH(MAX(XF26:XF29),XF26:XF29,0))</f>
        <v>SAFRAM</v>
      </c>
      <c r="XJ26" s="21" t="s">
        <v>139</v>
      </c>
      <c r="XK26" s="17" t="s">
        <v>130</v>
      </c>
      <c r="XL26" s="18">
        <v>306</v>
      </c>
      <c r="XN26" s="19">
        <f>IFERROR(IF(OR(XL26=MAX(XL$26:XL$29),XL26=""),"",MAX(XL$26:XL$29)-XL26)/MIN(XL$26:XL$29),"")</f>
        <v>0.34399060100551043</v>
      </c>
      <c r="XO26" s="20" t="str">
        <f>INDEX(XK26:XK29,MATCH(MAX(XN26:XN29),XN26:XN29,0))</f>
        <v>SAFRAM</v>
      </c>
      <c r="XR26" s="21" t="s">
        <v>139</v>
      </c>
      <c r="XS26" s="17" t="s">
        <v>130</v>
      </c>
      <c r="XT26" s="18">
        <v>306</v>
      </c>
      <c r="XV26" s="19">
        <f>IFERROR(IF(OR(XT26=MAX(XT$26:XT$29),XT26=""),"",MAX(XT$26:XT$29)-XT26)/MIN(XT$26:XT$29),"")</f>
        <v>0.19450776592719501</v>
      </c>
      <c r="XW26" s="20" t="str">
        <f>INDEX(XS26:XS29,MATCH(MAX(XV26:XV29),XV26:XV29,0))</f>
        <v>SAFRAM</v>
      </c>
      <c r="XZ26" s="21" t="s">
        <v>139</v>
      </c>
      <c r="YA26" s="17" t="s">
        <v>130</v>
      </c>
      <c r="YB26" s="18">
        <v>307</v>
      </c>
      <c r="YD26" s="19">
        <f>IFERROR(IF(OR(YB26=MAX(YB$26:YB$29),YB26=""),"",MAX(YB$26:YB$29)-YB26)/MIN(YB$26:YB$29),"")</f>
        <v>0.19770111047183178</v>
      </c>
      <c r="YE26" s="20" t="str">
        <f>INDEX(YA26:YA29,MATCH(MAX(YD26:YD29),YD26:YD29,0))</f>
        <v>SAFRAM</v>
      </c>
      <c r="YH26" s="21" t="s">
        <v>139</v>
      </c>
      <c r="YI26" s="17" t="s">
        <v>130</v>
      </c>
      <c r="YJ26" s="18">
        <v>307</v>
      </c>
      <c r="YL26" s="19">
        <f>IFERROR(IF(OR(YJ26=MAX(YJ$26:YJ$29),YJ26=""),"",MAX(YJ$26:YJ$29)-YJ26)/MIN(YJ$26:YJ$29),"")</f>
        <v>0.19770111047183178</v>
      </c>
      <c r="YM26" s="20" t="str">
        <f>INDEX(YI26:YI29,MATCH(MAX(YL26:YL29),YL26:YL29,0))</f>
        <v>SAFRAM</v>
      </c>
      <c r="YP26" s="21" t="s">
        <v>139</v>
      </c>
      <c r="YQ26" s="17" t="s">
        <v>130</v>
      </c>
      <c r="YR26" s="18">
        <v>306</v>
      </c>
      <c r="YT26" s="19">
        <f>IFERROR(IF(OR(YR26=MAX(YR$26:YR$29),YR26=""),"",MAX(YR$26:YR$29)-YR26)/MIN(YR$26:YR$29),"")</f>
        <v>0.19450776592719501</v>
      </c>
      <c r="YU26" s="20" t="str">
        <f>INDEX(YQ26:YQ29,MATCH(MAX(YT26:YT29),YT26:YT29,0))</f>
        <v>SAFRAM</v>
      </c>
      <c r="YX26" s="21" t="s">
        <v>139</v>
      </c>
      <c r="YY26" s="17" t="s">
        <v>130</v>
      </c>
      <c r="YZ26" s="18">
        <v>306</v>
      </c>
      <c r="ZB26" s="19">
        <f>IFERROR(IF(OR(YZ26=MAX(YZ$26:YZ$29),YZ26=""),"",MAX(YZ$26:YZ$29)-YZ26)/MIN(YZ$26:YZ$29),"")</f>
        <v>0.19450776592719501</v>
      </c>
      <c r="ZC26" s="20" t="str">
        <f>INDEX(YY26:YY29,MATCH(MAX(ZB26:ZB29),ZB26:ZB29,0))</f>
        <v>SAFRAM</v>
      </c>
      <c r="ZF26" s="21" t="s">
        <v>139</v>
      </c>
      <c r="ZG26" s="17" t="s">
        <v>130</v>
      </c>
      <c r="ZH26" s="18">
        <v>294</v>
      </c>
      <c r="ZJ26" s="19" t="str">
        <f>IFERROR(IF(OR(ZH26=MAX(ZH$26:ZH$29),ZH26=""),"",MAX(ZH$26:ZH$29)-ZH26)/MIN(ZH$26:ZH$29),"")</f>
        <v/>
      </c>
      <c r="ZK26" s="20" t="str">
        <f>INDEX(ZG26:ZG29,MATCH(MAX(ZJ26:ZJ29),ZJ26:ZJ29,0))</f>
        <v>SAFRAM</v>
      </c>
      <c r="ZN26" s="21" t="s">
        <v>139</v>
      </c>
      <c r="ZO26" s="17" t="s">
        <v>130</v>
      </c>
      <c r="ZP26" s="18">
        <v>294</v>
      </c>
      <c r="ZR26" s="19" t="str">
        <f>IFERROR(IF(OR(ZP26=MAX(ZP$26:ZP$29),ZP26=""),"",MAX(ZP$26:ZP$29)-ZP26)/MIN(ZP$26:ZP$29),"")</f>
        <v/>
      </c>
      <c r="ZS26" s="20" t="str">
        <f>INDEX(ZO26:ZO29,MATCH(MAX(ZR26:ZR29),ZR26:ZR29,0))</f>
        <v>TLI SINGEN</v>
      </c>
      <c r="ZV26" s="21" t="s">
        <v>139</v>
      </c>
      <c r="ZW26" s="17" t="s">
        <v>130</v>
      </c>
      <c r="ZX26" s="18">
        <v>294</v>
      </c>
      <c r="ZZ26" s="19" t="str">
        <f>IFERROR(IF(OR(ZX26=MAX(ZX$26:ZX$29),ZX26=""),"",MAX(ZX$26:ZX$29)-ZX26)/MIN(ZX$26:ZX$29),"")</f>
        <v/>
      </c>
      <c r="AAA26" s="20" t="str">
        <f>INDEX(ZW26:ZW29,MATCH(MAX(ZZ26:ZZ29),ZZ26:ZZ29,0))</f>
        <v>SAFRAM</v>
      </c>
      <c r="AAD26" s="21" t="s">
        <v>139</v>
      </c>
      <c r="AAE26" s="17" t="s">
        <v>130</v>
      </c>
      <c r="AAF26" s="18">
        <v>307</v>
      </c>
      <c r="AAH26" s="19" t="str">
        <f>IFERROR(IF(OR(AAF26=MAX(AAF$26:AAF$29),AAF26=""),"",MAX(AAF$26:AAF$29)-AAF26)/MIN(AAF$26:AAF$29),"")</f>
        <v/>
      </c>
      <c r="AAI26" s="20" t="str">
        <f>INDEX(AAE26:AAE29,MATCH(MAX(AAH26:AAH29),AAH26:AAH29,0))</f>
        <v>EVOLA</v>
      </c>
      <c r="AAL26" s="21" t="s">
        <v>139</v>
      </c>
      <c r="AAM26" s="17" t="s">
        <v>130</v>
      </c>
      <c r="AAN26" s="18">
        <v>307</v>
      </c>
      <c r="AAP26" s="19" t="str">
        <f>IFERROR(IF(OR(AAN26=MAX(AAN$26:AAN$29),AAN26=""),"",MAX(AAN$26:AAN$29)-AAN26)/MIN(AAN$26:AAN$29),"")</f>
        <v/>
      </c>
      <c r="AAQ26" s="20" t="str">
        <f>INDEX(AAM26:AAM29,MATCH(MAX(AAP26:AAP29),AAP26:AAP29,0))</f>
        <v>SAFRAM</v>
      </c>
      <c r="AAT26" s="21" t="s">
        <v>139</v>
      </c>
      <c r="AAU26" s="17" t="s">
        <v>130</v>
      </c>
      <c r="AAV26" s="18">
        <v>307</v>
      </c>
      <c r="AAX26" s="19" t="str">
        <f>IFERROR(IF(OR(AAV26=MAX(AAV$26:AAV$29),AAV26=""),"",MAX(AAV$26:AAV$29)-AAV26)/MIN(AAV$26:AAV$29),"")</f>
        <v/>
      </c>
      <c r="AAY26" s="20" t="str">
        <f>INDEX(AAU26:AAU29,MATCH(MAX(AAX26:AAX29),AAX26:AAX29,0))</f>
        <v>SAFRAM</v>
      </c>
      <c r="ABB26" s="21" t="s">
        <v>139</v>
      </c>
      <c r="ABC26" s="17" t="s">
        <v>130</v>
      </c>
      <c r="ABD26" s="18">
        <v>308</v>
      </c>
      <c r="ABF26" s="19" t="str">
        <f>IFERROR(IF(OR(ABD26=MAX(ABD$26:ABD$29),ABD26=""),"",MAX(ABD$26:ABD$29)-ABD26)/MIN(ABD$26:ABD$29),"")</f>
        <v/>
      </c>
      <c r="ABG26" s="20" t="str">
        <f>INDEX(ABC26:ABC29,MATCH(MAX(ABF26:ABF29),ABF26:ABF29,0))</f>
        <v>SAFRAM</v>
      </c>
      <c r="ABJ26" s="21" t="s">
        <v>139</v>
      </c>
      <c r="ABK26" s="17" t="s">
        <v>130</v>
      </c>
      <c r="ABL26" s="18">
        <v>308</v>
      </c>
      <c r="ABN26" s="19">
        <f>IFERROR(IF(OR(ABL26=MAX(ABL$26:ABL$29),ABL26=""),"",MAX(ABL$26:ABL$29)-ABL26)/MIN(ABL$26:ABL$29),"")</f>
        <v>0.18640327568022855</v>
      </c>
      <c r="ABO26" s="20" t="str">
        <f>INDEX(ABK26:ABK29,MATCH(MAX(ABN26:ABN29),ABN26:ABN29,0))</f>
        <v>SAFRAM</v>
      </c>
      <c r="ABR26" s="21" t="s">
        <v>139</v>
      </c>
      <c r="ABS26" s="17" t="s">
        <v>130</v>
      </c>
      <c r="ABT26" s="18">
        <v>308</v>
      </c>
      <c r="ABV26" s="19">
        <f>IFERROR(IF(OR(ABT26=MAX(ABT$26:ABT$29),ABT26=""),"",MAX(ABT$26:ABT$29)-ABT26)/MIN(ABT$26:ABT$29),"")</f>
        <v>6.0467095766694345E-2</v>
      </c>
      <c r="ABW26" s="20" t="str">
        <f>INDEX(ABS26:ABS29,MATCH(MAX(ABV26:ABV29),ABV26:ABV29,0))</f>
        <v>SAFRAM</v>
      </c>
      <c r="ABZ26" s="21" t="s">
        <v>139</v>
      </c>
      <c r="ACA26" s="17" t="s">
        <v>130</v>
      </c>
      <c r="ACB26" s="18">
        <v>308</v>
      </c>
      <c r="ACD26" s="19">
        <f>IFERROR(IF(OR(ACB26=MAX(ACB$26:ACB$29),ACB26=""),"",MAX(ACB$26:ACB$29)-ACB26)/MIN(ACB$26:ACB$29),"")</f>
        <v>6.0467095766694345E-2</v>
      </c>
      <c r="ACE26" s="20" t="str">
        <f>INDEX(ACA26:ACA29,MATCH(MAX(ACD26:ACD29),ACD26:ACD29,0))</f>
        <v>SAFRAM</v>
      </c>
      <c r="ACH26" s="21" t="s">
        <v>139</v>
      </c>
      <c r="ACI26" s="17" t="s">
        <v>130</v>
      </c>
      <c r="ACJ26" s="18">
        <v>307</v>
      </c>
      <c r="ACL26" s="19">
        <f>IFERROR(IF(OR(ACJ26=MAX(ACJ$26:ACJ$29),ACJ26=""),"",MAX(ACJ$26:ACJ$29)-ACJ26)/MIN(ACJ$26:ACJ$29),"")</f>
        <v>7.1473242010078597E-2</v>
      </c>
      <c r="ACM26" s="20" t="str">
        <f>INDEX(ACI26:ACI29,MATCH(MAX(ACL26:ACL29),ACL26:ACL29,0))</f>
        <v>EVOLA</v>
      </c>
      <c r="ACP26" s="21" t="s">
        <v>139</v>
      </c>
      <c r="ACQ26" s="17" t="s">
        <v>130</v>
      </c>
      <c r="ACR26" s="18">
        <v>308</v>
      </c>
      <c r="ACT26" s="19" t="str">
        <f>IFERROR(IF(OR(ACR26=MAX(ACR$26:ACR$29),ACR26=""),"",MAX(ACR$26:ACR$29)-ACR26)/MIN(ACR$26:ACR$29),"")</f>
        <v/>
      </c>
      <c r="ACU26" s="20" t="str">
        <f>INDEX(ACQ26:ACQ29,MATCH(MAX(ACT26:ACT29),ACT26:ACT29,0))</f>
        <v>EVOLA</v>
      </c>
      <c r="ACX26" s="21" t="s">
        <v>139</v>
      </c>
      <c r="ACY26" s="17" t="s">
        <v>130</v>
      </c>
      <c r="ACZ26" s="18">
        <v>308</v>
      </c>
      <c r="ADB26" s="19" t="str">
        <f>IFERROR(IF(OR(ACZ26=MAX(ACZ$26:ACZ$29),ACZ26=""),"",MAX(ACZ$26:ACZ$29)-ACZ26)/MIN(ACZ$26:ACZ$29),"")</f>
        <v/>
      </c>
      <c r="ADC26" s="20" t="str">
        <f>INDEX(ACY26:ACY29,MATCH(MAX(ADB26:ADB29),ADB26:ADB29,0))</f>
        <v>SAFRAM</v>
      </c>
    </row>
    <row r="27" spans="2:783" x14ac:dyDescent="0.2">
      <c r="C27" s="17" t="s">
        <v>131</v>
      </c>
      <c r="D27" s="18">
        <v>279.29998779296875</v>
      </c>
      <c r="F27" s="19">
        <f t="shared" ref="F27:F29" si="392">IFERROR(IF(OR(D27=MAX(D$26:D$29),D27=""),"",MAX(D$26:D$29)-D27)/MIN(D$26:D$29),"")</f>
        <v>0.19600302160526498</v>
      </c>
      <c r="K27" s="17" t="s">
        <v>131</v>
      </c>
      <c r="L27" s="18">
        <v>305.89999389648438</v>
      </c>
      <c r="N27" s="19">
        <f t="shared" ref="N27:N29" si="393">IFERROR(IF(OR(L27=MAX(L$26:L$29),L27=""),"",MAX(L$26:L$29)-L27)/MIN(L$26:L$29),"")</f>
        <v>0.10068893737298804</v>
      </c>
      <c r="S27" s="17" t="s">
        <v>131</v>
      </c>
      <c r="T27" s="18">
        <v>305.89999389648438</v>
      </c>
      <c r="V27" s="19">
        <f t="shared" ref="V27:V29" si="394">IFERROR(IF(OR(T27=MAX(T$26:T$29),T27=""),"",MAX(T$26:T$29)-T27)/MIN(T$26:T$29),"")</f>
        <v>0.10068893737298804</v>
      </c>
      <c r="AA27" s="17" t="s">
        <v>131</v>
      </c>
      <c r="AB27" s="18">
        <v>279.29998779296875</v>
      </c>
      <c r="AD27" s="19">
        <f t="shared" ref="AD27:AD29" si="395">IFERROR(IF(OR(AB27=MAX(AB$26:AB$29),AB27=""),"",MAX(AB$26:AB$29)-AB27)/MIN(AB$26:AB$29),"")</f>
        <v>0.24434920065171237</v>
      </c>
      <c r="AI27" s="17" t="s">
        <v>131</v>
      </c>
      <c r="AJ27" s="18">
        <v>323</v>
      </c>
      <c r="AL27" s="19">
        <f t="shared" ref="AL27:AL29" si="396">IFERROR(IF(OR(AJ27=MAX(AJ$26:AJ$29),AJ27=""),"",MAX(AJ$26:AJ$29)-AJ27)/MIN(AJ$26:AJ$29),"")</f>
        <v>4.9137853881929039E-2</v>
      </c>
      <c r="AQ27" s="17" t="s">
        <v>131</v>
      </c>
      <c r="AR27" s="18">
        <v>323</v>
      </c>
      <c r="AT27" s="19">
        <f t="shared" ref="AT27:AT29" si="397">IFERROR(IF(OR(AR27=MAX(AR$26:AR$29),AR27=""),"",MAX(AR$26:AR$29)-AR27)/MIN(AR$26:AR$29),"")</f>
        <v>4.9137853881929039E-2</v>
      </c>
      <c r="AY27" s="17" t="s">
        <v>131</v>
      </c>
      <c r="AZ27" s="18">
        <v>279.29998779296875</v>
      </c>
      <c r="BB27" s="19">
        <f t="shared" ref="BB27:BB29" si="398">IFERROR(IF(OR(AZ27=MAX(AZ$26:AZ$29),AZ27=""),"",MAX(AZ$26:AZ$29)-AZ27)/MIN(AZ$26:AZ$29),"")</f>
        <v>0.21307965727230299</v>
      </c>
      <c r="BG27" s="17" t="s">
        <v>131</v>
      </c>
      <c r="BH27" s="18">
        <v>279.29998779296875</v>
      </c>
      <c r="BJ27" s="19">
        <f t="shared" ref="BJ27:BJ29" si="399">IFERROR(IF(OR(BH27=MAX(BH$26:BH$29),BH27=""),"",MAX(BH$26:BH$29)-BH27)/MIN(BH$26:BH$29),"")</f>
        <v>0.17092037361527984</v>
      </c>
      <c r="BO27" s="17" t="s">
        <v>131</v>
      </c>
      <c r="BP27" s="18">
        <v>305.89999389648438</v>
      </c>
      <c r="BR27" s="19">
        <f t="shared" ref="BR27:BR29" si="400">IFERROR(IF(OR(BP27=MAX(BP$26:BP$29),BP27=""),"",MAX(BP$26:BP$29)-BP27)/MIN(BP$26:BP$29),"")</f>
        <v>0.17155939086625932</v>
      </c>
      <c r="BW27" s="17" t="s">
        <v>131</v>
      </c>
      <c r="BX27" s="18"/>
      <c r="BZ27" s="19" t="str">
        <f t="shared" ref="BZ27:BZ29" si="401">IFERROR(IF(OR(BX27=MAX(BX$26:BX$29),BX27=""),"",MAX(BX$26:BX$29)-BX27)/MIN(BX$26:BX$29),"")</f>
        <v/>
      </c>
      <c r="CE27" s="17" t="s">
        <v>131</v>
      </c>
      <c r="CF27" s="18">
        <v>305.89999389648438</v>
      </c>
      <c r="CH27" s="19">
        <f t="shared" ref="CH27:CH29" si="402">IFERROR(IF(OR(CF27=MAX(CF$26:CF$29),CF27=""),"",MAX(CF$26:CF$29)-CF27)/MIN(CF$26:CF$29),"")</f>
        <v>0.17155939086625932</v>
      </c>
      <c r="CM27" s="17" t="s">
        <v>131</v>
      </c>
      <c r="CN27" s="18">
        <v>305.89999389648438</v>
      </c>
      <c r="CP27" s="19">
        <f t="shared" ref="CP27:CP29" si="403">IFERROR(IF(OR(CN27=MAX(CN$26:CN$29),CN27=""),"",MAX(CN$26:CN$29)-CN27)/MIN(CN$26:CN$29),"")</f>
        <v>0.17155939086625932</v>
      </c>
      <c r="CU27" s="17" t="s">
        <v>131</v>
      </c>
      <c r="CV27" s="18">
        <v>305.89999389648438</v>
      </c>
      <c r="CX27" s="19">
        <f t="shared" ref="CX27:CX29" si="404">IFERROR(IF(OR(CV27=MAX(CV$26:CV$29),CV27=""),"",MAX(CV$26:CV$29)-CV27)/MIN(CV$26:CV$29),"")</f>
        <v>0.17155939086625932</v>
      </c>
      <c r="DC27" s="17" t="s">
        <v>131</v>
      </c>
      <c r="DD27" s="18">
        <v>305.89999389648438</v>
      </c>
      <c r="DF27" s="19">
        <f t="shared" ref="DF27:DF29" si="405">IFERROR(IF(OR(DD27=MAX(DD$26:DD$29),DD27=""),"",MAX(DD$26:DD$29)-DD27)/MIN(DD$26:DD$29),"")</f>
        <v>0.17155939086625932</v>
      </c>
      <c r="DK27" s="17" t="s">
        <v>131</v>
      </c>
      <c r="DL27" s="18">
        <v>305.89999389648438</v>
      </c>
      <c r="DN27" s="19">
        <f t="shared" ref="DN27:DN29" si="406">IFERROR(IF(OR(DL27=MAX(DL$26:DL$29),DL27=""),"",MAX(DL$26:DL$29)-DL27)/MIN(DL$26:DL$29),"")</f>
        <v>0.16845423082620478</v>
      </c>
      <c r="DS27" s="17" t="s">
        <v>131</v>
      </c>
      <c r="DT27" s="18">
        <v>305.89999389648438</v>
      </c>
      <c r="DV27" s="19">
        <f t="shared" ref="DV27:DV29" si="407">IFERROR(IF(OR(DT27=MAX(DT$26:DT$29),DT27=""),"",MAX(DT$26:DT$29)-DT27)/MIN(DT$26:DT$29),"")</f>
        <v>0.16845423082620478</v>
      </c>
      <c r="EA27" s="17" t="s">
        <v>131</v>
      </c>
      <c r="EB27" s="18">
        <v>305.89999389648438</v>
      </c>
      <c r="ED27" s="19">
        <f t="shared" ref="ED27:ED29" si="408">IFERROR(IF(OR(EB27=MAX(EB$26:EB$29),EB27=""),"",MAX(EB$26:EB$29)-EB27)/MIN(EB$26:EB$29),"")</f>
        <v>0.16845423082620478</v>
      </c>
      <c r="EI27" s="17" t="s">
        <v>131</v>
      </c>
      <c r="EJ27" s="18">
        <v>305.89999389648438</v>
      </c>
      <c r="EL27" s="19">
        <f t="shared" ref="EL27:EL29" si="409">IFERROR(IF(OR(EJ27=MAX(EJ$26:EJ$29),EJ27=""),"",MAX(EJ$26:EJ$29)-EJ27)/MIN(EJ$26:EJ$29),"")</f>
        <v>0.16845423082620478</v>
      </c>
      <c r="EQ27" s="17" t="s">
        <v>131</v>
      </c>
      <c r="ER27" s="18">
        <v>305.89999389648438</v>
      </c>
      <c r="ET27" s="19">
        <f t="shared" ref="ET27:ET29" si="410">IFERROR(IF(OR(ER27=MAX(ER$26:ER$29),ER27=""),"",MAX(ER$26:ER$29)-ER27)/MIN(ER$26:ER$29),"")</f>
        <v>0.11092510241212042</v>
      </c>
      <c r="EY27" s="17" t="s">
        <v>131</v>
      </c>
      <c r="EZ27" s="18">
        <v>305.89999389648438</v>
      </c>
      <c r="FB27" s="19">
        <f t="shared" ref="FB27:FB29" si="411">IFERROR(IF(OR(EZ27=MAX(EZ$26:EZ$29),EZ27=""),"",MAX(EZ$26:EZ$29)-EZ27)/MIN(EZ$26:EZ$29),"")</f>
        <v>0.11092510241212042</v>
      </c>
      <c r="FG27" s="17" t="s">
        <v>131</v>
      </c>
      <c r="FH27" s="18">
        <v>305.89999389648438</v>
      </c>
      <c r="FJ27" s="19">
        <f t="shared" ref="FJ27:FJ29" si="412">IFERROR(IF(OR(FH27=MAX(FH$26:FH$29),FH27=""),"",MAX(FH$26:FH$29)-FH27)/MIN(FH$26:FH$29),"")</f>
        <v>0.11092510241212042</v>
      </c>
      <c r="FO27" s="17" t="s">
        <v>131</v>
      </c>
      <c r="FP27" s="18">
        <v>305.89999389648438</v>
      </c>
      <c r="FR27" s="19">
        <f t="shared" ref="FR27:FR29" si="413">IFERROR(IF(OR(FP27=MAX(FP$26:FP$29),FP27=""),"",MAX(FP$26:FP$29)-FP27)/MIN(FP$26:FP$29),"")</f>
        <v>0.16845423082620478</v>
      </c>
      <c r="FW27" s="17" t="s">
        <v>131</v>
      </c>
      <c r="FX27" s="18">
        <v>305.89999389648438</v>
      </c>
      <c r="FZ27" s="19">
        <f t="shared" ref="FZ27:FZ29" si="414">IFERROR(IF(OR(FX27=MAX(FX$26:FX$29),FX27=""),"",MAX(FX$26:FX$29)-FX27)/MIN(FX$26:FX$29),"")</f>
        <v>0.16845423082620478</v>
      </c>
      <c r="GE27" s="17" t="s">
        <v>131</v>
      </c>
      <c r="GF27" s="18">
        <v>305.89999389648438</v>
      </c>
      <c r="GH27" s="19">
        <f t="shared" ref="GH27:GH29" si="415">IFERROR(IF(OR(GF27=MAX(GF$26:GF$29),GF27=""),"",MAX(GF$26:GF$29)-GF27)/MIN(GF$26:GF$29),"")</f>
        <v>0.16845423082620478</v>
      </c>
      <c r="GM27" s="17" t="s">
        <v>131</v>
      </c>
      <c r="GN27" s="18">
        <v>305.89999389648438</v>
      </c>
      <c r="GP27" s="19">
        <f t="shared" ref="GP27:GP29" si="416">IFERROR(IF(OR(GN27=MAX(GN$26:GN$29),GN27=""),"",MAX(GN$26:GN$29)-GN27)/MIN(GN$26:GN$29),"")</f>
        <v>0.10068893737298804</v>
      </c>
      <c r="GU27" s="17" t="s">
        <v>131</v>
      </c>
      <c r="GV27" s="18">
        <v>305.89999389648438</v>
      </c>
      <c r="GX27" s="19">
        <f t="shared" ref="GX27:GX29" si="417">IFERROR(IF(OR(GV27=MAX(GV$26:GV$29),GV27=""),"",MAX(GV$26:GV$29)-GV27)/MIN(GV$26:GV$29),"")</f>
        <v>0.11092510241212042</v>
      </c>
      <c r="HC27" s="17" t="s">
        <v>131</v>
      </c>
      <c r="HD27" s="18">
        <v>323</v>
      </c>
      <c r="HF27" s="19">
        <f t="shared" ref="HF27:HF29" si="418">IFERROR(IF(OR(HD27=MAX(HD$26:HD$29),HD27=""),"",MAX(HD$26:HD$29)-HD27)/MIN(HD$26:HD$29),"")</f>
        <v>3.9415589698548074E-2</v>
      </c>
      <c r="HK27" s="17" t="s">
        <v>131</v>
      </c>
      <c r="HL27" s="18">
        <v>305.89999389648438</v>
      </c>
      <c r="HN27" s="19">
        <f t="shared" ref="HN27:HN29" si="419">IFERROR(IF(OR(HL27=MAX(HL$26:HL$29),HL27=""),"",MAX(HL$26:HL$29)-HL27)/MIN(HL$26:HL$29),"")</f>
        <v>0.10068893737298804</v>
      </c>
      <c r="HS27" s="17" t="s">
        <v>131</v>
      </c>
      <c r="HT27" s="18">
        <v>279.29998779296875</v>
      </c>
      <c r="HV27" s="19">
        <f t="shared" ref="HV27:HV29" si="420">IFERROR(IF(OR(HT27=MAX(HT$26:HT$29),HT27=""),"",MAX(HT$26:HT$29)-HT27)/MIN(HT$26:HT$29),"")</f>
        <v>0.21307965727230299</v>
      </c>
      <c r="IA27" s="17" t="s">
        <v>131</v>
      </c>
      <c r="IB27" s="18">
        <v>323</v>
      </c>
      <c r="ID27" s="19">
        <f t="shared" ref="ID27:ID29" si="421">IFERROR(IF(OR(IB27=MAX(IB$26:IB$29),IB27=""),"",MAX(IB$26:IB$29)-IB27)/MIN(IB$26:IB$29),"")</f>
        <v>1.7868310502519649E-2</v>
      </c>
      <c r="II27" s="17" t="s">
        <v>131</v>
      </c>
      <c r="IJ27" s="18">
        <v>279.29998779296875</v>
      </c>
      <c r="IL27" s="19">
        <f t="shared" ref="IL27:IL29" si="422">IFERROR(IF(OR(IJ27=MAX(IJ$26:IJ$29),IJ27=""),"",MAX(IJ$26:IJ$29)-IJ27)/MIN(IJ$26:IJ$29),"")</f>
        <v>0.17921748445812313</v>
      </c>
      <c r="IQ27" s="17" t="s">
        <v>131</v>
      </c>
      <c r="IR27" s="18">
        <v>323</v>
      </c>
      <c r="IT27" s="19">
        <f t="shared" ref="IT27:IT29" si="423">IFERROR(IF(OR(IR27=MAX(IR$26:IR$29),IR27=""),"",MAX(IR$26:IR$29)-IR27)/MIN(IR$26:IR$29),"")</f>
        <v>1.5028716024664284E-2</v>
      </c>
      <c r="IY27" s="17" t="s">
        <v>131</v>
      </c>
      <c r="IZ27" s="18">
        <v>323</v>
      </c>
      <c r="JB27" s="19" t="str">
        <f t="shared" ref="JB27:JB29" si="424">IFERROR(IF(OR(IZ27=MAX(IZ$26:IZ$29),IZ27=""),"",MAX(IZ$26:IZ$29)-IZ27)/MIN(IZ$26:IZ$29),"")</f>
        <v/>
      </c>
      <c r="JG27" s="17" t="s">
        <v>131</v>
      </c>
      <c r="JH27" s="18">
        <v>279.29998779296875</v>
      </c>
      <c r="JJ27" s="19">
        <f t="shared" ref="JJ27:JJ29" si="425">IFERROR(IF(OR(JH27=MAX(JH$26:JH$29),JH27=""),"",MAX(JH$26:JH$29)-JH27)/MIN(JH$26:JH$29),"")</f>
        <v>0.1122472393863683</v>
      </c>
      <c r="JO27" s="17" t="s">
        <v>131</v>
      </c>
      <c r="JP27" s="18">
        <v>323</v>
      </c>
      <c r="JR27" s="19" t="str">
        <f t="shared" ref="JR27:JR29" si="426">IFERROR(IF(OR(JP27=MAX(JP$26:JP$29),JP27=""),"",MAX(JP$26:JP$29)-JP27)/MIN(JP$26:JP$29),"")</f>
        <v/>
      </c>
      <c r="JW27" s="17" t="s">
        <v>131</v>
      </c>
      <c r="JX27" s="18">
        <v>323</v>
      </c>
      <c r="JZ27" s="19">
        <f t="shared" ref="JZ27:JZ29" si="427">IFERROR(IF(OR(JX27=MAX(JX$26:JX$29),JX27=""),"",MAX(JX$26:JX$29)-JX27)/MIN(JX$26:JX$29),"")</f>
        <v>1.5028716024664284E-2</v>
      </c>
      <c r="KE27" s="17" t="s">
        <v>131</v>
      </c>
      <c r="KF27" s="18">
        <v>305.89999389648438</v>
      </c>
      <c r="KH27" s="19">
        <f t="shared" ref="KH27:KH29" si="428">IFERROR(IF(OR(KF27=MAX(KF$26:KF$29),KF27=""),"",MAX(KF$26:KF$29)-KF27)/MIN(KF$26:KF$29),"")</f>
        <v>9.4255365165669236E-2</v>
      </c>
      <c r="KM27" s="17" t="s">
        <v>131</v>
      </c>
      <c r="KN27" s="18">
        <v>305.89999389648438</v>
      </c>
      <c r="KP27" s="19">
        <f t="shared" ref="KP27:KP29" si="429">IFERROR(IF(OR(KN27=MAX(KN$26:KN$29),KN27=""),"",MAX(KN$26:KN$29)-KN27)/MIN(KN$26:KN$29),"")</f>
        <v>0.12552490854507861</v>
      </c>
      <c r="KU27" s="17" t="s">
        <v>131</v>
      </c>
      <c r="KV27" s="18">
        <v>277.39999389648438</v>
      </c>
      <c r="KX27" s="19">
        <f t="shared" ref="KX27:KX29" si="430">IFERROR(IF(OR(KV27=MAX(KV$26:KV$29),KV27=""),"",MAX(KV$26:KV$29)-KV27)/MIN(KV$26:KV$29),"")</f>
        <v>0.13669260260915342</v>
      </c>
      <c r="LC27" s="17" t="s">
        <v>131</v>
      </c>
      <c r="LD27" s="18">
        <v>277.39999389648438</v>
      </c>
      <c r="LF27" s="19">
        <f t="shared" ref="LF27:LF29" si="431">IFERROR(IF(OR(LD27=MAX(LD$26:LD$29),LD27=""),"",MAX(LD$26:LD$29)-LD27)/MIN(LD$26:LD$29),"")</f>
        <v>0.13669260260915342</v>
      </c>
      <c r="LK27" s="17" t="s">
        <v>131</v>
      </c>
      <c r="LL27" s="18">
        <v>277.39999389648438</v>
      </c>
      <c r="LN27" s="19">
        <f t="shared" ref="LN27:LN29" si="432">IFERROR(IF(OR(LL27=MAX(LL$26:LL$29),LL27=""),"",MAX(LL$26:LL$29)-LL27)/MIN(LL$26:LL$29),"")</f>
        <v>0.13669260260915342</v>
      </c>
      <c r="LS27" s="17" t="s">
        <v>131</v>
      </c>
      <c r="LT27" s="18"/>
      <c r="LV27" s="19" t="str">
        <f t="shared" ref="LV27:LV29" si="433">IFERROR(IF(OR(LT27=MAX(LT$26:LT$29),LT27=""),"",MAX(LT$26:LT$29)-LT27)/MIN(LT$26:LT$29),"")</f>
        <v/>
      </c>
      <c r="MA27" s="17" t="s">
        <v>131</v>
      </c>
      <c r="MB27" s="18">
        <v>277.39999389648438</v>
      </c>
      <c r="MD27" s="19">
        <f t="shared" ref="MD27:MD29" si="434">IFERROR(IF(OR(MB27=MAX(MB$26:MB$29),MB27=""),"",MAX(MB$26:MB$29)-MB27)/MIN(MB$26:MB$29),"")</f>
        <v>0.13669260260915342</v>
      </c>
      <c r="MI27" s="17" t="s">
        <v>131</v>
      </c>
      <c r="MJ27" s="18">
        <v>277.39999389648438</v>
      </c>
      <c r="ML27" s="19">
        <f t="shared" ref="ML27:ML29" si="435">IFERROR(IF(OR(MJ27=MAX(MJ$26:MJ$29),MJ27=""),"",MAX(MJ$26:MJ$29)-MJ27)/MIN(MJ$26:MJ$29),"")</f>
        <v>0.13669260260915342</v>
      </c>
      <c r="MQ27" s="17" t="s">
        <v>131</v>
      </c>
      <c r="MR27" s="18">
        <v>277.39999389648438</v>
      </c>
      <c r="MT27" s="19">
        <f t="shared" ref="MT27:MT29" si="436">IFERROR(IF(OR(MR27=MAX(MR$26:MR$29),MR27=""),"",MAX(MR$26:MR$29)-MR27)/MIN(MR$26:MR$29),"")</f>
        <v>0.22156707749612173</v>
      </c>
      <c r="MY27" s="17" t="s">
        <v>131</v>
      </c>
      <c r="MZ27" s="18">
        <v>277.39999389648438</v>
      </c>
      <c r="NB27" s="19">
        <f t="shared" ref="NB27:NB29" si="437">IFERROR(IF(OR(MZ27=MAX(MZ$26:MZ$29),MZ27=""),"",MAX(MZ$26:MZ$29)-MZ27)/MIN(MZ$26:MZ$29),"")</f>
        <v>0.13669260260915342</v>
      </c>
      <c r="NG27" s="17" t="s">
        <v>131</v>
      </c>
      <c r="NH27" s="18">
        <v>323</v>
      </c>
      <c r="NJ27" s="19">
        <f t="shared" ref="NJ27:NJ29" si="438">IFERROR(IF(OR(NH27=MAX(NH$26:NH$29),NH27=""),"",MAX(NH$26:NH$29)-NH27)/MIN(NH$26:NH$29),"")</f>
        <v>1.7868310502519649E-2</v>
      </c>
      <c r="NO27" s="17" t="s">
        <v>131</v>
      </c>
      <c r="NP27" s="18">
        <v>323</v>
      </c>
      <c r="NR27" s="19">
        <f t="shared" ref="NR27:NR29" si="439">IFERROR(IF(OR(NP27=MAX(NP$26:NP$29),NP27=""),"",MAX(NP$26:NP$29)-NP27)/MIN(NP$26:NP$29),"")</f>
        <v>1.7868310502519649E-2</v>
      </c>
      <c r="NW27" s="17" t="s">
        <v>131</v>
      </c>
      <c r="NX27" s="18">
        <v>277.39999389648438</v>
      </c>
      <c r="NZ27" s="19">
        <f t="shared" ref="NZ27:NZ29" si="440">IFERROR(IF(OR(NX27=MAX(NX$26:NX$29),NX27=""),"",MAX(NX$26:NX$29)-NX27)/MIN(NX$26:NX$29),"")</f>
        <v>0.22156707749612173</v>
      </c>
      <c r="OE27" s="17" t="s">
        <v>131</v>
      </c>
      <c r="OF27" s="18">
        <v>277.39999389648438</v>
      </c>
      <c r="OH27" s="19">
        <f t="shared" ref="OH27:OH29" si="441">IFERROR(IF(OR(OF27=MAX(OF$26:OF$29),OF27=""),"",MAX(OF$26:OF$29)-OF27)/MIN(OF$26:OF$29),"")</f>
        <v>0.1322255249835235</v>
      </c>
      <c r="OM27" s="17" t="s">
        <v>131</v>
      </c>
      <c r="ON27" s="18">
        <v>277.39999389648438</v>
      </c>
      <c r="OP27" s="19">
        <f t="shared" ref="OP27:OP29" si="442">IFERROR(IF(OR(ON27=MAX(ON$26:ON$29),ON27=""),"",MAX(ON$26:ON$29)-ON27)/MIN(ON$26:ON$29),"")</f>
        <v>0.13669260260915342</v>
      </c>
      <c r="OU27" s="17" t="s">
        <v>131</v>
      </c>
      <c r="OV27" s="18">
        <v>279.29998779296875</v>
      </c>
      <c r="OX27" s="19">
        <f t="shared" ref="OX27:OX29" si="443">IFERROR(IF(OR(OV27=MAX(OV$26:OV$29),OV27=""),"",MAX(OV$26:OV$29)-OV27)/MIN(OV$26:OV$29),"")</f>
        <v>0.12373810475970475</v>
      </c>
      <c r="PC27" s="17" t="s">
        <v>131</v>
      </c>
      <c r="PD27" s="18">
        <v>279.29998779296875</v>
      </c>
      <c r="PF27" s="19">
        <f t="shared" ref="PF27:PF29" si="444">IFERROR(IF(OR(PD27=MAX(PD$26:PD$29),PD27=""),"",MAX(PD$26:PD$29)-PD27)/MIN(PD$26:PD$29),"")</f>
        <v>0.12373810475970475</v>
      </c>
      <c r="PK27" s="17" t="s">
        <v>131</v>
      </c>
      <c r="PL27" s="18">
        <v>279.29998779296875</v>
      </c>
      <c r="PN27" s="19">
        <f t="shared" ref="PN27:PN29" si="445">IFERROR(IF(OR(PL27=MAX(PL$26:PL$29),PL27=""),"",MAX(PL$26:PL$29)-PL27)/MIN(PL$26:PL$29),"")</f>
        <v>0.11927102713407484</v>
      </c>
      <c r="PS27" s="17" t="s">
        <v>131</v>
      </c>
      <c r="PT27" s="18">
        <v>279.29998779296875</v>
      </c>
      <c r="PV27" s="19">
        <f t="shared" ref="PV27:PV29" si="446">IFERROR(IF(OR(PT27=MAX(PT$26:PT$29),PT27=""),"",MAX(PT$26:PT$29)-PT27)/MIN(PT$26:PT$29),"")</f>
        <v>0.12373810475970475</v>
      </c>
      <c r="QA27" s="17" t="s">
        <v>131</v>
      </c>
      <c r="QB27" s="18">
        <v>279.29998779296875</v>
      </c>
      <c r="QD27" s="19">
        <f t="shared" ref="QD27:QD29" si="447">IFERROR(IF(OR(QB27=MAX(QB$26:QB$29),QB27=""),"",MAX(QB$26:QB$29)-QB27)/MIN(QB$26:QB$29),"")</f>
        <v>0.12373810475970475</v>
      </c>
      <c r="QI27" s="17" t="s">
        <v>131</v>
      </c>
      <c r="QJ27" s="18">
        <v>279.29998779296875</v>
      </c>
      <c r="QL27" s="19">
        <f t="shared" ref="QL27:QL29" si="448">IFERROR(IF(OR(QJ27=MAX(QJ$26:QJ$29),QJ27=""),"",MAX(QJ$26:QJ$29)-QJ27)/MIN(QJ$26:QJ$29),"")</f>
        <v>0.12820518238533465</v>
      </c>
      <c r="QQ27" s="17" t="s">
        <v>131</v>
      </c>
      <c r="QR27" s="18">
        <v>279.29998779296875</v>
      </c>
      <c r="QT27" s="19">
        <f t="shared" ref="QT27:QT29" si="449">IFERROR(IF(OR(QR27=MAX(QR$26:QR$29),QR27=""),"",MAX(QR$26:QR$29)-QR27)/MIN(QR$26:QR$29),"")</f>
        <v>0.11569375910852368</v>
      </c>
      <c r="QY27" s="17" t="s">
        <v>131</v>
      </c>
      <c r="QZ27" s="18">
        <v>266</v>
      </c>
      <c r="RB27" s="19">
        <f t="shared" ref="RB27:RB29" si="450">IFERROR(IF(OR(QZ27=MAX(QZ$26:QZ$29),QZ27=""),"",MAX(QZ$26:QZ$29)-QZ27)/MIN(QZ$26:QZ$29),"")</f>
        <v>0.16124558871118491</v>
      </c>
      <c r="RG27" s="17" t="s">
        <v>131</v>
      </c>
      <c r="RH27" s="18">
        <v>266</v>
      </c>
      <c r="RJ27" s="19">
        <f t="shared" ref="RJ27:RJ29" si="451">IFERROR(IF(OR(RH27=MAX(RH$26:RH$29),RH27=""),"",MAX(RH$26:RH$29)-RH27)/MIN(RH$26:RH$29),"")</f>
        <v>0.16825626423134621</v>
      </c>
      <c r="RO27" s="17" t="s">
        <v>131</v>
      </c>
      <c r="RP27" s="18"/>
      <c r="RR27" s="19" t="str">
        <f t="shared" ref="RR27:RR29" si="452">IFERROR(IF(OR(RP27=MAX(RP$26:RP$29),RP27=""),"",MAX(RP$26:RP$29)-RP27)/MIN(RP$26:RP$29),"")</f>
        <v/>
      </c>
      <c r="RW27" s="17" t="s">
        <v>131</v>
      </c>
      <c r="RX27" s="18">
        <v>279.29998779296875</v>
      </c>
      <c r="RZ27" s="19">
        <f t="shared" ref="RZ27:RZ29" si="453">IFERROR(IF(OR(RX27=MAX(RX$26:RX$29),RX27=""),"",MAX(RX$26:RX$29)-RX27)/MIN(RX$26:RX$29),"")</f>
        <v>0.11231110772216048</v>
      </c>
      <c r="SE27" s="17" t="s">
        <v>131</v>
      </c>
      <c r="SF27" s="18">
        <v>266</v>
      </c>
      <c r="SH27" s="19">
        <f t="shared" ref="SH27:SH29" si="454">IFERROR(IF(OR(SF27=MAX(SF$26:SF$29),SF27=""),"",MAX(SF$26:SF$29)-SF27)/MIN(SF$26:SF$29),"")</f>
        <v>0.16825626423134621</v>
      </c>
      <c r="SM27" s="17" t="s">
        <v>131</v>
      </c>
      <c r="SN27" s="18">
        <v>279.29998779296875</v>
      </c>
      <c r="SP27" s="19">
        <f t="shared" ref="SP27:SP29" si="455">IFERROR(IF(OR(SN27=MAX(SN$26:SN$29),SN27=""),"",MAX(SN$26:SN$29)-SN27)/MIN(SN$26:SN$29),"")</f>
        <v>0.11231110772216048</v>
      </c>
      <c r="SU27" s="17" t="s">
        <v>131</v>
      </c>
      <c r="SV27" s="18">
        <v>279.29998779296875</v>
      </c>
      <c r="SX27" s="19">
        <f t="shared" ref="SX27:SX29" si="456">IFERROR(IF(OR(SV27=MAX(SV$26:SV$29),SV27=""),"",MAX(SV$26:SV$29)-SV27)/MIN(SV$26:SV$29),"")</f>
        <v>0.11231110772216048</v>
      </c>
      <c r="TC27" s="17" t="s">
        <v>131</v>
      </c>
      <c r="TD27" s="18">
        <v>266</v>
      </c>
      <c r="TF27" s="19">
        <f t="shared" ref="TF27:TF29" si="457">IFERROR(IF(OR(TD27=MAX(TD$26:TD$29),TD27=""),"",MAX(TD$26:TD$29)-TD27)/MIN(TD$26:TD$29),"")</f>
        <v>0.11777938496194235</v>
      </c>
      <c r="TK27" s="17" t="s">
        <v>131</v>
      </c>
      <c r="TL27" s="18">
        <v>266</v>
      </c>
      <c r="TN27" s="19">
        <f t="shared" ref="TN27:TN29" si="458">IFERROR(IF(OR(TL27=MAX(TL$26:TL$29),TL27=""),"",MAX(TL$26:TL$29)-TL27)/MIN(TL$26:TL$29),"")</f>
        <v>0.12507817351763756</v>
      </c>
      <c r="TS27" s="17" t="s">
        <v>131</v>
      </c>
      <c r="TT27" s="18">
        <v>266</v>
      </c>
      <c r="TV27" s="19">
        <f t="shared" ref="TV27:TV29" si="459">IFERROR(IF(OR(TT27=MAX(TT$26:TT$29),TT27=""),"",MAX(TT$26:TT$29)-TT27)/MIN(TT$26:TT$29),"")</f>
        <v>0.12507817351763756</v>
      </c>
      <c r="UA27" s="17" t="s">
        <v>131</v>
      </c>
      <c r="UB27" s="18">
        <v>254.60000610351563</v>
      </c>
      <c r="UD27" s="19">
        <f t="shared" ref="UD27:UD29" si="460">IFERROR(IF(OR(UB27=MAX(UB$26:UB$29),UB27=""),"",MAX(UB$26:UB$29)-UB27)/MIN(UB$26:UB$29),"")</f>
        <v>0.17525725054709393</v>
      </c>
      <c r="UI27" s="17" t="s">
        <v>131</v>
      </c>
      <c r="UJ27" s="18">
        <v>254.60000610351563</v>
      </c>
      <c r="UL27" s="19">
        <f t="shared" ref="UL27:UL29" si="461">IFERROR(IF(OR(UJ27=MAX(UJ$26:UJ$29),UJ27=""),"",MAX(UJ$26:UJ$29)-UJ27)/MIN(UJ$26:UJ$29),"")</f>
        <v>0.17525725054709393</v>
      </c>
      <c r="UQ27" s="17" t="s">
        <v>131</v>
      </c>
      <c r="UR27" s="18">
        <v>254.60000610351563</v>
      </c>
      <c r="UT27" s="19">
        <f t="shared" ref="UT27:UT29" si="462">IFERROR(IF(OR(UR27=MAX(UR$26:UR$29),UR27=""),"",MAX(UR$26:UR$29)-UR27)/MIN(UR$26:UR$29),"")</f>
        <v>0.17525725054709393</v>
      </c>
      <c r="UY27" s="17" t="s">
        <v>131</v>
      </c>
      <c r="UZ27" s="18">
        <v>254.60000610351563</v>
      </c>
      <c r="VB27" s="19">
        <f t="shared" ref="VB27:VB29" si="463">IFERROR(IF(OR(UZ27=MAX(UZ$26:UZ$29),UZ27=""),"",MAX(UZ$26:UZ$29)-UZ27)/MIN(UZ$26:UZ$29),"")</f>
        <v>0.17525725054709393</v>
      </c>
      <c r="VG27" s="17" t="s">
        <v>131</v>
      </c>
      <c r="VH27" s="18">
        <v>266</v>
      </c>
      <c r="VJ27" s="19">
        <f t="shared" ref="VJ27:VJ29" si="464">IFERROR(IF(OR(VH27=MAX(VH$26:VH$29),VH27=""),"",MAX(VH$26:VH$29)-VH27)/MIN(VH$26:VH$29),"")</f>
        <v>0.12507817351763756</v>
      </c>
      <c r="VO27" s="17" t="s">
        <v>131</v>
      </c>
      <c r="VP27" s="18">
        <v>254.60000610351563</v>
      </c>
      <c r="VR27" s="19">
        <f t="shared" ref="VR27:VR29" si="465">IFERROR(IF(OR(VP27=MAX(VP$26:VP$29),VP27=""),"",MAX(VP$26:VP$29)-VP27)/MIN(VP$26:VP$29),"")</f>
        <v>0.17600283118494045</v>
      </c>
      <c r="VW27" s="17" t="s">
        <v>131</v>
      </c>
      <c r="VX27" s="18">
        <v>254.60000610351563</v>
      </c>
      <c r="VZ27" s="19">
        <f t="shared" ref="VZ27:VZ29" si="466">IFERROR(IF(OR(VX27=MAX(VX$26:VX$29),VX27=""),"",MAX(VX$26:VX$29)-VX27)/MIN(VX$26:VX$29),"")</f>
        <v>0.17525725054709393</v>
      </c>
      <c r="WE27" s="17" t="s">
        <v>131</v>
      </c>
      <c r="WF27" s="18">
        <v>254.60000610351563</v>
      </c>
      <c r="WH27" s="19">
        <f t="shared" ref="WH27:WH29" si="467">IFERROR(IF(OR(WF27=MAX(WF$26:WF$29),WF27=""),"",MAX(WF$26:WF$29)-WF27)/MIN(WF$26:WF$29),"")</f>
        <v>0.10909086285215436</v>
      </c>
      <c r="WM27" s="17" t="s">
        <v>131</v>
      </c>
      <c r="WN27" s="18">
        <v>180.5</v>
      </c>
      <c r="WP27" s="19">
        <f t="shared" ref="WP27:WP29" si="468">IFERROR(IF(OR(WN27=MAX(WN$26:WN$29),WN27=""),"",MAX(WN$26:WN$29)-WN27)/MIN(WN$26:WN$29),"")</f>
        <v>0.62880886426592797</v>
      </c>
      <c r="WU27" s="17" t="s">
        <v>131</v>
      </c>
      <c r="WV27" s="18">
        <v>180.5</v>
      </c>
      <c r="WX27" s="19">
        <f t="shared" ref="WX27:WX29" si="469">IFERROR(IF(OR(WV27=MAX(WV$26:WV$29),WV27=""),"",MAX(WV$26:WV$29)-WV27)/MIN(WV$26:WV$29),"")</f>
        <v>0.42792792792792794</v>
      </c>
      <c r="XC27" s="17" t="s">
        <v>131</v>
      </c>
      <c r="XD27" s="18">
        <v>266</v>
      </c>
      <c r="XF27" s="19">
        <f t="shared" ref="XF27:XF29" si="470">IFERROR(IF(OR(XD27=MAX(XD$26:XD$29),XD27=""),"",MAX(XD$26:XD$29)-XD27)/MIN(XD$26:XD$29),"")</f>
        <v>0.46333427063332022</v>
      </c>
      <c r="XK27" s="17" t="s">
        <v>131</v>
      </c>
      <c r="XL27" s="18">
        <v>266</v>
      </c>
      <c r="XN27" s="19">
        <f t="shared" ref="XN27:XN29" si="471">IFERROR(IF(OR(XL27=MAX(XL$26:XL$29),XL27=""),"",MAX(XL$26:XL$29)-XL27)/MIN(XL$26:XL$29),"")</f>
        <v>0.63064943517676919</v>
      </c>
      <c r="XS27" s="17" t="s">
        <v>131</v>
      </c>
      <c r="XT27" s="18">
        <v>266</v>
      </c>
      <c r="XV27" s="19">
        <f t="shared" ref="XV27:XV29" si="472">IFERROR(IF(OR(XT27=MAX(XT$26:XT$29),XT27=""),"",MAX(XT$26:XT$29)-XT27)/MIN(XT$26:XT$29),"")</f>
        <v>0.35659757086652416</v>
      </c>
      <c r="YA27" s="17" t="s">
        <v>131</v>
      </c>
      <c r="YB27" s="18">
        <v>279.29998779296875</v>
      </c>
      <c r="YD27" s="19">
        <f t="shared" ref="YD27:YD29" si="473">IFERROR(IF(OR(YB27=MAX(YB$26:YB$29),YB27=""),"",MAX(YB$26:YB$29)-YB27)/MIN(YB$26:YB$29),"")</f>
        <v>0.31421862479977591</v>
      </c>
      <c r="YI27" s="17" t="s">
        <v>131</v>
      </c>
      <c r="YJ27" s="18">
        <v>279.29998779296875</v>
      </c>
      <c r="YL27" s="19">
        <f t="shared" ref="YL27:YL29" si="474">IFERROR(IF(OR(YJ27=MAX(YJ$26:YJ$29),YJ27=""),"",MAX(YJ$26:YJ$29)-YJ27)/MIN(YJ$26:YJ$29),"")</f>
        <v>0.31421862479977591</v>
      </c>
      <c r="YQ27" s="17" t="s">
        <v>131</v>
      </c>
      <c r="YR27" s="18">
        <v>266</v>
      </c>
      <c r="YT27" s="19">
        <f t="shared" ref="YT27:YT29" si="475">IFERROR(IF(OR(YR27=MAX(YR$26:YR$29),YR27=""),"",MAX(YR$26:YR$29)-YR27)/MIN(YR$26:YR$29),"")</f>
        <v>0.35659757086652416</v>
      </c>
      <c r="YY27" s="17" t="s">
        <v>131</v>
      </c>
      <c r="YZ27" s="18">
        <v>266</v>
      </c>
      <c r="ZB27" s="19">
        <f t="shared" ref="ZB27:ZB29" si="476">IFERROR(IF(OR(YZ27=MAX(YZ$26:YZ$29),YZ27=""),"",MAX(YZ$26:YZ$29)-YZ27)/MIN(YZ$26:YZ$29),"")</f>
        <v>0.35659757086652416</v>
      </c>
      <c r="ZG27" s="17" t="s">
        <v>131</v>
      </c>
      <c r="ZH27" s="18">
        <v>254.60000610351563</v>
      </c>
      <c r="ZJ27" s="19">
        <f t="shared" ref="ZJ27:ZJ29" si="477">IFERROR(IF(OR(ZH27=MAX(ZH$26:ZH$29),ZH27=""),"",MAX(ZH$26:ZH$29)-ZH27)/MIN(ZH$26:ZH$29),"")</f>
        <v>0.16573239459400757</v>
      </c>
      <c r="ZO27" s="17" t="s">
        <v>131</v>
      </c>
      <c r="ZP27" s="18">
        <v>180.5</v>
      </c>
      <c r="ZR27" s="19">
        <f t="shared" ref="ZR27:ZR29" si="478">IFERROR(IF(OR(ZP27=MAX(ZP$26:ZP$29),ZP27=""),"",MAX(ZP$26:ZP$29)-ZP27)/MIN(ZP$26:ZP$29),"")</f>
        <v>0.62880886426592797</v>
      </c>
      <c r="ZW27" s="17" t="s">
        <v>131</v>
      </c>
      <c r="ZX27" s="18">
        <v>254.60000610351563</v>
      </c>
      <c r="ZZ27" s="19">
        <f t="shared" ref="ZZ27:ZZ29" si="479">IFERROR(IF(OR(ZX27=MAX(ZX$26:ZX$29),ZX27=""),"",MAX(ZX$26:ZX$29)-ZX27)/MIN(ZX$26:ZX$29),"")</f>
        <v>0.17525725054709393</v>
      </c>
      <c r="AAE27" s="17" t="s">
        <v>131</v>
      </c>
      <c r="AAF27" s="18">
        <v>266</v>
      </c>
      <c r="AAH27" s="19">
        <f t="shared" ref="AAH27:AAH29" si="480">IFERROR(IF(OR(AAF27=MAX(AAF$26:AAF$29),AAF27=""),"",MAX(AAF$26:AAF$29)-AAF27)/MIN(AAF$26:AAF$29),"")</f>
        <v>0.18315018265082642</v>
      </c>
      <c r="AAM27" s="17" t="s">
        <v>131</v>
      </c>
      <c r="AAN27" s="18">
        <v>266</v>
      </c>
      <c r="AAP27" s="19">
        <f t="shared" ref="AAP27:AAP29" si="481">IFERROR(IF(OR(AAN27=MAX(AAN$26:AAN$29),AAN27=""),"",MAX(AAN$26:AAN$29)-AAN27)/MIN(AAN$26:AAN$29),"")</f>
        <v>0.18237432450648197</v>
      </c>
      <c r="AAU27" s="17" t="s">
        <v>131</v>
      </c>
      <c r="AAV27" s="18">
        <v>266</v>
      </c>
      <c r="AAX27" s="19">
        <f t="shared" ref="AAX27:AAX29" si="482">IFERROR(IF(OR(AAV27=MAX(AAV$26:AAV$29),AAV27=""),"",MAX(AAV$26:AAV$29)-AAV27)/MIN(AAV$26:AAV$29),"")</f>
        <v>0.16614205006281241</v>
      </c>
      <c r="ABC27" s="17" t="s">
        <v>131</v>
      </c>
      <c r="ABD27" s="18">
        <v>266</v>
      </c>
      <c r="ABF27" s="19">
        <f t="shared" ref="ABF27:ABF29" si="483">IFERROR(IF(OR(ABD27=MAX(ABD$26:ABD$29),ABD27=""),"",MAX(ABD$26:ABD$29)-ABD27)/MIN(ABD$26:ABD$29),"")</f>
        <v>0.17019429518629561</v>
      </c>
      <c r="ABK27" s="17" t="s">
        <v>131</v>
      </c>
      <c r="ABL27" s="18">
        <v>323</v>
      </c>
      <c r="ABN27" s="19">
        <f t="shared" ref="ABN27:ABN29" si="484">IFERROR(IF(OR(ABL27=MAX(ABL$26:ABL$29),ABL27=""),"",MAX(ABL$26:ABL$29)-ABL27)/MIN(ABL$26:ABL$29),"")</f>
        <v>0.1256195988279801</v>
      </c>
      <c r="ABS27" s="17" t="s">
        <v>131</v>
      </c>
      <c r="ABT27" s="18">
        <v>323</v>
      </c>
      <c r="ABV27" s="19" t="str">
        <f t="shared" ref="ABV27:ABV29" si="485">IFERROR(IF(OR(ABT27=MAX(ABT$26:ABT$29),ABT27=""),"",MAX(ABT$26:ABT$29)-ABT27)/MIN(ABT$26:ABT$29),"")</f>
        <v/>
      </c>
      <c r="ACA27" s="17" t="s">
        <v>131</v>
      </c>
      <c r="ACB27" s="18">
        <v>323</v>
      </c>
      <c r="ACD27" s="19" t="str">
        <f t="shared" ref="ACD27:ACD29" si="486">IFERROR(IF(OR(ACB27=MAX(ACB$26:ACB$29),ACB27=""),"",MAX(ACB$26:ACB$29)-ACB27)/MIN(ACB$26:ACB$29),"")</f>
        <v/>
      </c>
      <c r="ACI27" s="17" t="s">
        <v>131</v>
      </c>
      <c r="ACJ27" s="18">
        <v>323</v>
      </c>
      <c r="ACL27" s="19" t="str">
        <f t="shared" ref="ACL27:ACL29" si="487">IFERROR(IF(OR(ACJ27=MAX(ACJ$26:ACJ$29),ACJ27=""),"",MAX(ACJ$26:ACJ$29)-ACJ27)/MIN(ACJ$26:ACJ$29),"")</f>
        <v/>
      </c>
      <c r="ACQ27" s="17" t="s">
        <v>131</v>
      </c>
      <c r="ACR27" s="18">
        <v>305.89999389648438</v>
      </c>
      <c r="ACT27" s="19">
        <f t="shared" ref="ACT27:ACT29" si="488">IFERROR(IF(OR(ACR27=MAX(ACR$26:ACR$29),ACR27=""),"",MAX(ACR$26:ACR$29)-ACR27)/MIN(ACR$26:ACR$29),"")</f>
        <v>9.380890278700902E-3</v>
      </c>
      <c r="ACY27" s="17" t="s">
        <v>131</v>
      </c>
      <c r="ACZ27" s="18">
        <v>305.89999389648438</v>
      </c>
      <c r="ADB27" s="19">
        <f t="shared" ref="ADB27:ADB29" si="489">IFERROR(IF(OR(ACZ27=MAX(ACZ$26:ACZ$29),ACZ27=""),"",MAX(ACZ$26:ACZ$29)-ACZ27)/MIN(ACZ$26:ACZ$29),"")</f>
        <v>8.4654180114614626E-3</v>
      </c>
    </row>
    <row r="28" spans="2:783" x14ac:dyDescent="0.2">
      <c r="C28" s="17" t="s">
        <v>133</v>
      </c>
      <c r="D28" s="18">
        <v>279.077392578125</v>
      </c>
      <c r="F28" s="19">
        <f t="shared" si="392"/>
        <v>0.19680063266500511</v>
      </c>
      <c r="K28" s="17" t="s">
        <v>133</v>
      </c>
      <c r="L28" s="18">
        <v>279.077392578125</v>
      </c>
      <c r="N28" s="19">
        <f t="shared" si="393"/>
        <v>0.19680063266500511</v>
      </c>
      <c r="S28" s="17" t="s">
        <v>133</v>
      </c>
      <c r="T28" s="18">
        <v>279.077392578125</v>
      </c>
      <c r="V28" s="19">
        <f t="shared" si="394"/>
        <v>0.19680063266500511</v>
      </c>
      <c r="AA28" s="17" t="s">
        <v>133</v>
      </c>
      <c r="AB28" s="18">
        <v>279.077392578125</v>
      </c>
      <c r="AD28" s="19">
        <f t="shared" si="395"/>
        <v>0.24534355075551317</v>
      </c>
      <c r="AI28" s="17" t="s">
        <v>133</v>
      </c>
      <c r="AJ28" s="18">
        <v>279.077392578125</v>
      </c>
      <c r="AL28" s="19">
        <f t="shared" si="396"/>
        <v>0.24534355075551317</v>
      </c>
      <c r="AQ28" s="17" t="s">
        <v>133</v>
      </c>
      <c r="AR28" s="18">
        <v>279.077392578125</v>
      </c>
      <c r="AT28" s="19">
        <f t="shared" si="397"/>
        <v>0.24534355075551317</v>
      </c>
      <c r="AY28" s="17" t="s">
        <v>133</v>
      </c>
      <c r="AZ28" s="18">
        <v>279.077392578125</v>
      </c>
      <c r="BB28" s="19">
        <f t="shared" si="398"/>
        <v>0.2140740073761038</v>
      </c>
      <c r="BG28" s="17" t="s">
        <v>133</v>
      </c>
      <c r="BH28" s="18">
        <v>279.077392578125</v>
      </c>
      <c r="BJ28" s="19">
        <f t="shared" si="399"/>
        <v>0.17171798467501997</v>
      </c>
      <c r="BO28" s="17" t="s">
        <v>133</v>
      </c>
      <c r="BP28" s="18">
        <v>280.36941528320313</v>
      </c>
      <c r="BR28" s="19">
        <f t="shared" si="400"/>
        <v>0.26261988898618666</v>
      </c>
      <c r="BW28" s="17" t="s">
        <v>133</v>
      </c>
      <c r="BX28" s="18"/>
      <c r="BZ28" s="19" t="str">
        <f t="shared" si="401"/>
        <v/>
      </c>
      <c r="CE28" s="17" t="s">
        <v>133</v>
      </c>
      <c r="CF28" s="18">
        <v>280.36941528320313</v>
      </c>
      <c r="CH28" s="19">
        <f t="shared" si="402"/>
        <v>0.26261988898618666</v>
      </c>
      <c r="CM28" s="17" t="s">
        <v>133</v>
      </c>
      <c r="CN28" s="18">
        <v>280.36941528320313</v>
      </c>
      <c r="CP28" s="19">
        <f t="shared" si="403"/>
        <v>0.26261988898618666</v>
      </c>
      <c r="CU28" s="17" t="s">
        <v>133</v>
      </c>
      <c r="CV28" s="18">
        <v>280.36941528320313</v>
      </c>
      <c r="CX28" s="19">
        <f t="shared" si="404"/>
        <v>0.26261988898618666</v>
      </c>
      <c r="DC28" s="17" t="s">
        <v>133</v>
      </c>
      <c r="DD28" s="18">
        <v>280.36941528320313</v>
      </c>
      <c r="DF28" s="19">
        <f t="shared" si="405"/>
        <v>0.26261988898618666</v>
      </c>
      <c r="DK28" s="17" t="s">
        <v>133</v>
      </c>
      <c r="DL28" s="18">
        <v>285.53753662109375</v>
      </c>
      <c r="DN28" s="19">
        <f t="shared" si="406"/>
        <v>0.2397669468927143</v>
      </c>
      <c r="DS28" s="17" t="s">
        <v>133</v>
      </c>
      <c r="DT28" s="18">
        <v>285.53753662109375</v>
      </c>
      <c r="DV28" s="19">
        <f t="shared" si="407"/>
        <v>0.2397669468927143</v>
      </c>
      <c r="EA28" s="17" t="s">
        <v>133</v>
      </c>
      <c r="EB28" s="18">
        <v>285.53753662109375</v>
      </c>
      <c r="ED28" s="19">
        <f t="shared" si="408"/>
        <v>0.2397669468927143</v>
      </c>
      <c r="EI28" s="17" t="s">
        <v>133</v>
      </c>
      <c r="EJ28" s="18">
        <v>285.53753662109375</v>
      </c>
      <c r="EL28" s="19">
        <f t="shared" si="409"/>
        <v>0.2397669468927143</v>
      </c>
      <c r="EQ28" s="17" t="s">
        <v>133</v>
      </c>
      <c r="ER28" s="18">
        <v>280.36941528320313</v>
      </c>
      <c r="ET28" s="19">
        <f t="shared" si="410"/>
        <v>0.20198560053204778</v>
      </c>
      <c r="EY28" s="17" t="s">
        <v>133</v>
      </c>
      <c r="EZ28" s="18">
        <v>280.36941528320313</v>
      </c>
      <c r="FB28" s="19">
        <f t="shared" si="411"/>
        <v>0.20198560053204778</v>
      </c>
      <c r="FG28" s="17" t="s">
        <v>133</v>
      </c>
      <c r="FH28" s="18">
        <v>280.36941528320313</v>
      </c>
      <c r="FJ28" s="19">
        <f t="shared" si="412"/>
        <v>0.20198560053204778</v>
      </c>
      <c r="FO28" s="17" t="s">
        <v>133</v>
      </c>
      <c r="FP28" s="18">
        <v>285.53753662109375</v>
      </c>
      <c r="FR28" s="19">
        <f t="shared" si="413"/>
        <v>0.2397669468927143</v>
      </c>
      <c r="FW28" s="17" t="s">
        <v>133</v>
      </c>
      <c r="FX28" s="18">
        <v>285.53753662109375</v>
      </c>
      <c r="FZ28" s="19">
        <f t="shared" si="414"/>
        <v>0.2397669468927143</v>
      </c>
      <c r="GE28" s="17" t="s">
        <v>133</v>
      </c>
      <c r="GF28" s="18">
        <v>285.53753662109375</v>
      </c>
      <c r="GH28" s="19">
        <f t="shared" si="415"/>
        <v>0.2397669468927143</v>
      </c>
      <c r="GM28" s="17" t="s">
        <v>133</v>
      </c>
      <c r="GN28" s="18">
        <v>279.077392578125</v>
      </c>
      <c r="GP28" s="19">
        <f t="shared" si="416"/>
        <v>0.19680063266500511</v>
      </c>
      <c r="GU28" s="17" t="s">
        <v>133</v>
      </c>
      <c r="GV28" s="18">
        <v>280.36941528320313</v>
      </c>
      <c r="GX28" s="19">
        <f t="shared" si="417"/>
        <v>0.20198560053204778</v>
      </c>
      <c r="HC28" s="17" t="s">
        <v>133</v>
      </c>
      <c r="HD28" s="18">
        <v>279.077392578125</v>
      </c>
      <c r="HF28" s="19">
        <f t="shared" si="418"/>
        <v>0.19680063266500511</v>
      </c>
      <c r="HK28" s="17" t="s">
        <v>133</v>
      </c>
      <c r="HL28" s="18">
        <v>279.077392578125</v>
      </c>
      <c r="HN28" s="19">
        <f t="shared" si="419"/>
        <v>0.19680063266500511</v>
      </c>
      <c r="HS28" s="17" t="s">
        <v>133</v>
      </c>
      <c r="HT28" s="18">
        <v>266.15713500976563</v>
      </c>
      <c r="HV28" s="19">
        <f t="shared" si="420"/>
        <v>0.27178980087709748</v>
      </c>
      <c r="IA28" s="17" t="s">
        <v>133</v>
      </c>
      <c r="IB28" s="18">
        <v>266.15713500976563</v>
      </c>
      <c r="ID28" s="19">
        <f t="shared" si="421"/>
        <v>0.27178980087709748</v>
      </c>
      <c r="II28" s="17" t="s">
        <v>133</v>
      </c>
      <c r="IJ28" s="18">
        <v>266.15713500976563</v>
      </c>
      <c r="IL28" s="19">
        <f t="shared" si="422"/>
        <v>0.22859753501630523</v>
      </c>
      <c r="IQ28" s="17" t="s">
        <v>133</v>
      </c>
      <c r="IR28" s="18">
        <v>266.15713500976563</v>
      </c>
      <c r="IT28" s="19">
        <f t="shared" si="423"/>
        <v>0.22859753501630523</v>
      </c>
      <c r="IY28" s="17" t="s">
        <v>133</v>
      </c>
      <c r="IZ28" s="18">
        <v>248.06880187988281</v>
      </c>
      <c r="JB28" s="19">
        <f t="shared" si="424"/>
        <v>0.30205812884281819</v>
      </c>
      <c r="JG28" s="17" t="s">
        <v>133</v>
      </c>
      <c r="JH28" s="18">
        <v>246.77677917480469</v>
      </c>
      <c r="JJ28" s="19">
        <f t="shared" si="425"/>
        <v>0.24403925290935136</v>
      </c>
      <c r="JO28" s="17" t="s">
        <v>133</v>
      </c>
      <c r="JP28" s="18">
        <v>246.77677917480469</v>
      </c>
      <c r="JR28" s="19">
        <f t="shared" si="426"/>
        <v>0.30887517488508304</v>
      </c>
      <c r="JW28" s="17" t="s">
        <v>133</v>
      </c>
      <c r="JX28" s="18">
        <v>266.15713500976563</v>
      </c>
      <c r="JZ28" s="19">
        <f t="shared" si="427"/>
        <v>0.22859753501630523</v>
      </c>
      <c r="KE28" s="17" t="s">
        <v>133</v>
      </c>
      <c r="KF28" s="18">
        <v>266.15713500976563</v>
      </c>
      <c r="KH28" s="19">
        <f t="shared" si="428"/>
        <v>0.27178980087709748</v>
      </c>
      <c r="KM28" s="17" t="s">
        <v>133</v>
      </c>
      <c r="KN28" s="18">
        <v>279.077392578125</v>
      </c>
      <c r="KP28" s="19">
        <f t="shared" si="429"/>
        <v>0.24534355075551317</v>
      </c>
      <c r="KU28" s="17" t="s">
        <v>133</v>
      </c>
      <c r="KV28" s="18">
        <v>248.06880187988281</v>
      </c>
      <c r="KX28" s="19">
        <f t="shared" si="430"/>
        <v>0.26771731419956896</v>
      </c>
      <c r="LC28" s="17" t="s">
        <v>133</v>
      </c>
      <c r="LD28" s="18">
        <v>248.06880187988281</v>
      </c>
      <c r="LF28" s="19">
        <f t="shared" si="431"/>
        <v>0.26771731419956896</v>
      </c>
      <c r="LK28" s="17" t="s">
        <v>133</v>
      </c>
      <c r="LL28" s="18">
        <v>248.06880187988281</v>
      </c>
      <c r="LN28" s="19">
        <f t="shared" si="432"/>
        <v>0.26771731419956896</v>
      </c>
      <c r="LS28" s="17" t="s">
        <v>133</v>
      </c>
      <c r="LT28" s="18"/>
      <c r="LV28" s="19" t="str">
        <f t="shared" si="433"/>
        <v/>
      </c>
      <c r="MA28" s="17" t="s">
        <v>133</v>
      </c>
      <c r="MB28" s="18">
        <v>248.06880187988281</v>
      </c>
      <c r="MD28" s="19">
        <f t="shared" si="434"/>
        <v>0.26771731419956896</v>
      </c>
      <c r="MI28" s="17" t="s">
        <v>133</v>
      </c>
      <c r="MJ28" s="18">
        <v>248.06880187988281</v>
      </c>
      <c r="ML28" s="19">
        <f t="shared" si="435"/>
        <v>0.26771731419956896</v>
      </c>
      <c r="MQ28" s="17" t="s">
        <v>133</v>
      </c>
      <c r="MR28" s="18">
        <v>248.06880187988281</v>
      </c>
      <c r="MT28" s="19">
        <f t="shared" si="436"/>
        <v>0.35259178908653727</v>
      </c>
      <c r="MY28" s="17" t="s">
        <v>133</v>
      </c>
      <c r="MZ28" s="18">
        <v>266.15713500976563</v>
      </c>
      <c r="NB28" s="19">
        <f t="shared" si="437"/>
        <v>0.18691532599012917</v>
      </c>
      <c r="NG28" s="17" t="s">
        <v>133</v>
      </c>
      <c r="NH28" s="18">
        <v>248.06880187988281</v>
      </c>
      <c r="NJ28" s="19">
        <f t="shared" si="438"/>
        <v>0.35259178908653727</v>
      </c>
      <c r="NO28" s="17" t="s">
        <v>133</v>
      </c>
      <c r="NP28" s="18">
        <v>266.15713500976563</v>
      </c>
      <c r="NR28" s="19">
        <f t="shared" si="439"/>
        <v>0.27178980087709748</v>
      </c>
      <c r="NW28" s="17" t="s">
        <v>133</v>
      </c>
      <c r="NX28" s="18">
        <v>266.15713500976563</v>
      </c>
      <c r="NZ28" s="19">
        <f t="shared" si="440"/>
        <v>0.27178980087709748</v>
      </c>
      <c r="OE28" s="17" t="s">
        <v>133</v>
      </c>
      <c r="OF28" s="18">
        <v>266.15713500976563</v>
      </c>
      <c r="OH28" s="19">
        <f t="shared" si="441"/>
        <v>0.18244824836449924</v>
      </c>
      <c r="OM28" s="17" t="s">
        <v>133</v>
      </c>
      <c r="ON28" s="18">
        <v>246.77677917480469</v>
      </c>
      <c r="OP28" s="19">
        <f t="shared" si="442"/>
        <v>0.27348887991722931</v>
      </c>
      <c r="OU28" s="17" t="s">
        <v>133</v>
      </c>
      <c r="OV28" s="18">
        <v>248.06880187988281</v>
      </c>
      <c r="OX28" s="19">
        <f t="shared" si="443"/>
        <v>0.26325023657393903</v>
      </c>
      <c r="PC28" s="17" t="s">
        <v>133</v>
      </c>
      <c r="PD28" s="18">
        <v>246.77677917480469</v>
      </c>
      <c r="PF28" s="19">
        <f t="shared" si="444"/>
        <v>0.26902180229159939</v>
      </c>
      <c r="PK28" s="17" t="s">
        <v>133</v>
      </c>
      <c r="PL28" s="18">
        <v>246.77677917480469</v>
      </c>
      <c r="PN28" s="19">
        <f t="shared" si="445"/>
        <v>0.26455472466596947</v>
      </c>
      <c r="PS28" s="17" t="s">
        <v>133</v>
      </c>
      <c r="PT28" s="18">
        <v>237.73260498046875</v>
      </c>
      <c r="PV28" s="19">
        <f t="shared" si="446"/>
        <v>0.30942283047741687</v>
      </c>
      <c r="QA28" s="17" t="s">
        <v>133</v>
      </c>
      <c r="QB28" s="18">
        <v>246.77677917480469</v>
      </c>
      <c r="QD28" s="19">
        <f t="shared" si="447"/>
        <v>0.26902180229159939</v>
      </c>
      <c r="QI28" s="17" t="s">
        <v>133</v>
      </c>
      <c r="QJ28" s="18">
        <v>246.77677917480469</v>
      </c>
      <c r="QL28" s="19">
        <f t="shared" si="448"/>
        <v>0.27348887991722931</v>
      </c>
      <c r="QQ28" s="17" t="s">
        <v>133</v>
      </c>
      <c r="QR28" s="18">
        <v>248.06880187988281</v>
      </c>
      <c r="QT28" s="19">
        <f t="shared" si="449"/>
        <v>0.24159103307612387</v>
      </c>
      <c r="QY28" s="17" t="s">
        <v>133</v>
      </c>
      <c r="QZ28" s="18">
        <v>248.06880187988281</v>
      </c>
      <c r="RB28" s="19">
        <f t="shared" si="450"/>
        <v>0.23352875364056463</v>
      </c>
      <c r="RG28" s="17" t="s">
        <v>133</v>
      </c>
      <c r="RH28" s="18">
        <v>237.73260498046875</v>
      </c>
      <c r="RJ28" s="19">
        <f t="shared" si="451"/>
        <v>0.28716042136979847</v>
      </c>
      <c r="RO28" s="17" t="s">
        <v>133</v>
      </c>
      <c r="RP28" s="18"/>
      <c r="RR28" s="19" t="str">
        <f t="shared" si="452"/>
        <v/>
      </c>
      <c r="RW28" s="17" t="s">
        <v>133</v>
      </c>
      <c r="RX28" s="18">
        <v>237.73260498046875</v>
      </c>
      <c r="RZ28" s="19">
        <f t="shared" si="453"/>
        <v>0.28716042136979847</v>
      </c>
      <c r="SE28" s="17" t="s">
        <v>133</v>
      </c>
      <c r="SF28" s="18">
        <v>237.73260498046875</v>
      </c>
      <c r="SH28" s="19">
        <f t="shared" si="454"/>
        <v>0.28716042136979847</v>
      </c>
      <c r="SM28" s="17" t="s">
        <v>133</v>
      </c>
      <c r="SN28" s="18">
        <v>237.73260498046875</v>
      </c>
      <c r="SP28" s="19">
        <f t="shared" si="455"/>
        <v>0.28716042136979847</v>
      </c>
      <c r="SU28" s="17" t="s">
        <v>133</v>
      </c>
      <c r="SV28" s="18">
        <v>237.73260498046875</v>
      </c>
      <c r="SX28" s="19">
        <f t="shared" si="456"/>
        <v>0.28716042136979847</v>
      </c>
      <c r="TC28" s="17" t="s">
        <v>133</v>
      </c>
      <c r="TD28" s="18">
        <v>237.73260498046875</v>
      </c>
      <c r="TF28" s="19">
        <f t="shared" si="457"/>
        <v>0.23668354210039458</v>
      </c>
      <c r="TK28" s="17" t="s">
        <v>133</v>
      </c>
      <c r="TL28" s="18">
        <v>237.73260498046875</v>
      </c>
      <c r="TN28" s="19">
        <f t="shared" si="458"/>
        <v>0.25135082134422804</v>
      </c>
      <c r="TS28" s="17" t="s">
        <v>133</v>
      </c>
      <c r="TT28" s="18">
        <v>224.81234741210938</v>
      </c>
      <c r="TV28" s="19">
        <f t="shared" si="459"/>
        <v>0.30906661484522174</v>
      </c>
      <c r="UA28" s="17" t="s">
        <v>133</v>
      </c>
      <c r="UB28" s="18">
        <v>224.81234741210938</v>
      </c>
      <c r="UD28" s="19">
        <f t="shared" si="460"/>
        <v>0.30775735133916349</v>
      </c>
      <c r="UI28" s="17" t="s">
        <v>133</v>
      </c>
      <c r="UJ28" s="18">
        <v>224.81234741210938</v>
      </c>
      <c r="UL28" s="19">
        <f t="shared" si="461"/>
        <v>0.30775735133916349</v>
      </c>
      <c r="UQ28" s="17" t="s">
        <v>133</v>
      </c>
      <c r="UR28" s="18">
        <v>224.81234741210938</v>
      </c>
      <c r="UT28" s="19">
        <f t="shared" si="462"/>
        <v>0.30775735133916349</v>
      </c>
      <c r="UY28" s="17" t="s">
        <v>133</v>
      </c>
      <c r="UZ28" s="18">
        <v>224.81234741210938</v>
      </c>
      <c r="VB28" s="19">
        <f t="shared" si="463"/>
        <v>0.30775735133916349</v>
      </c>
      <c r="VG28" s="17" t="s">
        <v>133</v>
      </c>
      <c r="VH28" s="18">
        <v>224.81234741210938</v>
      </c>
      <c r="VJ28" s="19">
        <f t="shared" si="464"/>
        <v>0.30906661484522174</v>
      </c>
      <c r="VO28" s="17" t="s">
        <v>133</v>
      </c>
      <c r="VP28" s="18">
        <v>224.81234741210938</v>
      </c>
      <c r="VR28" s="19">
        <f t="shared" si="465"/>
        <v>0.30906661484522174</v>
      </c>
      <c r="VW28" s="17" t="s">
        <v>133</v>
      </c>
      <c r="VX28" s="18">
        <v>224.81234741210938</v>
      </c>
      <c r="VZ28" s="19">
        <f t="shared" si="466"/>
        <v>0.30775735133916349</v>
      </c>
      <c r="WE28" s="17" t="s">
        <v>133</v>
      </c>
      <c r="WF28" s="18">
        <v>224.81234741210938</v>
      </c>
      <c r="WH28" s="19">
        <f t="shared" si="467"/>
        <v>0.33475494384765625</v>
      </c>
      <c r="WM28" s="17" t="s">
        <v>133</v>
      </c>
      <c r="WN28" s="18">
        <v>224.81234741210938</v>
      </c>
      <c r="WP28" s="19">
        <f t="shared" si="468"/>
        <v>0.38331109466975416</v>
      </c>
      <c r="WU28" s="17" t="s">
        <v>133</v>
      </c>
      <c r="WV28" s="18">
        <v>189.92767333984375</v>
      </c>
      <c r="WX28" s="19">
        <f t="shared" si="469"/>
        <v>0.34299393387528154</v>
      </c>
      <c r="XC28" s="17" t="s">
        <v>133</v>
      </c>
      <c r="XD28" s="18">
        <v>189.92767333984375</v>
      </c>
      <c r="XF28" s="19">
        <f t="shared" si="470"/>
        <v>0.86386740686585628</v>
      </c>
      <c r="XK28" s="17" t="s">
        <v>133</v>
      </c>
      <c r="XL28" s="18">
        <v>139.5386962890625</v>
      </c>
      <c r="XN28" s="19">
        <f t="shared" si="471"/>
        <v>1.5369306824156395</v>
      </c>
      <c r="XS28" s="17" t="s">
        <v>133</v>
      </c>
      <c r="XT28" s="18">
        <v>246.77677917480469</v>
      </c>
      <c r="XV28" s="19">
        <f t="shared" si="472"/>
        <v>0.43449477371306311</v>
      </c>
      <c r="YA28" s="17" t="s">
        <v>133</v>
      </c>
      <c r="YB28" s="18">
        <v>237.73260498046875</v>
      </c>
      <c r="YD28" s="19">
        <f t="shared" si="473"/>
        <v>0.48906793844741386</v>
      </c>
      <c r="YI28" s="17" t="s">
        <v>133</v>
      </c>
      <c r="YJ28" s="18">
        <v>237.73260498046875</v>
      </c>
      <c r="YL28" s="19">
        <f t="shared" si="474"/>
        <v>0.48906793844741386</v>
      </c>
      <c r="YQ28" s="17" t="s">
        <v>133</v>
      </c>
      <c r="YR28" s="18">
        <v>246.77677917480469</v>
      </c>
      <c r="YT28" s="19">
        <f t="shared" si="475"/>
        <v>0.43449477371306311</v>
      </c>
      <c r="YY28" s="17" t="s">
        <v>133</v>
      </c>
      <c r="YZ28" s="18">
        <v>246.77677917480469</v>
      </c>
      <c r="ZB28" s="19">
        <f t="shared" si="476"/>
        <v>0.43449477371306311</v>
      </c>
      <c r="ZG28" s="17" t="s">
        <v>133</v>
      </c>
      <c r="ZH28" s="18">
        <v>237.73260498046875</v>
      </c>
      <c r="ZJ28" s="19">
        <f t="shared" si="477"/>
        <v>0.23668354210039458</v>
      </c>
      <c r="ZO28" s="17" t="s">
        <v>133</v>
      </c>
      <c r="ZP28" s="18">
        <v>237.73260498046875</v>
      </c>
      <c r="ZR28" s="19">
        <f t="shared" si="478"/>
        <v>0.31173072032981303</v>
      </c>
      <c r="ZW28" s="17" t="s">
        <v>133</v>
      </c>
      <c r="ZX28" s="18">
        <v>224.81234741210938</v>
      </c>
      <c r="ZZ28" s="19">
        <f t="shared" si="479"/>
        <v>0.30775735133916349</v>
      </c>
      <c r="AAE28" s="17" t="s">
        <v>133</v>
      </c>
      <c r="AAF28" s="18">
        <v>224.81234741210938</v>
      </c>
      <c r="AAH28" s="19">
        <f t="shared" si="480"/>
        <v>0.36713862397841057</v>
      </c>
      <c r="AAM28" s="17" t="s">
        <v>133</v>
      </c>
      <c r="AAN28" s="18">
        <v>224.81234741210938</v>
      </c>
      <c r="AAP28" s="19">
        <f t="shared" si="481"/>
        <v>0.36558335667048703</v>
      </c>
      <c r="AAU28" s="17" t="s">
        <v>133</v>
      </c>
      <c r="AAV28" s="18">
        <v>246.77677917480469</v>
      </c>
      <c r="AAX28" s="19">
        <f t="shared" si="482"/>
        <v>0.24403925290935136</v>
      </c>
      <c r="ABC28" s="17" t="s">
        <v>133</v>
      </c>
      <c r="ABD28" s="18">
        <v>246.77677917480469</v>
      </c>
      <c r="ABF28" s="19">
        <f t="shared" si="483"/>
        <v>0.24809149803283459</v>
      </c>
      <c r="ABK28" s="17" t="s">
        <v>133</v>
      </c>
      <c r="ABL28" s="18">
        <v>246.77677917480469</v>
      </c>
      <c r="ABN28" s="19">
        <f t="shared" si="484"/>
        <v>0.43449477371306311</v>
      </c>
      <c r="ABS28" s="17" t="s">
        <v>133</v>
      </c>
      <c r="ABT28" s="18">
        <v>248.06880187988281</v>
      </c>
      <c r="ABV28" s="19">
        <f t="shared" si="485"/>
        <v>0.30205812884281819</v>
      </c>
      <c r="ACA28" s="17" t="s">
        <v>133</v>
      </c>
      <c r="ACB28" s="18">
        <v>248.06880187988281</v>
      </c>
      <c r="ACD28" s="19">
        <f t="shared" si="486"/>
        <v>0.30205812884281819</v>
      </c>
      <c r="ACI28" s="17" t="s">
        <v>133</v>
      </c>
      <c r="ACJ28" s="18">
        <v>248.06880187988281</v>
      </c>
      <c r="ACL28" s="19">
        <f t="shared" si="487"/>
        <v>0.33472347858401763</v>
      </c>
      <c r="ACQ28" s="17" t="s">
        <v>133</v>
      </c>
      <c r="ACR28" s="18">
        <v>248.06880187988281</v>
      </c>
      <c r="ACT28" s="19">
        <f t="shared" si="488"/>
        <v>0.26771731419956896</v>
      </c>
      <c r="ACY28" s="17" t="s">
        <v>133</v>
      </c>
      <c r="ACZ28" s="18">
        <v>248.06880187988281</v>
      </c>
      <c r="ADB28" s="19">
        <f t="shared" si="489"/>
        <v>0.24159103307612387</v>
      </c>
    </row>
    <row r="29" spans="2:783" x14ac:dyDescent="0.2">
      <c r="C29" s="17" t="s">
        <v>132</v>
      </c>
      <c r="D29" s="18">
        <v>294</v>
      </c>
      <c r="F29" s="19">
        <f t="shared" si="392"/>
        <v>0.14332941708562935</v>
      </c>
      <c r="K29" s="17" t="s">
        <v>132</v>
      </c>
      <c r="L29" s="18">
        <v>294</v>
      </c>
      <c r="N29" s="19">
        <f t="shared" si="393"/>
        <v>0.14332941708562935</v>
      </c>
      <c r="S29" s="17" t="s">
        <v>132</v>
      </c>
      <c r="T29" s="18">
        <v>294</v>
      </c>
      <c r="V29" s="19">
        <f t="shared" si="394"/>
        <v>0.14332941708562935</v>
      </c>
      <c r="AA29" s="17" t="s">
        <v>132</v>
      </c>
      <c r="AB29" s="18">
        <v>223.86000061035156</v>
      </c>
      <c r="AD29" s="19">
        <f t="shared" si="395"/>
        <v>0.49200392696039075</v>
      </c>
      <c r="AI29" s="17" t="s">
        <v>132</v>
      </c>
      <c r="AJ29" s="18">
        <v>223.86000061035156</v>
      </c>
      <c r="AL29" s="19">
        <f t="shared" si="396"/>
        <v>0.49200392696039075</v>
      </c>
      <c r="AQ29" s="17" t="s">
        <v>132</v>
      </c>
      <c r="AR29" s="18">
        <v>223.86000061035156</v>
      </c>
      <c r="AT29" s="19">
        <f t="shared" si="397"/>
        <v>0.49200392696039075</v>
      </c>
      <c r="AY29" s="17" t="s">
        <v>132</v>
      </c>
      <c r="AZ29" s="18">
        <v>223.86000061035156</v>
      </c>
      <c r="BB29" s="19">
        <f t="shared" si="398"/>
        <v>0.46073438358098134</v>
      </c>
      <c r="BG29" s="17" t="s">
        <v>132</v>
      </c>
      <c r="BH29" s="18">
        <v>294</v>
      </c>
      <c r="BJ29" s="19">
        <f t="shared" si="399"/>
        <v>0.11824676909564422</v>
      </c>
      <c r="BO29" s="17" t="s">
        <v>132</v>
      </c>
      <c r="BP29" s="18">
        <v>354</v>
      </c>
      <c r="BR29" s="19" t="str">
        <f t="shared" si="400"/>
        <v/>
      </c>
      <c r="BW29" s="17" t="s">
        <v>132</v>
      </c>
      <c r="BX29" s="18"/>
      <c r="BZ29" s="19" t="str">
        <f t="shared" si="401"/>
        <v/>
      </c>
      <c r="CE29" s="17" t="s">
        <v>132</v>
      </c>
      <c r="CF29" s="18">
        <v>354</v>
      </c>
      <c r="CH29" s="19" t="str">
        <f t="shared" si="402"/>
        <v/>
      </c>
      <c r="CM29" s="17" t="s">
        <v>132</v>
      </c>
      <c r="CN29" s="18">
        <v>354</v>
      </c>
      <c r="CP29" s="19" t="str">
        <f t="shared" si="403"/>
        <v/>
      </c>
      <c r="CU29" s="17" t="s">
        <v>132</v>
      </c>
      <c r="CV29" s="18">
        <v>354</v>
      </c>
      <c r="CX29" s="19" t="str">
        <f t="shared" si="404"/>
        <v/>
      </c>
      <c r="DC29" s="17" t="s">
        <v>132</v>
      </c>
      <c r="DD29" s="18">
        <v>354</v>
      </c>
      <c r="DF29" s="19" t="str">
        <f t="shared" si="405"/>
        <v/>
      </c>
      <c r="DK29" s="17" t="s">
        <v>132</v>
      </c>
      <c r="DL29" s="18">
        <v>354</v>
      </c>
      <c r="DN29" s="19" t="str">
        <f t="shared" si="406"/>
        <v/>
      </c>
      <c r="DS29" s="17" t="s">
        <v>132</v>
      </c>
      <c r="DT29" s="18">
        <v>354</v>
      </c>
      <c r="DV29" s="19" t="str">
        <f t="shared" si="407"/>
        <v/>
      </c>
      <c r="EA29" s="17" t="s">
        <v>132</v>
      </c>
      <c r="EB29" s="18">
        <v>354</v>
      </c>
      <c r="ED29" s="19" t="str">
        <f t="shared" si="408"/>
        <v/>
      </c>
      <c r="EI29" s="17" t="s">
        <v>132</v>
      </c>
      <c r="EJ29" s="18">
        <v>354</v>
      </c>
      <c r="EL29" s="19" t="str">
        <f t="shared" si="409"/>
        <v/>
      </c>
      <c r="EQ29" s="17" t="s">
        <v>132</v>
      </c>
      <c r="ER29" s="18">
        <v>294</v>
      </c>
      <c r="ET29" s="19">
        <f t="shared" si="410"/>
        <v>0.15336908256046899</v>
      </c>
      <c r="EY29" s="17" t="s">
        <v>132</v>
      </c>
      <c r="EZ29" s="18">
        <v>294</v>
      </c>
      <c r="FB29" s="19">
        <f t="shared" si="411"/>
        <v>0.15336908256046899</v>
      </c>
      <c r="FG29" s="17" t="s">
        <v>132</v>
      </c>
      <c r="FH29" s="18">
        <v>294</v>
      </c>
      <c r="FJ29" s="19">
        <f t="shared" si="412"/>
        <v>0.15336908256046899</v>
      </c>
      <c r="FO29" s="17" t="s">
        <v>132</v>
      </c>
      <c r="FP29" s="18">
        <v>354</v>
      </c>
      <c r="FR29" s="19" t="str">
        <f t="shared" si="413"/>
        <v/>
      </c>
      <c r="FW29" s="17" t="s">
        <v>132</v>
      </c>
      <c r="FX29" s="18">
        <v>354</v>
      </c>
      <c r="FZ29" s="19" t="str">
        <f t="shared" si="414"/>
        <v/>
      </c>
      <c r="GE29" s="17" t="s">
        <v>132</v>
      </c>
      <c r="GF29" s="18">
        <v>354</v>
      </c>
      <c r="GH29" s="19" t="str">
        <f t="shared" si="415"/>
        <v/>
      </c>
      <c r="GM29" s="17" t="s">
        <v>132</v>
      </c>
      <c r="GN29" s="18">
        <v>294</v>
      </c>
      <c r="GP29" s="19">
        <f t="shared" si="416"/>
        <v>0.14332941708562935</v>
      </c>
      <c r="GU29" s="17" t="s">
        <v>132</v>
      </c>
      <c r="GV29" s="18">
        <v>294</v>
      </c>
      <c r="GX29" s="19">
        <f t="shared" si="417"/>
        <v>0.15336908256046899</v>
      </c>
      <c r="HC29" s="17" t="s">
        <v>132</v>
      </c>
      <c r="HD29" s="18">
        <v>294</v>
      </c>
      <c r="HF29" s="19">
        <f t="shared" si="418"/>
        <v>0.14332941708562935</v>
      </c>
      <c r="HK29" s="17" t="s">
        <v>132</v>
      </c>
      <c r="HL29" s="18">
        <v>294</v>
      </c>
      <c r="HN29" s="19">
        <f t="shared" si="419"/>
        <v>0.14332941708562935</v>
      </c>
      <c r="HS29" s="17" t="s">
        <v>132</v>
      </c>
      <c r="HT29" s="18">
        <v>223.86000061035156</v>
      </c>
      <c r="HV29" s="19">
        <f t="shared" si="420"/>
        <v>0.46073438358098134</v>
      </c>
      <c r="IA29" s="17" t="s">
        <v>132</v>
      </c>
      <c r="IB29" s="18">
        <v>223.86000061035156</v>
      </c>
      <c r="ID29" s="19">
        <f t="shared" si="421"/>
        <v>0.46073438358098134</v>
      </c>
      <c r="II29" s="17" t="s">
        <v>132</v>
      </c>
      <c r="IJ29" s="18">
        <v>284.39999389648438</v>
      </c>
      <c r="IL29" s="19">
        <f t="shared" si="422"/>
        <v>0.16005584859467539</v>
      </c>
      <c r="IQ29" s="17" t="s">
        <v>132</v>
      </c>
      <c r="IR29" s="18">
        <v>284.39999389648438</v>
      </c>
      <c r="IT29" s="19">
        <f t="shared" si="423"/>
        <v>0.16005584859467539</v>
      </c>
      <c r="IY29" s="17" t="s">
        <v>132</v>
      </c>
      <c r="IZ29" s="18">
        <v>282</v>
      </c>
      <c r="JB29" s="19">
        <f t="shared" si="424"/>
        <v>0.16527672842896454</v>
      </c>
      <c r="JG29" s="17" t="s">
        <v>132</v>
      </c>
      <c r="JH29" s="18">
        <v>284.39999389648438</v>
      </c>
      <c r="JJ29" s="19">
        <f t="shared" si="425"/>
        <v>9.15807645236624E-2</v>
      </c>
      <c r="JO29" s="17" t="s">
        <v>132</v>
      </c>
      <c r="JP29" s="18">
        <v>282</v>
      </c>
      <c r="JR29" s="19">
        <f t="shared" si="426"/>
        <v>0.16614205006281241</v>
      </c>
      <c r="JW29" s="17" t="s">
        <v>132</v>
      </c>
      <c r="JX29" s="18">
        <v>284.39999389648438</v>
      </c>
      <c r="JZ29" s="19">
        <f t="shared" si="427"/>
        <v>0.16005584859467539</v>
      </c>
      <c r="KE29" s="17" t="s">
        <v>132</v>
      </c>
      <c r="KF29" s="18">
        <v>223.86000061035156</v>
      </c>
      <c r="KH29" s="19">
        <f t="shared" si="428"/>
        <v>0.46073438358098134</v>
      </c>
      <c r="KM29" s="17" t="s">
        <v>132</v>
      </c>
      <c r="KN29" s="18">
        <v>223.86000061035156</v>
      </c>
      <c r="KP29" s="19">
        <f t="shared" si="429"/>
        <v>0.49200392696039075</v>
      </c>
      <c r="KU29" s="17" t="s">
        <v>132</v>
      </c>
      <c r="KV29" s="18">
        <v>223.86000061035156</v>
      </c>
      <c r="KX29" s="19">
        <f t="shared" si="430"/>
        <v>0.37585990869401303</v>
      </c>
      <c r="LC29" s="17" t="s">
        <v>132</v>
      </c>
      <c r="LD29" s="18">
        <v>223.86000061035156</v>
      </c>
      <c r="LF29" s="19">
        <f t="shared" si="431"/>
        <v>0.37585990869401303</v>
      </c>
      <c r="LK29" s="17" t="s">
        <v>132</v>
      </c>
      <c r="LL29" s="18">
        <v>223.86000061035156</v>
      </c>
      <c r="LN29" s="19">
        <f t="shared" si="432"/>
        <v>0.37585990869401303</v>
      </c>
      <c r="LS29" s="17" t="s">
        <v>132</v>
      </c>
      <c r="LT29" s="18"/>
      <c r="LV29" s="19" t="str">
        <f t="shared" si="433"/>
        <v/>
      </c>
      <c r="MA29" s="17" t="s">
        <v>132</v>
      </c>
      <c r="MB29" s="18">
        <v>223.86000061035156</v>
      </c>
      <c r="MD29" s="19">
        <f t="shared" si="434"/>
        <v>0.37585990869401303</v>
      </c>
      <c r="MI29" s="17" t="s">
        <v>132</v>
      </c>
      <c r="MJ29" s="18">
        <v>223.86000061035156</v>
      </c>
      <c r="ML29" s="19">
        <f t="shared" si="435"/>
        <v>0.37585990869401303</v>
      </c>
      <c r="MQ29" s="17" t="s">
        <v>132</v>
      </c>
      <c r="MR29" s="18">
        <v>223.86000061035156</v>
      </c>
      <c r="MT29" s="19">
        <f t="shared" si="436"/>
        <v>0.46073438358098134</v>
      </c>
      <c r="MY29" s="17" t="s">
        <v>132</v>
      </c>
      <c r="MZ29" s="18">
        <v>223.86000061035156</v>
      </c>
      <c r="NB29" s="19">
        <f t="shared" si="437"/>
        <v>0.37585990869401303</v>
      </c>
      <c r="NG29" s="17" t="s">
        <v>132</v>
      </c>
      <c r="NH29" s="18">
        <v>223.86000061035156</v>
      </c>
      <c r="NJ29" s="19">
        <f t="shared" si="438"/>
        <v>0.46073438358098134</v>
      </c>
      <c r="NO29" s="17" t="s">
        <v>132</v>
      </c>
      <c r="NP29" s="18">
        <v>223.86000061035156</v>
      </c>
      <c r="NR29" s="19">
        <f t="shared" si="439"/>
        <v>0.46073438358098134</v>
      </c>
      <c r="NW29" s="17" t="s">
        <v>132</v>
      </c>
      <c r="NX29" s="18">
        <v>223.86000061035156</v>
      </c>
      <c r="NZ29" s="19">
        <f t="shared" si="440"/>
        <v>0.46073438358098134</v>
      </c>
      <c r="OE29" s="17" t="s">
        <v>132</v>
      </c>
      <c r="OF29" s="18">
        <v>223.86000061035156</v>
      </c>
      <c r="OH29" s="19">
        <f t="shared" si="441"/>
        <v>0.37139283106838311</v>
      </c>
      <c r="OM29" s="17" t="s">
        <v>132</v>
      </c>
      <c r="ON29" s="18">
        <v>223.86000061035156</v>
      </c>
      <c r="OP29" s="19">
        <f t="shared" si="442"/>
        <v>0.37585990869401303</v>
      </c>
      <c r="OU29" s="17" t="s">
        <v>132</v>
      </c>
      <c r="OV29" s="18">
        <v>223.86000061035156</v>
      </c>
      <c r="OX29" s="19">
        <f t="shared" si="443"/>
        <v>0.37139283106838311</v>
      </c>
      <c r="PC29" s="17" t="s">
        <v>132</v>
      </c>
      <c r="PD29" s="18">
        <v>223.86000061035156</v>
      </c>
      <c r="PF29" s="19">
        <f t="shared" si="444"/>
        <v>0.37139283106838311</v>
      </c>
      <c r="PK29" s="17" t="s">
        <v>132</v>
      </c>
      <c r="PL29" s="18">
        <v>223.86000061035156</v>
      </c>
      <c r="PN29" s="19">
        <f t="shared" si="445"/>
        <v>0.36692575344275319</v>
      </c>
      <c r="PS29" s="17" t="s">
        <v>132</v>
      </c>
      <c r="PT29" s="18">
        <v>223.86000061035156</v>
      </c>
      <c r="PV29" s="19">
        <f t="shared" si="446"/>
        <v>0.37139283106838311</v>
      </c>
      <c r="QA29" s="17" t="s">
        <v>132</v>
      </c>
      <c r="QB29" s="18">
        <v>223.86000061035156</v>
      </c>
      <c r="QD29" s="19">
        <f t="shared" si="447"/>
        <v>0.37139283106838311</v>
      </c>
      <c r="QI29" s="17" t="s">
        <v>132</v>
      </c>
      <c r="QJ29" s="18">
        <v>223.86000061035156</v>
      </c>
      <c r="QL29" s="19">
        <f t="shared" si="448"/>
        <v>0.37585990869401303</v>
      </c>
      <c r="QQ29" s="17" t="s">
        <v>132</v>
      </c>
      <c r="QR29" s="18">
        <v>284.39999389648438</v>
      </c>
      <c r="QT29" s="19">
        <f t="shared" si="449"/>
        <v>9.5134921943723361E-2</v>
      </c>
      <c r="QY29" s="17" t="s">
        <v>132</v>
      </c>
      <c r="QZ29" s="18">
        <v>254.39999389648438</v>
      </c>
      <c r="RB29" s="19">
        <f t="shared" si="450"/>
        <v>0.20800683404155279</v>
      </c>
      <c r="RG29" s="17" t="s">
        <v>132</v>
      </c>
      <c r="RH29" s="18">
        <v>254.39999389648438</v>
      </c>
      <c r="RJ29" s="19">
        <f t="shared" si="451"/>
        <v>0.21705060653230504</v>
      </c>
      <c r="RO29" s="17" t="s">
        <v>132</v>
      </c>
      <c r="RP29" s="18"/>
      <c r="RR29" s="19" t="str">
        <f t="shared" si="452"/>
        <v/>
      </c>
      <c r="RW29" s="17" t="s">
        <v>132</v>
      </c>
      <c r="RX29" s="18">
        <v>254.39999389648438</v>
      </c>
      <c r="RZ29" s="19">
        <f t="shared" si="453"/>
        <v>0.21705060653230504</v>
      </c>
      <c r="SE29" s="17" t="s">
        <v>132</v>
      </c>
      <c r="SF29" s="18">
        <v>254.39999389648438</v>
      </c>
      <c r="SH29" s="19">
        <f t="shared" si="454"/>
        <v>0.21705060653230504</v>
      </c>
      <c r="SM29" s="17" t="s">
        <v>132</v>
      </c>
      <c r="SN29" s="18">
        <v>254.39999389648438</v>
      </c>
      <c r="SP29" s="19">
        <f t="shared" si="455"/>
        <v>0.21705060653230504</v>
      </c>
      <c r="SU29" s="17" t="s">
        <v>132</v>
      </c>
      <c r="SV29" s="18">
        <v>254.39999389648438</v>
      </c>
      <c r="SX29" s="19">
        <f t="shared" si="456"/>
        <v>0.21705060653230504</v>
      </c>
      <c r="TC29" s="17" t="s">
        <v>132</v>
      </c>
      <c r="TD29" s="18">
        <v>254.39999389648438</v>
      </c>
      <c r="TF29" s="19">
        <f t="shared" si="457"/>
        <v>0.16657372726290118</v>
      </c>
      <c r="TK29" s="17" t="s">
        <v>132</v>
      </c>
      <c r="TL29" s="18">
        <v>223.86000061035156</v>
      </c>
      <c r="TN29" s="19">
        <f t="shared" si="458"/>
        <v>0.31332082193519423</v>
      </c>
      <c r="TS29" s="17" t="s">
        <v>132</v>
      </c>
      <c r="TT29" s="18">
        <v>223.86000061035156</v>
      </c>
      <c r="TV29" s="19">
        <f t="shared" si="459"/>
        <v>0.31332082193519423</v>
      </c>
      <c r="UA29" s="17" t="s">
        <v>132</v>
      </c>
      <c r="UB29" s="18">
        <v>254.39999389648438</v>
      </c>
      <c r="UD29" s="19">
        <f t="shared" si="460"/>
        <v>0.17614693569710307</v>
      </c>
      <c r="UI29" s="17" t="s">
        <v>132</v>
      </c>
      <c r="UJ29" s="18">
        <v>254.39999389648438</v>
      </c>
      <c r="UL29" s="19">
        <f t="shared" si="461"/>
        <v>0.17614693569710307</v>
      </c>
      <c r="UQ29" s="17" t="s">
        <v>132</v>
      </c>
      <c r="UR29" s="18">
        <v>254.39999389648438</v>
      </c>
      <c r="UT29" s="19">
        <f t="shared" si="462"/>
        <v>0.17614693569710307</v>
      </c>
      <c r="UY29" s="17" t="s">
        <v>132</v>
      </c>
      <c r="UZ29" s="18">
        <v>254.39999389648438</v>
      </c>
      <c r="VB29" s="19">
        <f t="shared" si="463"/>
        <v>0.17614693569710307</v>
      </c>
      <c r="VG29" s="17" t="s">
        <v>132</v>
      </c>
      <c r="VH29" s="18">
        <v>223.86000061035156</v>
      </c>
      <c r="VJ29" s="19">
        <f t="shared" si="464"/>
        <v>0.31332082193519423</v>
      </c>
      <c r="VO29" s="17" t="s">
        <v>132</v>
      </c>
      <c r="VP29" s="18">
        <v>223.86000061035156</v>
      </c>
      <c r="VR29" s="19">
        <f t="shared" si="465"/>
        <v>0.31332082193519423</v>
      </c>
      <c r="VW29" s="17" t="s">
        <v>132</v>
      </c>
      <c r="VX29" s="18">
        <v>254.39999389648438</v>
      </c>
      <c r="VZ29" s="19">
        <f t="shared" si="466"/>
        <v>0.17614693569710307</v>
      </c>
      <c r="WE29" s="17" t="s">
        <v>132</v>
      </c>
      <c r="WF29" s="18">
        <v>132</v>
      </c>
      <c r="WH29" s="19">
        <f t="shared" si="467"/>
        <v>1.0378787878787878</v>
      </c>
      <c r="WM29" s="17" t="s">
        <v>132</v>
      </c>
      <c r="WN29" s="18">
        <v>294</v>
      </c>
      <c r="WP29" s="19" t="str">
        <f t="shared" si="468"/>
        <v/>
      </c>
      <c r="WU29" s="17" t="s">
        <v>132</v>
      </c>
      <c r="WV29" s="18">
        <v>111</v>
      </c>
      <c r="WX29" s="19">
        <f t="shared" si="469"/>
        <v>1.0540540540540539</v>
      </c>
      <c r="XC29" s="17" t="s">
        <v>132</v>
      </c>
      <c r="XD29" s="18">
        <v>354</v>
      </c>
      <c r="XF29" s="19" t="str">
        <f t="shared" si="470"/>
        <v/>
      </c>
      <c r="XK29" s="17" t="s">
        <v>132</v>
      </c>
      <c r="XL29" s="18">
        <v>354</v>
      </c>
      <c r="XN29" s="19" t="str">
        <f t="shared" si="471"/>
        <v/>
      </c>
      <c r="XS29" s="17" t="s">
        <v>132</v>
      </c>
      <c r="XT29" s="18">
        <v>354</v>
      </c>
      <c r="XV29" s="19" t="str">
        <f t="shared" si="472"/>
        <v/>
      </c>
      <c r="YA29" s="17" t="s">
        <v>132</v>
      </c>
      <c r="YB29" s="18">
        <v>354</v>
      </c>
      <c r="YD29" s="19" t="str">
        <f t="shared" si="473"/>
        <v/>
      </c>
      <c r="YI29" s="17" t="s">
        <v>132</v>
      </c>
      <c r="YJ29" s="18">
        <v>354</v>
      </c>
      <c r="YL29" s="19" t="str">
        <f t="shared" si="474"/>
        <v/>
      </c>
      <c r="YQ29" s="17" t="s">
        <v>132</v>
      </c>
      <c r="YR29" s="18">
        <v>354</v>
      </c>
      <c r="YT29" s="19" t="str">
        <f t="shared" si="475"/>
        <v/>
      </c>
      <c r="YY29" s="17" t="s">
        <v>132</v>
      </c>
      <c r="YZ29" s="18">
        <v>354</v>
      </c>
      <c r="ZB29" s="19" t="str">
        <f t="shared" si="476"/>
        <v/>
      </c>
      <c r="ZG29" s="17" t="s">
        <v>132</v>
      </c>
      <c r="ZH29" s="18">
        <v>294</v>
      </c>
      <c r="ZJ29" s="19" t="str">
        <f t="shared" si="477"/>
        <v/>
      </c>
      <c r="ZO29" s="17" t="s">
        <v>132</v>
      </c>
      <c r="ZP29" s="18">
        <v>294</v>
      </c>
      <c r="ZR29" s="19" t="str">
        <f t="shared" si="478"/>
        <v/>
      </c>
      <c r="ZW29" s="17" t="s">
        <v>132</v>
      </c>
      <c r="ZX29" s="18">
        <v>254.39999389648438</v>
      </c>
      <c r="ZZ29" s="19">
        <f t="shared" si="479"/>
        <v>0.17614693569710307</v>
      </c>
      <c r="AAE29" s="17" t="s">
        <v>132</v>
      </c>
      <c r="AAF29" s="18">
        <v>223.86000061035156</v>
      </c>
      <c r="AAH29" s="19">
        <f t="shared" si="480"/>
        <v>0.37139283106838311</v>
      </c>
      <c r="AAM29" s="17" t="s">
        <v>132</v>
      </c>
      <c r="AAN29" s="18">
        <v>254.39999389648438</v>
      </c>
      <c r="AAP29" s="19">
        <f t="shared" si="481"/>
        <v>0.23397294102842661</v>
      </c>
      <c r="AAU29" s="17" t="s">
        <v>132</v>
      </c>
      <c r="AAV29" s="18">
        <v>294</v>
      </c>
      <c r="AAX29" s="19">
        <f t="shared" si="482"/>
        <v>5.267918660528198E-2</v>
      </c>
      <c r="ABC29" s="17" t="s">
        <v>132</v>
      </c>
      <c r="ABD29" s="18">
        <v>294</v>
      </c>
      <c r="ABF29" s="19">
        <f t="shared" si="483"/>
        <v>5.6731431728765207E-2</v>
      </c>
      <c r="ABK29" s="17" t="s">
        <v>132</v>
      </c>
      <c r="ABL29" s="18">
        <v>354</v>
      </c>
      <c r="ABN29" s="19" t="str">
        <f t="shared" si="484"/>
        <v/>
      </c>
      <c r="ABS29" s="17" t="s">
        <v>132</v>
      </c>
      <c r="ABT29" s="18">
        <v>254.39999389648438</v>
      </c>
      <c r="ABV29" s="19">
        <f t="shared" si="485"/>
        <v>0.2765362092438064</v>
      </c>
      <c r="ACA29" s="17" t="s">
        <v>132</v>
      </c>
      <c r="ACB29" s="18">
        <v>254.39999389648438</v>
      </c>
      <c r="ACD29" s="19">
        <f t="shared" si="486"/>
        <v>0.2765362092438064</v>
      </c>
      <c r="ACI29" s="17" t="s">
        <v>132</v>
      </c>
      <c r="ACJ29" s="18">
        <v>223.86000061035156</v>
      </c>
      <c r="ACL29" s="19">
        <f t="shared" si="487"/>
        <v>0.44286607307846171</v>
      </c>
      <c r="ACQ29" s="17" t="s">
        <v>132</v>
      </c>
      <c r="ACR29" s="18">
        <v>223.86000061035156</v>
      </c>
      <c r="ACT29" s="19">
        <f t="shared" si="488"/>
        <v>0.37585990869401303</v>
      </c>
      <c r="ACY29" s="17" t="s">
        <v>132</v>
      </c>
      <c r="ACZ29" s="18">
        <v>254.39999389648438</v>
      </c>
      <c r="ADB29" s="19">
        <f t="shared" si="489"/>
        <v>0.21606911347711205</v>
      </c>
    </row>
    <row r="31" spans="2:783" x14ac:dyDescent="0.2">
      <c r="D31" s="22" t="str">
        <f>"Teuerste ist:     "&amp;MAX(D32:D35)&amp;"   "&amp;INDEX(C32:C35,MATCH(MAX(D32:D35),D32:D35,0))</f>
        <v>Teuerste ist:     402   KLEYLING</v>
      </c>
      <c r="F31" s="17" t="s">
        <v>143</v>
      </c>
      <c r="G31" s="17" t="s">
        <v>134</v>
      </c>
      <c r="L31" s="22" t="str">
        <f>"Teuerste ist:     "&amp;MAX(L32:L35)&amp;"   "&amp;INDEX(K32:K35,MATCH(MAX(L32:L35),L32:L35,0))</f>
        <v>Teuerste ist:     402   KLEYLING</v>
      </c>
      <c r="N31" s="17" t="s">
        <v>143</v>
      </c>
      <c r="O31" s="17" t="s">
        <v>134</v>
      </c>
      <c r="T31" s="22" t="str">
        <f>"Teuerste ist:     "&amp;MAX(T32:T35)&amp;"   "&amp;INDEX(S32:S35,MATCH(MAX(T32:T35),T32:T35,0))</f>
        <v>Teuerste ist:     402   KLEYLING</v>
      </c>
      <c r="V31" s="17" t="s">
        <v>143</v>
      </c>
      <c r="W31" s="17" t="s">
        <v>134</v>
      </c>
      <c r="AB31" s="22" t="str">
        <f>"Teuerste ist:     "&amp;MAX(AB32:AB35)&amp;"   "&amp;INDEX(AA32:AA35,MATCH(MAX(AB32:AB35),AB32:AB35,0))</f>
        <v>Teuerste ist:     402   KLEYLING</v>
      </c>
      <c r="AD31" s="17" t="s">
        <v>143</v>
      </c>
      <c r="AE31" s="17" t="s">
        <v>134</v>
      </c>
      <c r="AJ31" s="22" t="str">
        <f>"Teuerste ist:     "&amp;MAX(AJ32:AJ35)&amp;"   "&amp;INDEX(AI32:AI35,MATCH(MAX(AJ32:AJ35),AJ32:AJ35,0))</f>
        <v>Teuerste ist:     402   KLEYLING</v>
      </c>
      <c r="AL31" s="17" t="s">
        <v>143</v>
      </c>
      <c r="AM31" s="17" t="s">
        <v>134</v>
      </c>
      <c r="AR31" s="22" t="str">
        <f>"Teuerste ist:     "&amp;MAX(AR32:AR35)&amp;"   "&amp;INDEX(AQ32:AQ35,MATCH(MAX(AR32:AR35),AR32:AR35,0))</f>
        <v>Teuerste ist:     402   KLEYLING</v>
      </c>
      <c r="AT31" s="17" t="s">
        <v>143</v>
      </c>
      <c r="AU31" s="17" t="s">
        <v>134</v>
      </c>
      <c r="AZ31" s="22" t="str">
        <f>"Teuerste ist:     "&amp;MAX(AZ32:AZ35)&amp;"   "&amp;INDEX(AY32:AY35,MATCH(MAX(AZ32:AZ35),AZ32:AZ35,0))</f>
        <v>Teuerste ist:     390   KLEYLING</v>
      </c>
      <c r="BB31" s="17" t="s">
        <v>143</v>
      </c>
      <c r="BC31" s="17" t="s">
        <v>134</v>
      </c>
      <c r="BH31" s="22" t="str">
        <f>"Teuerste ist:     "&amp;MAX(BH32:BH35)&amp;"   "&amp;INDEX(BG32:BG35,MATCH(MAX(BH32:BH35),BH32:BH35,0))</f>
        <v>Teuerste ist:     390   KLEYLING</v>
      </c>
      <c r="BJ31" s="17" t="s">
        <v>143</v>
      </c>
      <c r="BK31" s="17" t="s">
        <v>134</v>
      </c>
      <c r="BP31" s="22" t="str">
        <f>"Teuerste ist:     "&amp;MAX(BP32:BP35)&amp;"   "&amp;INDEX(BO32:BO35,MATCH(MAX(BP32:BP35),BP32:BP35,0))</f>
        <v>Teuerste ist:     404   KLEYLING</v>
      </c>
      <c r="BR31" s="17" t="s">
        <v>143</v>
      </c>
      <c r="BS31" s="17" t="s">
        <v>134</v>
      </c>
      <c r="BX31" s="22" t="e">
        <f>"Teuerste ist:     "&amp;MAX(BX32:BX35)&amp;"   "&amp;INDEX(BW32:BW35,MATCH(MAX(BX32:BX35),BX32:BX35,0))</f>
        <v>#N/A</v>
      </c>
      <c r="BZ31" s="17" t="s">
        <v>143</v>
      </c>
      <c r="CA31" s="17" t="s">
        <v>134</v>
      </c>
      <c r="CF31" s="22" t="str">
        <f>"Teuerste ist:     "&amp;MAX(CF32:CF35)&amp;"   "&amp;INDEX(CE32:CE35,MATCH(MAX(CF32:CF35),CF32:CF35,0))</f>
        <v>Teuerste ist:     404   KLEYLING</v>
      </c>
      <c r="CH31" s="17" t="s">
        <v>143</v>
      </c>
      <c r="CI31" s="17" t="s">
        <v>134</v>
      </c>
      <c r="CN31" s="22" t="str">
        <f>"Teuerste ist:     "&amp;MAX(CN32:CN35)&amp;"   "&amp;INDEX(CM32:CM35,MATCH(MAX(CN32:CN35),CN32:CN35,0))</f>
        <v>Teuerste ist:     404   KLEYLING</v>
      </c>
      <c r="CP31" s="17" t="s">
        <v>143</v>
      </c>
      <c r="CQ31" s="17" t="s">
        <v>134</v>
      </c>
      <c r="CV31" s="22" t="str">
        <f>"Teuerste ist:     "&amp;MAX(CV32:CV35)&amp;"   "&amp;INDEX(CU32:CU35,MATCH(MAX(CV32:CV35),CV32:CV35,0))</f>
        <v>Teuerste ist:     404   KLEYLING</v>
      </c>
      <c r="CX31" s="17" t="s">
        <v>143</v>
      </c>
      <c r="CY31" s="17" t="s">
        <v>134</v>
      </c>
      <c r="DD31" s="22" t="str">
        <f>"Teuerste ist:     "&amp;MAX(DD32:DD35)&amp;"   "&amp;INDEX(DC32:DC35,MATCH(MAX(DD32:DD35),DD32:DD35,0))</f>
        <v>Teuerste ist:     404   KLEYLING</v>
      </c>
      <c r="DF31" s="17" t="s">
        <v>143</v>
      </c>
      <c r="DG31" s="17" t="s">
        <v>134</v>
      </c>
      <c r="DL31" s="22" t="str">
        <f>"Teuerste ist:     "&amp;MAX(DL32:DL35)&amp;"   "&amp;INDEX(DK32:DK35,MATCH(MAX(DL32:DL35),DL32:DL35,0))</f>
        <v>Teuerste ist:     407   KLEYLING</v>
      </c>
      <c r="DN31" s="17" t="s">
        <v>143</v>
      </c>
      <c r="DO31" s="17" t="s">
        <v>134</v>
      </c>
      <c r="DT31" s="22" t="str">
        <f>"Teuerste ist:     "&amp;MAX(DT32:DT35)&amp;"   "&amp;INDEX(DS32:DS35,MATCH(MAX(DT32:DT35),DT32:DT35,0))</f>
        <v>Teuerste ist:     407   KLEYLING</v>
      </c>
      <c r="DV31" s="17" t="s">
        <v>143</v>
      </c>
      <c r="DW31" s="17" t="s">
        <v>134</v>
      </c>
      <c r="EB31" s="22" t="str">
        <f>"Teuerste ist:     "&amp;MAX(EB32:EB35)&amp;"   "&amp;INDEX(EA32:EA35,MATCH(MAX(EB32:EB35),EB32:EB35,0))</f>
        <v>Teuerste ist:     407   KLEYLING</v>
      </c>
      <c r="ED31" s="17" t="s">
        <v>143</v>
      </c>
      <c r="EE31" s="17" t="s">
        <v>134</v>
      </c>
      <c r="EJ31" s="22" t="str">
        <f>"Teuerste ist:     "&amp;MAX(EJ32:EJ35)&amp;"   "&amp;INDEX(EI32:EI35,MATCH(MAX(EJ32:EJ35),EJ32:EJ35,0))</f>
        <v>Teuerste ist:     407   KLEYLING</v>
      </c>
      <c r="EL31" s="17" t="s">
        <v>143</v>
      </c>
      <c r="EM31" s="17" t="s">
        <v>134</v>
      </c>
      <c r="ER31" s="22" t="str">
        <f>"Teuerste ist:     "&amp;MAX(ER32:ER35)&amp;"   "&amp;INDEX(EQ32:EQ35,MATCH(MAX(ER32:ER35),ER32:ER35,0))</f>
        <v>Teuerste ist:     404   KLEYLING</v>
      </c>
      <c r="ET31" s="17" t="s">
        <v>143</v>
      </c>
      <c r="EU31" s="17" t="s">
        <v>134</v>
      </c>
      <c r="EZ31" s="22" t="str">
        <f>"Teuerste ist:     "&amp;MAX(EZ32:EZ35)&amp;"   "&amp;INDEX(EY32:EY35,MATCH(MAX(EZ32:EZ35),EZ32:EZ35,0))</f>
        <v>Teuerste ist:     404   KLEYLING</v>
      </c>
      <c r="FB31" s="17" t="s">
        <v>143</v>
      </c>
      <c r="FC31" s="17" t="s">
        <v>134</v>
      </c>
      <c r="FH31" s="22" t="str">
        <f>"Teuerste ist:     "&amp;MAX(FH32:FH35)&amp;"   "&amp;INDEX(FG32:FG35,MATCH(MAX(FH32:FH35),FH32:FH35,0))</f>
        <v>Teuerste ist:     404   KLEYLING</v>
      </c>
      <c r="FJ31" s="17" t="s">
        <v>143</v>
      </c>
      <c r="FK31" s="17" t="s">
        <v>134</v>
      </c>
      <c r="FP31" s="22" t="str">
        <f>"Teuerste ist:     "&amp;MAX(FP32:FP35)&amp;"   "&amp;INDEX(FO32:FO35,MATCH(MAX(FP32:FP35),FP32:FP35,0))</f>
        <v>Teuerste ist:     407   KLEYLING</v>
      </c>
      <c r="FR31" s="17" t="s">
        <v>143</v>
      </c>
      <c r="FS31" s="17" t="s">
        <v>134</v>
      </c>
      <c r="FX31" s="22" t="str">
        <f>"Teuerste ist:     "&amp;MAX(FX32:FX35)&amp;"   "&amp;INDEX(FW32:FW35,MATCH(MAX(FX32:FX35),FX32:FX35,0))</f>
        <v>Teuerste ist:     407   KLEYLING</v>
      </c>
      <c r="FZ31" s="17" t="s">
        <v>143</v>
      </c>
      <c r="GA31" s="17" t="s">
        <v>134</v>
      </c>
      <c r="GF31" s="22" t="str">
        <f>"Teuerste ist:     "&amp;MAX(GF32:GF35)&amp;"   "&amp;INDEX(GE32:GE35,MATCH(MAX(GF32:GF35),GF32:GF35,0))</f>
        <v>Teuerste ist:     407   KLEYLING</v>
      </c>
      <c r="GH31" s="17" t="s">
        <v>143</v>
      </c>
      <c r="GI31" s="17" t="s">
        <v>134</v>
      </c>
      <c r="GN31" s="22" t="str">
        <f>"Teuerste ist:     "&amp;MAX(GN32:GN35)&amp;"   "&amp;INDEX(GM32:GM35,MATCH(MAX(GN32:GN35),GN32:GN35,0))</f>
        <v>Teuerste ist:     402   KLEYLING</v>
      </c>
      <c r="GP31" s="17" t="s">
        <v>143</v>
      </c>
      <c r="GQ31" s="17" t="s">
        <v>134</v>
      </c>
      <c r="GV31" s="22" t="str">
        <f>"Teuerste ist:     "&amp;MAX(GV32:GV35)&amp;"   "&amp;INDEX(GU32:GU35,MATCH(MAX(GV32:GV35),GV32:GV35,0))</f>
        <v>Teuerste ist:     404   KLEYLING</v>
      </c>
      <c r="GX31" s="17" t="s">
        <v>143</v>
      </c>
      <c r="GY31" s="17" t="s">
        <v>134</v>
      </c>
      <c r="HD31" s="22" t="str">
        <f>"Teuerste ist:     "&amp;MAX(HD32:HD35)&amp;"   "&amp;INDEX(HC32:HC35,MATCH(MAX(HD32:HD35),HD32:HD35,0))</f>
        <v>Teuerste ist:     402   KLEYLING</v>
      </c>
      <c r="HF31" s="17" t="s">
        <v>143</v>
      </c>
      <c r="HG31" s="17" t="s">
        <v>134</v>
      </c>
      <c r="HL31" s="22" t="str">
        <f>"Teuerste ist:     "&amp;MAX(HL32:HL35)&amp;"   "&amp;INDEX(HK32:HK35,MATCH(MAX(HL32:HL35),HL32:HL35,0))</f>
        <v>Teuerste ist:     402   KLEYLING</v>
      </c>
      <c r="HN31" s="17" t="s">
        <v>143</v>
      </c>
      <c r="HO31" s="17" t="s">
        <v>134</v>
      </c>
      <c r="HT31" s="22" t="str">
        <f>"Teuerste ist:     "&amp;MAX(HT32:HT35)&amp;"   "&amp;INDEX(HS32:HS35,MATCH(MAX(HT32:HT35),HT32:HT35,0))</f>
        <v>Teuerste ist:     390   KLEYLING</v>
      </c>
      <c r="HV31" s="17" t="s">
        <v>143</v>
      </c>
      <c r="HW31" s="17" t="s">
        <v>134</v>
      </c>
      <c r="IB31" s="22" t="str">
        <f>"Teuerste ist:     "&amp;MAX(IB32:IB35)&amp;"   "&amp;INDEX(IA32:IA35,MATCH(MAX(IB32:IB35),IB32:IB35,0))</f>
        <v>Teuerste ist:     390   KLEYLING</v>
      </c>
      <c r="ID31" s="17" t="s">
        <v>143</v>
      </c>
      <c r="IE31" s="17" t="s">
        <v>134</v>
      </c>
      <c r="IJ31" s="22" t="str">
        <f>"Teuerste ist:     "&amp;MAX(IJ32:IJ35)&amp;"   "&amp;INDEX(II32:II35,MATCH(MAX(IJ32:IJ35),IJ32:IJ35,0))</f>
        <v>Teuerste ist:     390   KLEYLING</v>
      </c>
      <c r="IL31" s="17" t="s">
        <v>143</v>
      </c>
      <c r="IM31" s="17" t="s">
        <v>134</v>
      </c>
      <c r="IR31" s="22" t="str">
        <f>"Teuerste ist:     "&amp;MAX(IR32:IR35)&amp;"   "&amp;INDEX(IQ32:IQ35,MATCH(MAX(IR32:IR35),IR32:IR35,0))</f>
        <v>Teuerste ist:     390   KLEYLING</v>
      </c>
      <c r="IT31" s="17" t="s">
        <v>143</v>
      </c>
      <c r="IU31" s="17" t="s">
        <v>134</v>
      </c>
      <c r="IZ31" s="22" t="str">
        <f>"Teuerste ist:     "&amp;MAX(IZ32:IZ35)&amp;"   "&amp;INDEX(IY32:IY35,MATCH(MAX(IZ32:IZ35),IZ32:IZ35,0))</f>
        <v>Teuerste ist:     383   KLEYLING</v>
      </c>
      <c r="JB31" s="17" t="s">
        <v>143</v>
      </c>
      <c r="JC31" s="17" t="s">
        <v>134</v>
      </c>
      <c r="JH31" s="22" t="str">
        <f>"Teuerste ist:     "&amp;MAX(JH32:JH35)&amp;"   "&amp;INDEX(JG32:JG35,MATCH(MAX(JH32:JH35),JH32:JH35,0))</f>
        <v>Teuerste ist:     372   KLEYLING</v>
      </c>
      <c r="JJ31" s="17" t="s">
        <v>143</v>
      </c>
      <c r="JK31" s="17" t="s">
        <v>134</v>
      </c>
      <c r="JP31" s="22" t="str">
        <f>"Teuerste ist:     "&amp;MAX(JP32:JP35)&amp;"   "&amp;INDEX(JO32:JO35,MATCH(MAX(JP32:JP35),JP32:JP35,0))</f>
        <v>Teuerste ist:     372   KLEYLING</v>
      </c>
      <c r="JR31" s="17" t="s">
        <v>143</v>
      </c>
      <c r="JS31" s="17" t="s">
        <v>134</v>
      </c>
      <c r="JX31" s="22" t="str">
        <f>"Teuerste ist:     "&amp;MAX(JX32:JX35)&amp;"   "&amp;INDEX(JW32:JW35,MATCH(MAX(JX32:JX35),JX32:JX35,0))</f>
        <v>Teuerste ist:     390   KLEYLING</v>
      </c>
      <c r="JZ31" s="17" t="s">
        <v>143</v>
      </c>
      <c r="KA31" s="17" t="s">
        <v>134</v>
      </c>
      <c r="KF31" s="22" t="str">
        <f>"Teuerste ist:     "&amp;MAX(KF32:KF35)&amp;"   "&amp;INDEX(KE32:KE35,MATCH(MAX(KF32:KF35),KF32:KF35,0))</f>
        <v>Teuerste ist:     390   KLEYLING</v>
      </c>
      <c r="KH31" s="17" t="s">
        <v>143</v>
      </c>
      <c r="KI31" s="17" t="s">
        <v>134</v>
      </c>
      <c r="KN31" s="22" t="str">
        <f>"Teuerste ist:     "&amp;MAX(KN32:KN35)&amp;"   "&amp;INDEX(KM32:KM35,MATCH(MAX(KN32:KN35),KN32:KN35,0))</f>
        <v>Teuerste ist:     402   KLEYLING</v>
      </c>
      <c r="KP31" s="17" t="s">
        <v>143</v>
      </c>
      <c r="KQ31" s="17" t="s">
        <v>134</v>
      </c>
      <c r="KV31" s="22" t="str">
        <f>"Teuerste ist:     "&amp;MAX(KV32:KV35)&amp;"   "&amp;INDEX(KU32:KU35,MATCH(MAX(KV32:KV35),KV32:KV35,0))</f>
        <v>Teuerste ist:     383   KLEYLING</v>
      </c>
      <c r="KX31" s="17" t="s">
        <v>143</v>
      </c>
      <c r="KY31" s="17" t="s">
        <v>134</v>
      </c>
      <c r="LD31" s="22" t="str">
        <f>"Teuerste ist:     "&amp;MAX(LD32:LD35)&amp;"   "&amp;INDEX(LC32:LC35,MATCH(MAX(LD32:LD35),LD32:LD35,0))</f>
        <v>Teuerste ist:     383   KLEYLING</v>
      </c>
      <c r="LF31" s="17" t="s">
        <v>143</v>
      </c>
      <c r="LG31" s="17" t="s">
        <v>134</v>
      </c>
      <c r="LL31" s="22" t="str">
        <f>"Teuerste ist:     "&amp;MAX(LL32:LL35)&amp;"   "&amp;INDEX(LK32:LK35,MATCH(MAX(LL32:LL35),LL32:LL35,0))</f>
        <v>Teuerste ist:     383   KLEYLING</v>
      </c>
      <c r="LN31" s="17" t="s">
        <v>143</v>
      </c>
      <c r="LO31" s="17" t="s">
        <v>134</v>
      </c>
      <c r="LT31" s="22" t="e">
        <f>"Teuerste ist:     "&amp;MAX(LT32:LT35)&amp;"   "&amp;INDEX(LS32:LS35,MATCH(MAX(LT32:LT35),LT32:LT35,0))</f>
        <v>#N/A</v>
      </c>
      <c r="LV31" s="17" t="s">
        <v>143</v>
      </c>
      <c r="LW31" s="17" t="s">
        <v>134</v>
      </c>
      <c r="MB31" s="22" t="str">
        <f>"Teuerste ist:     "&amp;MAX(MB32:MB35)&amp;"   "&amp;INDEX(MA32:MA35,MATCH(MAX(MB32:MB35),MB32:MB35,0))</f>
        <v>Teuerste ist:     383   KLEYLING</v>
      </c>
      <c r="MD31" s="17" t="s">
        <v>143</v>
      </c>
      <c r="ME31" s="17" t="s">
        <v>134</v>
      </c>
      <c r="MJ31" s="22" t="str">
        <f>"Teuerste ist:     "&amp;MAX(MJ32:MJ35)&amp;"   "&amp;INDEX(MI32:MI35,MATCH(MAX(MJ32:MJ35),MJ32:MJ35,0))</f>
        <v>Teuerste ist:     383   KLEYLING</v>
      </c>
      <c r="ML31" s="17" t="s">
        <v>143</v>
      </c>
      <c r="MM31" s="17" t="s">
        <v>134</v>
      </c>
      <c r="MR31" s="22" t="str">
        <f>"Teuerste ist:     "&amp;MAX(MR32:MR35)&amp;"   "&amp;INDEX(MQ32:MQ35,MATCH(MAX(MR32:MR35),MR32:MR35,0))</f>
        <v>Teuerste ist:     390   KLEYLING</v>
      </c>
      <c r="MT31" s="17" t="s">
        <v>143</v>
      </c>
      <c r="MU31" s="17" t="s">
        <v>134</v>
      </c>
      <c r="MZ31" s="22" t="str">
        <f>"Teuerste ist:     "&amp;MAX(MZ32:MZ35)&amp;"   "&amp;INDEX(MY32:MY35,MATCH(MAX(MZ32:MZ35),MZ32:MZ35,0))</f>
        <v>Teuerste ist:     383   KLEYLING</v>
      </c>
      <c r="NB31" s="17" t="s">
        <v>143</v>
      </c>
      <c r="NC31" s="17" t="s">
        <v>134</v>
      </c>
      <c r="NH31" s="22" t="str">
        <f>"Teuerste ist:     "&amp;MAX(NH32:NH35)&amp;"   "&amp;INDEX(NG32:NG35,MATCH(MAX(NH32:NH35),NH32:NH35,0))</f>
        <v>Teuerste ist:     390   KLEYLING</v>
      </c>
      <c r="NJ31" s="17" t="s">
        <v>143</v>
      </c>
      <c r="NK31" s="17" t="s">
        <v>134</v>
      </c>
      <c r="NP31" s="22" t="str">
        <f>"Teuerste ist:     "&amp;MAX(NP32:NP35)&amp;"   "&amp;INDEX(NO32:NO35,MATCH(MAX(NP32:NP35),NP32:NP35,0))</f>
        <v>Teuerste ist:     390   KLEYLING</v>
      </c>
      <c r="NR31" s="17" t="s">
        <v>143</v>
      </c>
      <c r="NS31" s="17" t="s">
        <v>134</v>
      </c>
      <c r="NX31" s="22" t="str">
        <f>"Teuerste ist:     "&amp;MAX(NX32:NX35)&amp;"   "&amp;INDEX(NW32:NW35,MATCH(MAX(NX32:NX35),NX32:NX35,0))</f>
        <v>Teuerste ist:     390   KLEYLING</v>
      </c>
      <c r="NZ31" s="17" t="s">
        <v>143</v>
      </c>
      <c r="OA31" s="17" t="s">
        <v>134</v>
      </c>
      <c r="OF31" s="22" t="str">
        <f>"Teuerste ist:     "&amp;MAX(OF32:OF35)&amp;"   "&amp;INDEX(OE32:OE35,MATCH(MAX(OF32:OF35),OF32:OF35,0))</f>
        <v>Teuerste ist:     372   KLEYLING</v>
      </c>
      <c r="OH31" s="17" t="s">
        <v>143</v>
      </c>
      <c r="OI31" s="17" t="s">
        <v>134</v>
      </c>
      <c r="ON31" s="22" t="str">
        <f>"Teuerste ist:     "&amp;MAX(ON32:ON35)&amp;"   "&amp;INDEX(OM32:OM35,MATCH(MAX(ON32:ON35),ON32:ON35,0))</f>
        <v>Teuerste ist:     383   KLEYLING</v>
      </c>
      <c r="OP31" s="17" t="s">
        <v>143</v>
      </c>
      <c r="OQ31" s="17" t="s">
        <v>134</v>
      </c>
      <c r="OV31" s="22" t="str">
        <f>"Teuerste ist:     "&amp;MAX(OV32:OV35)&amp;"   "&amp;INDEX(OU32:OU35,MATCH(MAX(OV32:OV35),OV32:OV35,0))</f>
        <v>Teuerste ist:     372   KLEYLING</v>
      </c>
      <c r="OX31" s="17" t="s">
        <v>143</v>
      </c>
      <c r="OY31" s="17" t="s">
        <v>134</v>
      </c>
      <c r="PD31" s="22" t="str">
        <f>"Teuerste ist:     "&amp;MAX(PD32:PD35)&amp;"   "&amp;INDEX(PC32:PC35,MATCH(MAX(PD32:PD35),PD32:PD35,0))</f>
        <v>Teuerste ist:     372   KLEYLING</v>
      </c>
      <c r="PF31" s="17" t="s">
        <v>143</v>
      </c>
      <c r="PG31" s="17" t="s">
        <v>134</v>
      </c>
      <c r="PL31" s="22" t="str">
        <f>"Teuerste ist:     "&amp;MAX(PL32:PL35)&amp;"   "&amp;INDEX(PK32:PK35,MATCH(MAX(PL32:PL35),PL32:PL35,0))</f>
        <v>Teuerste ist:     363   KLEYLING</v>
      </c>
      <c r="PN31" s="17" t="s">
        <v>143</v>
      </c>
      <c r="PO31" s="17" t="s">
        <v>134</v>
      </c>
      <c r="PT31" s="22" t="str">
        <f>"Teuerste ist:     "&amp;MAX(PT32:PT35)&amp;"   "&amp;INDEX(PS32:PS35,MATCH(MAX(PT32:PT35),PT32:PT35,0))</f>
        <v>Teuerste ist:     372   KLEYLING</v>
      </c>
      <c r="PV31" s="17" t="s">
        <v>143</v>
      </c>
      <c r="PW31" s="17" t="s">
        <v>134</v>
      </c>
      <c r="QB31" s="22" t="str">
        <f>"Teuerste ist:     "&amp;MAX(QB32:QB35)&amp;"   "&amp;INDEX(QA32:QA35,MATCH(MAX(QB32:QB35),QB32:QB35,0))</f>
        <v>Teuerste ist:     372   KLEYLING</v>
      </c>
      <c r="QD31" s="17" t="s">
        <v>143</v>
      </c>
      <c r="QE31" s="17" t="s">
        <v>134</v>
      </c>
      <c r="QJ31" s="22" t="str">
        <f>"Teuerste ist:     "&amp;MAX(QJ32:QJ35)&amp;"   "&amp;INDEX(QI32:QI35,MATCH(MAX(QJ32:QJ35),QJ32:QJ35,0))</f>
        <v>Teuerste ist:     383   KLEYLING</v>
      </c>
      <c r="QL31" s="17" t="s">
        <v>143</v>
      </c>
      <c r="QM31" s="17" t="s">
        <v>134</v>
      </c>
      <c r="QR31" s="22" t="str">
        <f>"Teuerste ist:     "&amp;MAX(QR32:QR35)&amp;"   "&amp;INDEX(QQ32:QQ35,MATCH(MAX(QR32:QR35),QR32:QR35,0))</f>
        <v>Teuerste ist:     383   KLEYLING</v>
      </c>
      <c r="QT31" s="17" t="s">
        <v>143</v>
      </c>
      <c r="QU31" s="17" t="s">
        <v>134</v>
      </c>
      <c r="QZ31" s="22" t="str">
        <f>"Teuerste ist:     "&amp;MAX(QZ32:QZ35)&amp;"   "&amp;INDEX(QY32:QY35,MATCH(MAX(QZ32:QZ35),QZ32:QZ35,0))</f>
        <v>Teuerste ist:     363   KLEYLING</v>
      </c>
      <c r="RB31" s="17" t="s">
        <v>143</v>
      </c>
      <c r="RC31" s="17" t="s">
        <v>134</v>
      </c>
      <c r="RH31" s="22" t="str">
        <f>"Teuerste ist:     "&amp;MAX(RH32:RH35)&amp;"   "&amp;INDEX(RG32:RG35,MATCH(MAX(RH32:RH35),RH32:RH35,0))</f>
        <v>Teuerste ist:     363   KLEYLING</v>
      </c>
      <c r="RJ31" s="17" t="s">
        <v>143</v>
      </c>
      <c r="RK31" s="17" t="s">
        <v>134</v>
      </c>
      <c r="RP31" s="22" t="e">
        <f>"Teuerste ist:     "&amp;MAX(RP32:RP35)&amp;"   "&amp;INDEX(RO32:RO35,MATCH(MAX(RP32:RP35),RP32:RP35,0))</f>
        <v>#N/A</v>
      </c>
      <c r="RR31" s="17" t="s">
        <v>143</v>
      </c>
      <c r="RS31" s="17" t="s">
        <v>134</v>
      </c>
      <c r="RX31" s="22" t="str">
        <f>"Teuerste ist:     "&amp;MAX(RX32:RX35)&amp;"   "&amp;INDEX(RW32:RW35,MATCH(MAX(RX32:RX35),RX32:RX35,0))</f>
        <v>Teuerste ist:     363   KLEYLING</v>
      </c>
      <c r="RZ31" s="17" t="s">
        <v>143</v>
      </c>
      <c r="SA31" s="17" t="s">
        <v>134</v>
      </c>
      <c r="SF31" s="22" t="str">
        <f>"Teuerste ist:     "&amp;MAX(SF32:SF35)&amp;"   "&amp;INDEX(SE32:SE35,MATCH(MAX(SF32:SF35),SF32:SF35,0))</f>
        <v>Teuerste ist:     363   KLEYLING</v>
      </c>
      <c r="SH31" s="17" t="s">
        <v>143</v>
      </c>
      <c r="SI31" s="17" t="s">
        <v>134</v>
      </c>
      <c r="SN31" s="22" t="str">
        <f>"Teuerste ist:     "&amp;MAX(SN32:SN35)&amp;"   "&amp;INDEX(SM32:SM35,MATCH(MAX(SN32:SN35),SN32:SN35,0))</f>
        <v>Teuerste ist:     363   KLEYLING</v>
      </c>
      <c r="SP31" s="17" t="s">
        <v>143</v>
      </c>
      <c r="SQ31" s="17" t="s">
        <v>134</v>
      </c>
      <c r="SV31" s="22" t="str">
        <f>"Teuerste ist:     "&amp;MAX(SV32:SV35)&amp;"   "&amp;INDEX(SU32:SU35,MATCH(MAX(SV32:SV35),SV32:SV35,0))</f>
        <v>Teuerste ist:     363   KLEYLING</v>
      </c>
      <c r="SX31" s="17" t="s">
        <v>143</v>
      </c>
      <c r="SY31" s="17" t="s">
        <v>134</v>
      </c>
      <c r="TD31" s="22" t="str">
        <f>"Teuerste ist:     "&amp;MAX(TD32:TD35)&amp;"   "&amp;INDEX(TC32:TC35,MATCH(MAX(TD32:TD35),TD32:TD35,0))</f>
        <v>Teuerste ist:     349   KLEYLING</v>
      </c>
      <c r="TF31" s="17" t="s">
        <v>143</v>
      </c>
      <c r="TG31" s="17" t="s">
        <v>134</v>
      </c>
      <c r="TL31" s="22" t="str">
        <f>"Teuerste ist:     "&amp;MAX(TL32:TL35)&amp;"   "&amp;INDEX(TK32:TK35,MATCH(MAX(TL32:TL35),TL32:TL35,0))</f>
        <v>Teuerste ist:     349   KLEYLING</v>
      </c>
      <c r="TN31" s="17" t="s">
        <v>143</v>
      </c>
      <c r="TO31" s="17" t="s">
        <v>134</v>
      </c>
      <c r="TT31" s="22" t="str">
        <f>"Teuerste ist:     "&amp;MAX(TT32:TT35)&amp;"   "&amp;INDEX(TS32:TS35,MATCH(MAX(TT32:TT35),TT32:TT35,0))</f>
        <v>Teuerste ist:     349   KLEYLING</v>
      </c>
      <c r="TV31" s="17" t="s">
        <v>143</v>
      </c>
      <c r="TW31" s="17" t="s">
        <v>134</v>
      </c>
      <c r="UB31" s="22" t="str">
        <f>"Teuerste ist:     "&amp;MAX(UB32:UB35)&amp;"   "&amp;INDEX(UA32:UA35,MATCH(MAX(UB32:UB35),UB32:UB35,0))</f>
        <v>Teuerste ist:     349   KLEYLING</v>
      </c>
      <c r="UD31" s="17" t="s">
        <v>143</v>
      </c>
      <c r="UE31" s="17" t="s">
        <v>134</v>
      </c>
      <c r="UJ31" s="22" t="str">
        <f>"Teuerste ist:     "&amp;MAX(UJ32:UJ35)&amp;"   "&amp;INDEX(UI32:UI35,MATCH(MAX(UJ32:UJ35),UJ32:UJ35,0))</f>
        <v>Teuerste ist:     349   KLEYLING</v>
      </c>
      <c r="UL31" s="17" t="s">
        <v>143</v>
      </c>
      <c r="UM31" s="17" t="s">
        <v>134</v>
      </c>
      <c r="UR31" s="22" t="str">
        <f>"Teuerste ist:     "&amp;MAX(UR32:UR35)&amp;"   "&amp;INDEX(UQ32:UQ35,MATCH(MAX(UR32:UR35),UR32:UR35,0))</f>
        <v>Teuerste ist:     349   KLEYLING</v>
      </c>
      <c r="UT31" s="17" t="s">
        <v>143</v>
      </c>
      <c r="UU31" s="17" t="s">
        <v>134</v>
      </c>
      <c r="UZ31" s="22" t="str">
        <f>"Teuerste ist:     "&amp;MAX(UZ32:UZ35)&amp;"   "&amp;INDEX(UY32:UY35,MATCH(MAX(UZ32:UZ35),UZ32:UZ35,0))</f>
        <v>Teuerste ist:     349   KLEYLING</v>
      </c>
      <c r="VB31" s="17" t="s">
        <v>143</v>
      </c>
      <c r="VC31" s="17" t="s">
        <v>134</v>
      </c>
      <c r="VH31" s="22" t="str">
        <f>"Teuerste ist:     "&amp;MAX(VH32:VH35)&amp;"   "&amp;INDEX(VG32:VG35,MATCH(MAX(VH32:VH35),VH32:VH35,0))</f>
        <v>Teuerste ist:     349   KLEYLING</v>
      </c>
      <c r="VJ31" s="17" t="s">
        <v>143</v>
      </c>
      <c r="VK31" s="17" t="s">
        <v>134</v>
      </c>
      <c r="VP31" s="22" t="str">
        <f>"Teuerste ist:     "&amp;MAX(VP32:VP35)&amp;"   "&amp;INDEX(VO32:VO35,MATCH(MAX(VP32:VP35),VP32:VP35,0))</f>
        <v>Teuerste ist:     349   KLEYLING</v>
      </c>
      <c r="VR31" s="17" t="s">
        <v>143</v>
      </c>
      <c r="VS31" s="17" t="s">
        <v>134</v>
      </c>
      <c r="VX31" s="22" t="str">
        <f>"Teuerste ist:     "&amp;MAX(VX32:VX35)&amp;"   "&amp;INDEX(VW32:VW35,MATCH(MAX(VX32:VX35),VX32:VX35,0))</f>
        <v>Teuerste ist:     349   KLEYLING</v>
      </c>
      <c r="VZ31" s="17" t="s">
        <v>143</v>
      </c>
      <c r="WA31" s="17" t="s">
        <v>134</v>
      </c>
      <c r="WF31" s="22" t="str">
        <f>"Teuerste ist:     "&amp;MAX(WF32:WF35)&amp;"   "&amp;INDEX(WE32:WE35,MATCH(MAX(WF32:WF35),WF32:WF35,0))</f>
        <v>Teuerste ist:     317   KLEYLING</v>
      </c>
      <c r="WH31" s="17" t="s">
        <v>143</v>
      </c>
      <c r="WI31" s="17" t="s">
        <v>134</v>
      </c>
      <c r="WN31" s="22" t="str">
        <f>"Teuerste ist:     "&amp;MAX(WN32:WN35)&amp;"   "&amp;INDEX(WM32:WM35,MATCH(MAX(WN32:WN35),WN32:WN35,0))</f>
        <v>Teuerste ist:     317   KLEYLING</v>
      </c>
      <c r="WP31" s="17" t="s">
        <v>143</v>
      </c>
      <c r="WQ31" s="17" t="s">
        <v>134</v>
      </c>
      <c r="WV31" s="22" t="str">
        <f>"Teuerste ist:     "&amp;MAX(WV32:WV35)&amp;"   "&amp;INDEX(WU32:WU35,MATCH(MAX(WV32:WV35),WV32:WV35,0))</f>
        <v>Teuerste ist:     268   KLEYLING</v>
      </c>
      <c r="WX31" s="17" t="s">
        <v>143</v>
      </c>
      <c r="WY31" s="17" t="s">
        <v>134</v>
      </c>
      <c r="XD31" s="22" t="str">
        <f>"Teuerste ist:     "&amp;MAX(XD32:XD35)&amp;"   "&amp;INDEX(XC32:XC35,MATCH(MAX(XD32:XD35),XD32:XD35,0))</f>
        <v>Teuerste ist:     372   KLEYLING</v>
      </c>
      <c r="XF31" s="17" t="s">
        <v>143</v>
      </c>
      <c r="XG31" s="17" t="s">
        <v>134</v>
      </c>
      <c r="XL31" s="22" t="str">
        <f>"Teuerste ist:     "&amp;MAX(XL32:XL35)&amp;"   "&amp;INDEX(XK32:XK35,MATCH(MAX(XL32:XL35),XL32:XL35,0))</f>
        <v>Teuerste ist:     363   KLEYLING</v>
      </c>
      <c r="XN31" s="17" t="s">
        <v>143</v>
      </c>
      <c r="XO31" s="17" t="s">
        <v>134</v>
      </c>
      <c r="XT31" s="22" t="str">
        <f>"Teuerste ist:     "&amp;MAX(XT32:XT35)&amp;"   "&amp;INDEX(XS32:XS35,MATCH(MAX(XT32:XT35),XT32:XT35,0))</f>
        <v>Teuerste ist:     363   KLEYLING</v>
      </c>
      <c r="XV31" s="17" t="s">
        <v>143</v>
      </c>
      <c r="XW31" s="17" t="s">
        <v>134</v>
      </c>
      <c r="YB31" s="22" t="str">
        <f>"Teuerste ist:     "&amp;MAX(YB32:YB35)&amp;"   "&amp;INDEX(YA32:YA35,MATCH(MAX(YB32:YB35),YB32:YB35,0))</f>
        <v>Teuerste ist:     372   KLEYLING</v>
      </c>
      <c r="YD31" s="17" t="s">
        <v>143</v>
      </c>
      <c r="YE31" s="17" t="s">
        <v>134</v>
      </c>
      <c r="YJ31" s="22" t="str">
        <f>"Teuerste ist:     "&amp;MAX(YJ32:YJ35)&amp;"   "&amp;INDEX(YI32:YI35,MATCH(MAX(YJ32:YJ35),YJ32:YJ35,0))</f>
        <v>Teuerste ist:     372   KLEYLING</v>
      </c>
      <c r="YL31" s="17" t="s">
        <v>143</v>
      </c>
      <c r="YM31" s="17" t="s">
        <v>134</v>
      </c>
      <c r="YR31" s="22" t="str">
        <f>"Teuerste ist:     "&amp;MAX(YR32:YR35)&amp;"   "&amp;INDEX(YQ32:YQ35,MATCH(MAX(YR32:YR35),YR32:YR35,0))</f>
        <v>Teuerste ist:     363   KLEYLING</v>
      </c>
      <c r="YT31" s="17" t="s">
        <v>143</v>
      </c>
      <c r="YU31" s="17" t="s">
        <v>134</v>
      </c>
      <c r="YZ31" s="22" t="str">
        <f>"Teuerste ist:     "&amp;MAX(YZ32:YZ35)&amp;"   "&amp;INDEX(YY32:YY35,MATCH(MAX(YZ32:YZ35),YZ32:YZ35,0))</f>
        <v>Teuerste ist:     363   KLEYLING</v>
      </c>
      <c r="ZB31" s="17" t="s">
        <v>143</v>
      </c>
      <c r="ZC31" s="17" t="s">
        <v>134</v>
      </c>
      <c r="ZH31" s="22" t="str">
        <f>"Teuerste ist:     "&amp;MAX(ZH32:ZH35)&amp;"   "&amp;INDEX(ZG32:ZG35,MATCH(MAX(ZH32:ZH35),ZH32:ZH35,0))</f>
        <v>Teuerste ist:     349   KLEYLING</v>
      </c>
      <c r="ZJ31" s="17" t="s">
        <v>143</v>
      </c>
      <c r="ZK31" s="17" t="s">
        <v>134</v>
      </c>
      <c r="ZP31" s="22" t="str">
        <f>"Teuerste ist:     "&amp;MAX(ZP32:ZP35)&amp;"   "&amp;INDEX(ZO32:ZO35,MATCH(MAX(ZP32:ZP35),ZP32:ZP35,0))</f>
        <v>Teuerste ist:     349   KLEYLING</v>
      </c>
      <c r="ZR31" s="17" t="s">
        <v>143</v>
      </c>
      <c r="ZS31" s="17" t="s">
        <v>134</v>
      </c>
      <c r="ZX31" s="22" t="str">
        <f>"Teuerste ist:     "&amp;MAX(ZX32:ZX35)&amp;"   "&amp;INDEX(ZW32:ZW35,MATCH(MAX(ZX32:ZX35),ZX32:ZX35,0))</f>
        <v>Teuerste ist:     349   KLEYLING</v>
      </c>
      <c r="ZZ31" s="17" t="s">
        <v>143</v>
      </c>
      <c r="AAA31" s="17" t="s">
        <v>134</v>
      </c>
      <c r="AAF31" s="22" t="str">
        <f>"Teuerste ist:     "&amp;MAX(AAF32:AAF35)&amp;"   "&amp;INDEX(AAE32:AAE35,MATCH(MAX(AAF32:AAF35),AAF32:AAF35,0))</f>
        <v>Teuerste ist:     372   KLEYLING</v>
      </c>
      <c r="AAH31" s="17" t="s">
        <v>143</v>
      </c>
      <c r="AAI31" s="17" t="s">
        <v>134</v>
      </c>
      <c r="AAN31" s="22" t="str">
        <f>"Teuerste ist:     "&amp;MAX(AAN32:AAN35)&amp;"   "&amp;INDEX(AAM32:AAM35,MATCH(MAX(AAN32:AAN35),AAN32:AAN35,0))</f>
        <v>Teuerste ist:     372   KLEYLING</v>
      </c>
      <c r="AAP31" s="17" t="s">
        <v>143</v>
      </c>
      <c r="AAQ31" s="17" t="s">
        <v>134</v>
      </c>
      <c r="AAV31" s="22" t="str">
        <f>"Teuerste ist:     "&amp;MAX(AAV32:AAV35)&amp;"   "&amp;INDEX(AAU32:AAU35,MATCH(MAX(AAV32:AAV35),AAV32:AAV35,0))</f>
        <v>Teuerste ist:     372   KLEYLING</v>
      </c>
      <c r="AAX31" s="17" t="s">
        <v>143</v>
      </c>
      <c r="AAY31" s="17" t="s">
        <v>134</v>
      </c>
      <c r="ABD31" s="22" t="str">
        <f>"Teuerste ist:     "&amp;MAX(ABD32:ABD35)&amp;"   "&amp;INDEX(ABC32:ABC35,MATCH(MAX(ABD32:ABD35),ABD32:ABD35,0))</f>
        <v>Teuerste ist:     383   KLEYLING</v>
      </c>
      <c r="ABF31" s="17" t="s">
        <v>143</v>
      </c>
      <c r="ABG31" s="17" t="s">
        <v>134</v>
      </c>
      <c r="ABL31" s="22" t="str">
        <f>"Teuerste ist:     "&amp;MAX(ABL32:ABL35)&amp;"   "&amp;INDEX(ABK32:ABK35,MATCH(MAX(ABL32:ABL35),ABL32:ABL35,0))</f>
        <v>Teuerste ist:     383   KLEYLING</v>
      </c>
      <c r="ABN31" s="17" t="s">
        <v>143</v>
      </c>
      <c r="ABO31" s="17" t="s">
        <v>134</v>
      </c>
      <c r="ABT31" s="22" t="str">
        <f>"Teuerste ist:     "&amp;MAX(ABT32:ABT35)&amp;"   "&amp;INDEX(ABS32:ABS35,MATCH(MAX(ABT32:ABT35),ABT32:ABT35,0))</f>
        <v>Teuerste ist:     383   KLEYLING</v>
      </c>
      <c r="ABV31" s="17" t="s">
        <v>143</v>
      </c>
      <c r="ABW31" s="17" t="s">
        <v>134</v>
      </c>
      <c r="ACB31" s="22" t="str">
        <f>"Teuerste ist:     "&amp;MAX(ACB32:ACB35)&amp;"   "&amp;INDEX(ACA32:ACA35,MATCH(MAX(ACB32:ACB35),ACB32:ACB35,0))</f>
        <v>Teuerste ist:     383   KLEYLING</v>
      </c>
      <c r="ACD31" s="17" t="s">
        <v>143</v>
      </c>
      <c r="ACE31" s="17" t="s">
        <v>134</v>
      </c>
      <c r="ACJ31" s="22" t="str">
        <f>"Teuerste ist:     "&amp;MAX(ACJ32:ACJ35)&amp;"   "&amp;INDEX(ACI32:ACI35,MATCH(MAX(ACJ32:ACJ35),ACJ32:ACJ35,0))</f>
        <v>Teuerste ist:     372   KLEYLING</v>
      </c>
      <c r="ACL31" s="17" t="s">
        <v>143</v>
      </c>
      <c r="ACM31" s="17" t="s">
        <v>134</v>
      </c>
      <c r="ACR31" s="22" t="str">
        <f>"Teuerste ist:     "&amp;MAX(ACR32:ACR35)&amp;"   "&amp;INDEX(ACQ32:ACQ35,MATCH(MAX(ACR32:ACR35),ACR32:ACR35,0))</f>
        <v>Teuerste ist:     383   KLEYLING</v>
      </c>
      <c r="ACT31" s="17" t="s">
        <v>143</v>
      </c>
      <c r="ACU31" s="17" t="s">
        <v>134</v>
      </c>
      <c r="ACZ31" s="22" t="str">
        <f>"Teuerste ist:     "&amp;MAX(ACZ32:ACZ35)&amp;"   "&amp;INDEX(ACY32:ACY35,MATCH(MAX(ACZ32:ACZ35),ACZ32:ACZ35,0))</f>
        <v>Teuerste ist:     383   KLEYLING</v>
      </c>
      <c r="ADB31" s="17" t="s">
        <v>143</v>
      </c>
      <c r="ADC31" s="17" t="s">
        <v>134</v>
      </c>
    </row>
    <row r="32" spans="2:783" x14ac:dyDescent="0.2">
      <c r="B32" s="21" t="s">
        <v>140</v>
      </c>
      <c r="C32" s="17" t="s">
        <v>130</v>
      </c>
      <c r="D32" s="18">
        <v>402</v>
      </c>
      <c r="F32" s="19" t="str">
        <f>IFERROR(IF(OR(D32=MAX(D$32:D$35),D32=""),"",MAX(D$32:D$35)-D32)/MIN(D$32:D$35),"")</f>
        <v/>
      </c>
      <c r="G32" s="20" t="e">
        <f>INDEX(C32:C35,MATCH(MAX(F32:F35),F32:F35,0))</f>
        <v>#N/A</v>
      </c>
      <c r="J32" s="21" t="s">
        <v>140</v>
      </c>
      <c r="K32" s="17" t="s">
        <v>130</v>
      </c>
      <c r="L32" s="18">
        <v>402</v>
      </c>
      <c r="N32" s="19" t="str">
        <f>IFERROR(IF(OR(L32=MAX(L$32:L$35),L32=""),"",MAX(L$32:L$35)-L32)/MIN(L$32:L$35),"")</f>
        <v/>
      </c>
      <c r="O32" s="20" t="e">
        <f>INDEX(K32:K35,MATCH(MAX(N32:N35),N32:N35,0))</f>
        <v>#N/A</v>
      </c>
      <c r="R32" s="21" t="s">
        <v>140</v>
      </c>
      <c r="S32" s="17" t="s">
        <v>130</v>
      </c>
      <c r="T32" s="18">
        <v>402</v>
      </c>
      <c r="V32" s="19" t="str">
        <f>IFERROR(IF(OR(T32=MAX(T$32:T$35),T32=""),"",MAX(T$32:T$35)-T32)/MIN(T$32:T$35),"")</f>
        <v/>
      </c>
      <c r="W32" s="20" t="e">
        <f>INDEX(S32:S35,MATCH(MAX(V32:V35),V32:V35,0))</f>
        <v>#N/A</v>
      </c>
      <c r="Z32" s="21" t="s">
        <v>140</v>
      </c>
      <c r="AA32" s="17" t="s">
        <v>130</v>
      </c>
      <c r="AB32" s="18">
        <v>402</v>
      </c>
      <c r="AD32" s="19" t="str">
        <f>IFERROR(IF(OR(AB32=MAX(AB$32:AB$35),AB32=""),"",MAX(AB$32:AB$35)-AB32)/MIN(AB$32:AB$35),"")</f>
        <v/>
      </c>
      <c r="AE32" s="20" t="e">
        <f>INDEX(AA32:AA35,MATCH(MAX(AD32:AD35),AD32:AD35,0))</f>
        <v>#N/A</v>
      </c>
      <c r="AH32" s="21" t="s">
        <v>140</v>
      </c>
      <c r="AI32" s="17" t="s">
        <v>130</v>
      </c>
      <c r="AJ32" s="18">
        <v>402</v>
      </c>
      <c r="AL32" s="19" t="str">
        <f>IFERROR(IF(OR(AJ32=MAX(AJ$32:AJ$35),AJ32=""),"",MAX(AJ$32:AJ$35)-AJ32)/MIN(AJ$32:AJ$35),"")</f>
        <v/>
      </c>
      <c r="AM32" s="20" t="e">
        <f>INDEX(AI32:AI35,MATCH(MAX(AL32:AL35),AL32:AL35,0))</f>
        <v>#N/A</v>
      </c>
      <c r="AP32" s="21" t="s">
        <v>140</v>
      </c>
      <c r="AQ32" s="17" t="s">
        <v>130</v>
      </c>
      <c r="AR32" s="18">
        <v>402</v>
      </c>
      <c r="AT32" s="19" t="str">
        <f>IFERROR(IF(OR(AR32=MAX(AR$32:AR$35),AR32=""),"",MAX(AR$32:AR$35)-AR32)/MIN(AR$32:AR$35),"")</f>
        <v/>
      </c>
      <c r="AU32" s="20" t="e">
        <f>INDEX(AQ32:AQ35,MATCH(MAX(AT32:AT35),AT32:AT35,0))</f>
        <v>#N/A</v>
      </c>
      <c r="AX32" s="21" t="s">
        <v>140</v>
      </c>
      <c r="AY32" s="17" t="s">
        <v>130</v>
      </c>
      <c r="AZ32" s="18">
        <v>390</v>
      </c>
      <c r="BB32" s="19" t="str">
        <f>IFERROR(IF(OR(AZ32=MAX(AZ$32:AZ$35),AZ32=""),"",MAX(AZ$32:AZ$35)-AZ32)/MIN(AZ$32:AZ$35),"")</f>
        <v/>
      </c>
      <c r="BC32" s="20" t="e">
        <f>INDEX(AY32:AY35,MATCH(MAX(BB32:BB35),BB32:BB35,0))</f>
        <v>#N/A</v>
      </c>
      <c r="BF32" s="21" t="s">
        <v>140</v>
      </c>
      <c r="BG32" s="17" t="s">
        <v>130</v>
      </c>
      <c r="BH32" s="18">
        <v>390</v>
      </c>
      <c r="BJ32" s="19" t="str">
        <f>IFERROR(IF(OR(BH32=MAX(BH$32:BH$35),BH32=""),"",MAX(BH$32:BH$35)-BH32)/MIN(BH$32:BH$35),"")</f>
        <v/>
      </c>
      <c r="BK32" s="20" t="e">
        <f>INDEX(BG32:BG35,MATCH(MAX(BJ32:BJ35),BJ32:BJ35,0))</f>
        <v>#N/A</v>
      </c>
      <c r="BN32" s="21" t="s">
        <v>140</v>
      </c>
      <c r="BO32" s="17" t="s">
        <v>130</v>
      </c>
      <c r="BP32" s="18">
        <v>404</v>
      </c>
      <c r="BR32" s="19" t="str">
        <f>IFERROR(IF(OR(BP32=MAX(BP$32:BP$35),BP32=""),"",MAX(BP$32:BP$35)-BP32)/MIN(BP$32:BP$35),"")</f>
        <v/>
      </c>
      <c r="BS32" s="20" t="e">
        <f>INDEX(BO32:BO35,MATCH(MAX(BR32:BR35),BR32:BR35,0))</f>
        <v>#N/A</v>
      </c>
      <c r="BV32" s="21" t="s">
        <v>140</v>
      </c>
      <c r="BW32" s="17" t="s">
        <v>130</v>
      </c>
      <c r="BX32" s="18"/>
      <c r="BZ32" s="19" t="str">
        <f>IFERROR(IF(OR(BX32=MAX(BX$32:BX$35),BX32=""),"",MAX(BX$32:BX$35)-BX32)/MIN(BX$32:BX$35),"")</f>
        <v/>
      </c>
      <c r="CA32" s="20" t="e">
        <f>INDEX(BW32:BW35,MATCH(MAX(BZ32:BZ35),BZ32:BZ35,0))</f>
        <v>#N/A</v>
      </c>
      <c r="CD32" s="21" t="s">
        <v>140</v>
      </c>
      <c r="CE32" s="17" t="s">
        <v>130</v>
      </c>
      <c r="CF32" s="18">
        <v>404</v>
      </c>
      <c r="CH32" s="19" t="str">
        <f>IFERROR(IF(OR(CF32=MAX(CF$32:CF$35),CF32=""),"",MAX(CF$32:CF$35)-CF32)/MIN(CF$32:CF$35),"")</f>
        <v/>
      </c>
      <c r="CI32" s="20" t="e">
        <f>INDEX(CE32:CE35,MATCH(MAX(CH32:CH35),CH32:CH35,0))</f>
        <v>#N/A</v>
      </c>
      <c r="CL32" s="21" t="s">
        <v>140</v>
      </c>
      <c r="CM32" s="17" t="s">
        <v>130</v>
      </c>
      <c r="CN32" s="18">
        <v>404</v>
      </c>
      <c r="CP32" s="19" t="str">
        <f>IFERROR(IF(OR(CN32=MAX(CN$32:CN$35),CN32=""),"",MAX(CN$32:CN$35)-CN32)/MIN(CN$32:CN$35),"")</f>
        <v/>
      </c>
      <c r="CQ32" s="20" t="e">
        <f>INDEX(CM32:CM35,MATCH(MAX(CP32:CP35),CP32:CP35,0))</f>
        <v>#N/A</v>
      </c>
      <c r="CT32" s="21" t="s">
        <v>140</v>
      </c>
      <c r="CU32" s="17" t="s">
        <v>130</v>
      </c>
      <c r="CV32" s="18">
        <v>404</v>
      </c>
      <c r="CX32" s="19" t="str">
        <f>IFERROR(IF(OR(CV32=MAX(CV$32:CV$35),CV32=""),"",MAX(CV$32:CV$35)-CV32)/MIN(CV$32:CV$35),"")</f>
        <v/>
      </c>
      <c r="CY32" s="20" t="e">
        <f>INDEX(CU32:CU35,MATCH(MAX(CX32:CX35),CX32:CX35,0))</f>
        <v>#N/A</v>
      </c>
      <c r="DB32" s="21" t="s">
        <v>140</v>
      </c>
      <c r="DC32" s="17" t="s">
        <v>130</v>
      </c>
      <c r="DD32" s="18">
        <v>404</v>
      </c>
      <c r="DF32" s="19" t="str">
        <f>IFERROR(IF(OR(DD32=MAX(DD$32:DD$35),DD32=""),"",MAX(DD$32:DD$35)-DD32)/MIN(DD$32:DD$35),"")</f>
        <v/>
      </c>
      <c r="DG32" s="20" t="e">
        <f>INDEX(DC32:DC35,MATCH(MAX(DF32:DF35),DF32:DF35,0))</f>
        <v>#N/A</v>
      </c>
      <c r="DJ32" s="21" t="s">
        <v>140</v>
      </c>
      <c r="DK32" s="17" t="s">
        <v>130</v>
      </c>
      <c r="DL32" s="18">
        <v>407</v>
      </c>
      <c r="DN32" s="19" t="str">
        <f>IFERROR(IF(OR(DL32=MAX(DL$32:DL$35),DL32=""),"",MAX(DL$32:DL$35)-DL32)/MIN(DL$32:DL$35),"")</f>
        <v/>
      </c>
      <c r="DO32" s="20" t="e">
        <f>INDEX(DK32:DK35,MATCH(MAX(DN32:DN35),DN32:DN35,0))</f>
        <v>#N/A</v>
      </c>
      <c r="DR32" s="21" t="s">
        <v>140</v>
      </c>
      <c r="DS32" s="17" t="s">
        <v>130</v>
      </c>
      <c r="DT32" s="18">
        <v>407</v>
      </c>
      <c r="DV32" s="19" t="str">
        <f>IFERROR(IF(OR(DT32=MAX(DT$32:DT$35),DT32=""),"",MAX(DT$32:DT$35)-DT32)/MIN(DT$32:DT$35),"")</f>
        <v/>
      </c>
      <c r="DW32" s="20" t="e">
        <f>INDEX(DS32:DS35,MATCH(MAX(DV32:DV35),DV32:DV35,0))</f>
        <v>#N/A</v>
      </c>
      <c r="DZ32" s="21" t="s">
        <v>140</v>
      </c>
      <c r="EA32" s="17" t="s">
        <v>130</v>
      </c>
      <c r="EB32" s="18">
        <v>407</v>
      </c>
      <c r="ED32" s="19" t="str">
        <f>IFERROR(IF(OR(EB32=MAX(EB$32:EB$35),EB32=""),"",MAX(EB$32:EB$35)-EB32)/MIN(EB$32:EB$35),"")</f>
        <v/>
      </c>
      <c r="EE32" s="20" t="e">
        <f>INDEX(EA32:EA35,MATCH(MAX(ED32:ED35),ED32:ED35,0))</f>
        <v>#N/A</v>
      </c>
      <c r="EH32" s="21" t="s">
        <v>140</v>
      </c>
      <c r="EI32" s="17" t="s">
        <v>130</v>
      </c>
      <c r="EJ32" s="18">
        <v>407</v>
      </c>
      <c r="EL32" s="19" t="str">
        <f>IFERROR(IF(OR(EJ32=MAX(EJ$32:EJ$35),EJ32=""),"",MAX(EJ$32:EJ$35)-EJ32)/MIN(EJ$32:EJ$35),"")</f>
        <v/>
      </c>
      <c r="EM32" s="20" t="e">
        <f>INDEX(EI32:EI35,MATCH(MAX(EL32:EL35),EL32:EL35,0))</f>
        <v>#N/A</v>
      </c>
      <c r="EP32" s="21" t="s">
        <v>140</v>
      </c>
      <c r="EQ32" s="17" t="s">
        <v>130</v>
      </c>
      <c r="ER32" s="18">
        <v>404</v>
      </c>
      <c r="ET32" s="19" t="str">
        <f>IFERROR(IF(OR(ER32=MAX(ER$32:ER$35),ER32=""),"",MAX(ER$32:ER$35)-ER32)/MIN(ER$32:ER$35),"")</f>
        <v/>
      </c>
      <c r="EU32" s="20" t="e">
        <f>INDEX(EQ32:EQ35,MATCH(MAX(ET32:ET35),ET32:ET35,0))</f>
        <v>#N/A</v>
      </c>
      <c r="EX32" s="21" t="s">
        <v>140</v>
      </c>
      <c r="EY32" s="17" t="s">
        <v>130</v>
      </c>
      <c r="EZ32" s="18">
        <v>404</v>
      </c>
      <c r="FB32" s="19" t="str">
        <f>IFERROR(IF(OR(EZ32=MAX(EZ$32:EZ$35),EZ32=""),"",MAX(EZ$32:EZ$35)-EZ32)/MIN(EZ$32:EZ$35),"")</f>
        <v/>
      </c>
      <c r="FC32" s="20" t="e">
        <f>INDEX(EY32:EY35,MATCH(MAX(FB32:FB35),FB32:FB35,0))</f>
        <v>#N/A</v>
      </c>
      <c r="FF32" s="21" t="s">
        <v>140</v>
      </c>
      <c r="FG32" s="17" t="s">
        <v>130</v>
      </c>
      <c r="FH32" s="18">
        <v>404</v>
      </c>
      <c r="FJ32" s="19" t="str">
        <f>IFERROR(IF(OR(FH32=MAX(FH$32:FH$35),FH32=""),"",MAX(FH$32:FH$35)-FH32)/MIN(FH$32:FH$35),"")</f>
        <v/>
      </c>
      <c r="FK32" s="20" t="e">
        <f>INDEX(FG32:FG35,MATCH(MAX(FJ32:FJ35),FJ32:FJ35,0))</f>
        <v>#N/A</v>
      </c>
      <c r="FN32" s="21" t="s">
        <v>140</v>
      </c>
      <c r="FO32" s="17" t="s">
        <v>130</v>
      </c>
      <c r="FP32" s="18">
        <v>407</v>
      </c>
      <c r="FR32" s="19" t="str">
        <f>IFERROR(IF(OR(FP32=MAX(FP$32:FP$35),FP32=""),"",MAX(FP$32:FP$35)-FP32)/MIN(FP$32:FP$35),"")</f>
        <v/>
      </c>
      <c r="FS32" s="20" t="e">
        <f>INDEX(FO32:FO35,MATCH(MAX(FR32:FR35),FR32:FR35,0))</f>
        <v>#N/A</v>
      </c>
      <c r="FV32" s="21" t="s">
        <v>140</v>
      </c>
      <c r="FW32" s="17" t="s">
        <v>130</v>
      </c>
      <c r="FX32" s="18">
        <v>407</v>
      </c>
      <c r="FZ32" s="19" t="str">
        <f>IFERROR(IF(OR(FX32=MAX(FX$32:FX$35),FX32=""),"",MAX(FX$32:FX$35)-FX32)/MIN(FX$32:FX$35),"")</f>
        <v/>
      </c>
      <c r="GA32" s="20" t="e">
        <f>INDEX(FW32:FW35,MATCH(MAX(FZ32:FZ35),FZ32:FZ35,0))</f>
        <v>#N/A</v>
      </c>
      <c r="GD32" s="21" t="s">
        <v>140</v>
      </c>
      <c r="GE32" s="17" t="s">
        <v>130</v>
      </c>
      <c r="GF32" s="18">
        <v>407</v>
      </c>
      <c r="GH32" s="19" t="str">
        <f>IFERROR(IF(OR(GF32=MAX(GF$32:GF$35),GF32=""),"",MAX(GF$32:GF$35)-GF32)/MIN(GF$32:GF$35),"")</f>
        <v/>
      </c>
      <c r="GI32" s="20" t="e">
        <f>INDEX(GE32:GE35,MATCH(MAX(GH32:GH35),GH32:GH35,0))</f>
        <v>#N/A</v>
      </c>
      <c r="GL32" s="21" t="s">
        <v>140</v>
      </c>
      <c r="GM32" s="17" t="s">
        <v>130</v>
      </c>
      <c r="GN32" s="18">
        <v>402</v>
      </c>
      <c r="GP32" s="19" t="str">
        <f>IFERROR(IF(OR(GN32=MAX(GN$32:GN$35),GN32=""),"",MAX(GN$32:GN$35)-GN32)/MIN(GN$32:GN$35),"")</f>
        <v/>
      </c>
      <c r="GQ32" s="20" t="e">
        <f>INDEX(GM32:GM35,MATCH(MAX(GP32:GP35),GP32:GP35,0))</f>
        <v>#N/A</v>
      </c>
      <c r="GT32" s="21" t="s">
        <v>140</v>
      </c>
      <c r="GU32" s="17" t="s">
        <v>130</v>
      </c>
      <c r="GV32" s="18">
        <v>404</v>
      </c>
      <c r="GX32" s="19" t="str">
        <f>IFERROR(IF(OR(GV32=MAX(GV$32:GV$35),GV32=""),"",MAX(GV$32:GV$35)-GV32)/MIN(GV$32:GV$35),"")</f>
        <v/>
      </c>
      <c r="GY32" s="20" t="e">
        <f>INDEX(GU32:GU35,MATCH(MAX(GX32:GX35),GX32:GX35,0))</f>
        <v>#N/A</v>
      </c>
      <c r="HB32" s="21" t="s">
        <v>140</v>
      </c>
      <c r="HC32" s="17" t="s">
        <v>130</v>
      </c>
      <c r="HD32" s="18">
        <v>402</v>
      </c>
      <c r="HF32" s="19" t="str">
        <f>IFERROR(IF(OR(HD32=MAX(HD$32:HD$35),HD32=""),"",MAX(HD$32:HD$35)-HD32)/MIN(HD$32:HD$35),"")</f>
        <v/>
      </c>
      <c r="HG32" s="20" t="e">
        <f>INDEX(HC32:HC35,MATCH(MAX(HF32:HF35),HF32:HF35,0))</f>
        <v>#N/A</v>
      </c>
      <c r="HJ32" s="21" t="s">
        <v>140</v>
      </c>
      <c r="HK32" s="17" t="s">
        <v>130</v>
      </c>
      <c r="HL32" s="18">
        <v>402</v>
      </c>
      <c r="HN32" s="19" t="str">
        <f>IFERROR(IF(OR(HL32=MAX(HL$32:HL$35),HL32=""),"",MAX(HL$32:HL$35)-HL32)/MIN(HL$32:HL$35),"")</f>
        <v/>
      </c>
      <c r="HO32" s="20" t="e">
        <f>INDEX(HK32:HK35,MATCH(MAX(HN32:HN35),HN32:HN35,0))</f>
        <v>#N/A</v>
      </c>
      <c r="HR32" s="21" t="s">
        <v>140</v>
      </c>
      <c r="HS32" s="17" t="s">
        <v>130</v>
      </c>
      <c r="HT32" s="18">
        <v>390</v>
      </c>
      <c r="HV32" s="19" t="str">
        <f>IFERROR(IF(OR(HT32=MAX(HT$32:HT$35),HT32=""),"",MAX(HT$32:HT$35)-HT32)/MIN(HT$32:HT$35),"")</f>
        <v/>
      </c>
      <c r="HW32" s="20" t="e">
        <f>INDEX(HS32:HS35,MATCH(MAX(HV32:HV35),HV32:HV35,0))</f>
        <v>#N/A</v>
      </c>
      <c r="HZ32" s="21" t="s">
        <v>140</v>
      </c>
      <c r="IA32" s="17" t="s">
        <v>130</v>
      </c>
      <c r="IB32" s="18">
        <v>390</v>
      </c>
      <c r="ID32" s="19" t="str">
        <f>IFERROR(IF(OR(IB32=MAX(IB$32:IB$35),IB32=""),"",MAX(IB$32:IB$35)-IB32)/MIN(IB$32:IB$35),"")</f>
        <v/>
      </c>
      <c r="IE32" s="20" t="e">
        <f>INDEX(IA32:IA35,MATCH(MAX(ID32:ID35),ID32:ID35,0))</f>
        <v>#N/A</v>
      </c>
      <c r="IH32" s="21" t="s">
        <v>140</v>
      </c>
      <c r="II32" s="17" t="s">
        <v>130</v>
      </c>
      <c r="IJ32" s="18">
        <v>390</v>
      </c>
      <c r="IL32" s="19" t="str">
        <f>IFERROR(IF(OR(IJ32=MAX(IJ$32:IJ$35),IJ32=""),"",MAX(IJ$32:IJ$35)-IJ32)/MIN(IJ$32:IJ$35),"")</f>
        <v/>
      </c>
      <c r="IM32" s="20" t="e">
        <f>INDEX(II32:II35,MATCH(MAX(IL32:IL35),IL32:IL35,0))</f>
        <v>#N/A</v>
      </c>
      <c r="IP32" s="21" t="s">
        <v>140</v>
      </c>
      <c r="IQ32" s="17" t="s">
        <v>130</v>
      </c>
      <c r="IR32" s="18">
        <v>390</v>
      </c>
      <c r="IT32" s="19" t="str">
        <f>IFERROR(IF(OR(IR32=MAX(IR$32:IR$35),IR32=""),"",MAX(IR$32:IR$35)-IR32)/MIN(IR$32:IR$35),"")</f>
        <v/>
      </c>
      <c r="IU32" s="20" t="e">
        <f>INDEX(IQ32:IQ35,MATCH(MAX(IT32:IT35),IT32:IT35,0))</f>
        <v>#N/A</v>
      </c>
      <c r="IX32" s="21" t="s">
        <v>140</v>
      </c>
      <c r="IY32" s="17" t="s">
        <v>130</v>
      </c>
      <c r="IZ32" s="18">
        <v>383</v>
      </c>
      <c r="JB32" s="19" t="str">
        <f>IFERROR(IF(OR(IZ32=MAX(IZ$32:IZ$35),IZ32=""),"",MAX(IZ$32:IZ$35)-IZ32)/MIN(IZ$32:IZ$35),"")</f>
        <v/>
      </c>
      <c r="JC32" s="20" t="e">
        <f>INDEX(IY32:IY35,MATCH(MAX(JB32:JB35),JB32:JB35,0))</f>
        <v>#N/A</v>
      </c>
      <c r="JF32" s="21" t="s">
        <v>140</v>
      </c>
      <c r="JG32" s="17" t="s">
        <v>130</v>
      </c>
      <c r="JH32" s="18">
        <v>372</v>
      </c>
      <c r="JJ32" s="19" t="str">
        <f>IFERROR(IF(OR(JH32=MAX(JH$32:JH$35),JH32=""),"",MAX(JH$32:JH$35)-JH32)/MIN(JH$32:JH$35),"")</f>
        <v/>
      </c>
      <c r="JK32" s="20" t="e">
        <f>INDEX(JG32:JG35,MATCH(MAX(JJ32:JJ35),JJ32:JJ35,0))</f>
        <v>#N/A</v>
      </c>
      <c r="JN32" s="21" t="s">
        <v>140</v>
      </c>
      <c r="JO32" s="17" t="s">
        <v>130</v>
      </c>
      <c r="JP32" s="18">
        <v>372</v>
      </c>
      <c r="JR32" s="19" t="str">
        <f>IFERROR(IF(OR(JP32=MAX(JP$32:JP$35),JP32=""),"",MAX(JP$32:JP$35)-JP32)/MIN(JP$32:JP$35),"")</f>
        <v/>
      </c>
      <c r="JS32" s="20" t="e">
        <f>INDEX(JO32:JO35,MATCH(MAX(JR32:JR35),JR32:JR35,0))</f>
        <v>#N/A</v>
      </c>
      <c r="JV32" s="21" t="s">
        <v>140</v>
      </c>
      <c r="JW32" s="17" t="s">
        <v>130</v>
      </c>
      <c r="JX32" s="18">
        <v>390</v>
      </c>
      <c r="JZ32" s="19" t="str">
        <f>IFERROR(IF(OR(JX32=MAX(JX$32:JX$35),JX32=""),"",MAX(JX$32:JX$35)-JX32)/MIN(JX$32:JX$35),"")</f>
        <v/>
      </c>
      <c r="KA32" s="20" t="e">
        <f>INDEX(JW32:JW35,MATCH(MAX(JZ32:JZ35),JZ32:JZ35,0))</f>
        <v>#N/A</v>
      </c>
      <c r="KD32" s="21" t="s">
        <v>140</v>
      </c>
      <c r="KE32" s="17" t="s">
        <v>130</v>
      </c>
      <c r="KF32" s="18">
        <v>390</v>
      </c>
      <c r="KH32" s="19" t="str">
        <f>IFERROR(IF(OR(KF32=MAX(KF$32:KF$35),KF32=""),"",MAX(KF$32:KF$35)-KF32)/MIN(KF$32:KF$35),"")</f>
        <v/>
      </c>
      <c r="KI32" s="20" t="e">
        <f>INDEX(KE32:KE35,MATCH(MAX(KH32:KH35),KH32:KH35,0))</f>
        <v>#N/A</v>
      </c>
      <c r="KL32" s="21" t="s">
        <v>140</v>
      </c>
      <c r="KM32" s="17" t="s">
        <v>130</v>
      </c>
      <c r="KN32" s="18">
        <v>402</v>
      </c>
      <c r="KP32" s="19" t="str">
        <f>IFERROR(IF(OR(KN32=MAX(KN$32:KN$35),KN32=""),"",MAX(KN$32:KN$35)-KN32)/MIN(KN$32:KN$35),"")</f>
        <v/>
      </c>
      <c r="KQ32" s="20" t="e">
        <f>INDEX(KM32:KM35,MATCH(MAX(KP32:KP35),KP32:KP35,0))</f>
        <v>#N/A</v>
      </c>
      <c r="KT32" s="21" t="s">
        <v>140</v>
      </c>
      <c r="KU32" s="17" t="s">
        <v>130</v>
      </c>
      <c r="KV32" s="18">
        <v>383</v>
      </c>
      <c r="KX32" s="19" t="str">
        <f>IFERROR(IF(OR(KV32=MAX(KV$32:KV$35),KV32=""),"",MAX(KV$32:KV$35)-KV32)/MIN(KV$32:KV$35),"")</f>
        <v/>
      </c>
      <c r="KY32" s="20" t="e">
        <f>INDEX(KU32:KU35,MATCH(MAX(KX32:KX35),KX32:KX35,0))</f>
        <v>#N/A</v>
      </c>
      <c r="LB32" s="21" t="s">
        <v>140</v>
      </c>
      <c r="LC32" s="17" t="s">
        <v>130</v>
      </c>
      <c r="LD32" s="18">
        <v>383</v>
      </c>
      <c r="LF32" s="19" t="str">
        <f>IFERROR(IF(OR(LD32=MAX(LD$32:LD$35),LD32=""),"",MAX(LD$32:LD$35)-LD32)/MIN(LD$32:LD$35),"")</f>
        <v/>
      </c>
      <c r="LG32" s="20" t="e">
        <f>INDEX(LC32:LC35,MATCH(MAX(LF32:LF35),LF32:LF35,0))</f>
        <v>#N/A</v>
      </c>
      <c r="LJ32" s="21" t="s">
        <v>140</v>
      </c>
      <c r="LK32" s="17" t="s">
        <v>130</v>
      </c>
      <c r="LL32" s="18">
        <v>383</v>
      </c>
      <c r="LN32" s="19" t="str">
        <f>IFERROR(IF(OR(LL32=MAX(LL$32:LL$35),LL32=""),"",MAX(LL$32:LL$35)-LL32)/MIN(LL$32:LL$35),"")</f>
        <v/>
      </c>
      <c r="LO32" s="20" t="e">
        <f>INDEX(LK32:LK35,MATCH(MAX(LN32:LN35),LN32:LN35,0))</f>
        <v>#N/A</v>
      </c>
      <c r="LR32" s="21" t="s">
        <v>140</v>
      </c>
      <c r="LS32" s="17" t="s">
        <v>130</v>
      </c>
      <c r="LT32" s="18"/>
      <c r="LV32" s="19" t="str">
        <f>IFERROR(IF(OR(LT32=MAX(LT$32:LT$35),LT32=""),"",MAX(LT$32:LT$35)-LT32)/MIN(LT$32:LT$35),"")</f>
        <v/>
      </c>
      <c r="LW32" s="20" t="e">
        <f>INDEX(LS32:LS35,MATCH(MAX(LV32:LV35),LV32:LV35,0))</f>
        <v>#N/A</v>
      </c>
      <c r="LZ32" s="21" t="s">
        <v>140</v>
      </c>
      <c r="MA32" s="17" t="s">
        <v>130</v>
      </c>
      <c r="MB32" s="18">
        <v>383</v>
      </c>
      <c r="MD32" s="19" t="str">
        <f>IFERROR(IF(OR(MB32=MAX(MB$32:MB$35),MB32=""),"",MAX(MB$32:MB$35)-MB32)/MIN(MB$32:MB$35),"")</f>
        <v/>
      </c>
      <c r="ME32" s="20" t="e">
        <f>INDEX(MA32:MA35,MATCH(MAX(MD32:MD35),MD32:MD35,0))</f>
        <v>#N/A</v>
      </c>
      <c r="MH32" s="21" t="s">
        <v>140</v>
      </c>
      <c r="MI32" s="17" t="s">
        <v>130</v>
      </c>
      <c r="MJ32" s="18">
        <v>383</v>
      </c>
      <c r="ML32" s="19" t="str">
        <f>IFERROR(IF(OR(MJ32=MAX(MJ$32:MJ$35),MJ32=""),"",MAX(MJ$32:MJ$35)-MJ32)/MIN(MJ$32:MJ$35),"")</f>
        <v/>
      </c>
      <c r="MM32" s="20" t="e">
        <f>INDEX(MI32:MI35,MATCH(MAX(ML32:ML35),ML32:ML35,0))</f>
        <v>#N/A</v>
      </c>
      <c r="MP32" s="21" t="s">
        <v>140</v>
      </c>
      <c r="MQ32" s="17" t="s">
        <v>130</v>
      </c>
      <c r="MR32" s="18">
        <v>390</v>
      </c>
      <c r="MT32" s="19" t="str">
        <f>IFERROR(IF(OR(MR32=MAX(MR$32:MR$35),MR32=""),"",MAX(MR$32:MR$35)-MR32)/MIN(MR$32:MR$35),"")</f>
        <v/>
      </c>
      <c r="MU32" s="20" t="e">
        <f>INDEX(MQ32:MQ35,MATCH(MAX(MT32:MT35),MT32:MT35,0))</f>
        <v>#N/A</v>
      </c>
      <c r="MX32" s="21" t="s">
        <v>140</v>
      </c>
      <c r="MY32" s="17" t="s">
        <v>130</v>
      </c>
      <c r="MZ32" s="18">
        <v>383</v>
      </c>
      <c r="NB32" s="19" t="str">
        <f>IFERROR(IF(OR(MZ32=MAX(MZ$32:MZ$35),MZ32=""),"",MAX(MZ$32:MZ$35)-MZ32)/MIN(MZ$32:MZ$35),"")</f>
        <v/>
      </c>
      <c r="NC32" s="20" t="e">
        <f>INDEX(MY32:MY35,MATCH(MAX(NB32:NB35),NB32:NB35,0))</f>
        <v>#N/A</v>
      </c>
      <c r="NF32" s="21" t="s">
        <v>140</v>
      </c>
      <c r="NG32" s="17" t="s">
        <v>130</v>
      </c>
      <c r="NH32" s="18">
        <v>390</v>
      </c>
      <c r="NJ32" s="19" t="str">
        <f>IFERROR(IF(OR(NH32=MAX(NH$32:NH$35),NH32=""),"",MAX(NH$32:NH$35)-NH32)/MIN(NH$32:NH$35),"")</f>
        <v/>
      </c>
      <c r="NK32" s="20" t="e">
        <f>INDEX(NG32:NG35,MATCH(MAX(NJ32:NJ35),NJ32:NJ35,0))</f>
        <v>#N/A</v>
      </c>
      <c r="NN32" s="21" t="s">
        <v>140</v>
      </c>
      <c r="NO32" s="17" t="s">
        <v>130</v>
      </c>
      <c r="NP32" s="18">
        <v>390</v>
      </c>
      <c r="NR32" s="19" t="str">
        <f>IFERROR(IF(OR(NP32=MAX(NP$32:NP$35),NP32=""),"",MAX(NP$32:NP$35)-NP32)/MIN(NP$32:NP$35),"")</f>
        <v/>
      </c>
      <c r="NS32" s="20" t="e">
        <f>INDEX(NO32:NO35,MATCH(MAX(NR32:NR35),NR32:NR35,0))</f>
        <v>#N/A</v>
      </c>
      <c r="NV32" s="21" t="s">
        <v>140</v>
      </c>
      <c r="NW32" s="17" t="s">
        <v>130</v>
      </c>
      <c r="NX32" s="18">
        <v>390</v>
      </c>
      <c r="NZ32" s="19" t="str">
        <f>IFERROR(IF(OR(NX32=MAX(NX$32:NX$35),NX32=""),"",MAX(NX$32:NX$35)-NX32)/MIN(NX$32:NX$35),"")</f>
        <v/>
      </c>
      <c r="OA32" s="20" t="e">
        <f>INDEX(NW32:NW35,MATCH(MAX(NZ32:NZ35),NZ32:NZ35,0))</f>
        <v>#N/A</v>
      </c>
      <c r="OD32" s="21" t="s">
        <v>140</v>
      </c>
      <c r="OE32" s="17" t="s">
        <v>130</v>
      </c>
      <c r="OF32" s="18">
        <v>372</v>
      </c>
      <c r="OH32" s="19" t="str">
        <f>IFERROR(IF(OR(OF32=MAX(OF$32:OF$35),OF32=""),"",MAX(OF$32:OF$35)-OF32)/MIN(OF$32:OF$35),"")</f>
        <v/>
      </c>
      <c r="OI32" s="20" t="e">
        <f>INDEX(OE32:OE35,MATCH(MAX(OH32:OH35),OH32:OH35,0))</f>
        <v>#N/A</v>
      </c>
      <c r="OL32" s="21" t="s">
        <v>140</v>
      </c>
      <c r="OM32" s="17" t="s">
        <v>130</v>
      </c>
      <c r="ON32" s="18">
        <v>383</v>
      </c>
      <c r="OP32" s="19" t="str">
        <f>IFERROR(IF(OR(ON32=MAX(ON$32:ON$35),ON32=""),"",MAX(ON$32:ON$35)-ON32)/MIN(ON$32:ON$35),"")</f>
        <v/>
      </c>
      <c r="OQ32" s="20" t="e">
        <f>INDEX(OM32:OM35,MATCH(MAX(OP32:OP35),OP32:OP35,0))</f>
        <v>#N/A</v>
      </c>
      <c r="OT32" s="21" t="s">
        <v>140</v>
      </c>
      <c r="OU32" s="17" t="s">
        <v>130</v>
      </c>
      <c r="OV32" s="18">
        <v>372</v>
      </c>
      <c r="OX32" s="19" t="str">
        <f>IFERROR(IF(OR(OV32=MAX(OV$32:OV$35),OV32=""),"",MAX(OV$32:OV$35)-OV32)/MIN(OV$32:OV$35),"")</f>
        <v/>
      </c>
      <c r="OY32" s="20" t="e">
        <f>INDEX(OU32:OU35,MATCH(MAX(OX32:OX35),OX32:OX35,0))</f>
        <v>#N/A</v>
      </c>
      <c r="PB32" s="21" t="s">
        <v>140</v>
      </c>
      <c r="PC32" s="17" t="s">
        <v>130</v>
      </c>
      <c r="PD32" s="18">
        <v>372</v>
      </c>
      <c r="PF32" s="19" t="str">
        <f>IFERROR(IF(OR(PD32=MAX(PD$32:PD$35),PD32=""),"",MAX(PD$32:PD$35)-PD32)/MIN(PD$32:PD$35),"")</f>
        <v/>
      </c>
      <c r="PG32" s="20" t="e">
        <f>INDEX(PC32:PC35,MATCH(MAX(PF32:PF35),PF32:PF35,0))</f>
        <v>#N/A</v>
      </c>
      <c r="PJ32" s="21" t="s">
        <v>140</v>
      </c>
      <c r="PK32" s="17" t="s">
        <v>130</v>
      </c>
      <c r="PL32" s="18">
        <v>363</v>
      </c>
      <c r="PN32" s="19" t="str">
        <f>IFERROR(IF(OR(PL32=MAX(PL$32:PL$35),PL32=""),"",MAX(PL$32:PL$35)-PL32)/MIN(PL$32:PL$35),"")</f>
        <v/>
      </c>
      <c r="PO32" s="20" t="e">
        <f>INDEX(PK32:PK35,MATCH(MAX(PN32:PN35),PN32:PN35,0))</f>
        <v>#N/A</v>
      </c>
      <c r="PR32" s="21" t="s">
        <v>140</v>
      </c>
      <c r="PS32" s="17" t="s">
        <v>130</v>
      </c>
      <c r="PT32" s="18">
        <v>372</v>
      </c>
      <c r="PV32" s="19" t="str">
        <f>IFERROR(IF(OR(PT32=MAX(PT$32:PT$35),PT32=""),"",MAX(PT$32:PT$35)-PT32)/MIN(PT$32:PT$35),"")</f>
        <v/>
      </c>
      <c r="PW32" s="20" t="e">
        <f>INDEX(PS32:PS35,MATCH(MAX(PV32:PV35),PV32:PV35,0))</f>
        <v>#N/A</v>
      </c>
      <c r="PZ32" s="21" t="s">
        <v>140</v>
      </c>
      <c r="QA32" s="17" t="s">
        <v>130</v>
      </c>
      <c r="QB32" s="18">
        <v>372</v>
      </c>
      <c r="QD32" s="19" t="str">
        <f>IFERROR(IF(OR(QB32=MAX(QB$32:QB$35),QB32=""),"",MAX(QB$32:QB$35)-QB32)/MIN(QB$32:QB$35),"")</f>
        <v/>
      </c>
      <c r="QE32" s="20" t="e">
        <f>INDEX(QA32:QA35,MATCH(MAX(QD32:QD35),QD32:QD35,0))</f>
        <v>#N/A</v>
      </c>
      <c r="QH32" s="21" t="s">
        <v>140</v>
      </c>
      <c r="QI32" s="17" t="s">
        <v>130</v>
      </c>
      <c r="QJ32" s="18">
        <v>383</v>
      </c>
      <c r="QL32" s="19" t="str">
        <f>IFERROR(IF(OR(QJ32=MAX(QJ$32:QJ$35),QJ32=""),"",MAX(QJ$32:QJ$35)-QJ32)/MIN(QJ$32:QJ$35),"")</f>
        <v/>
      </c>
      <c r="QM32" s="20" t="e">
        <f>INDEX(QI32:QI35,MATCH(MAX(QL32:QL35),QL32:QL35,0))</f>
        <v>#N/A</v>
      </c>
      <c r="QP32" s="21" t="s">
        <v>140</v>
      </c>
      <c r="QQ32" s="17" t="s">
        <v>130</v>
      </c>
      <c r="QR32" s="18">
        <v>383</v>
      </c>
      <c r="QT32" s="19" t="str">
        <f>IFERROR(IF(OR(QR32=MAX(QR$32:QR$35),QR32=""),"",MAX(QR$32:QR$35)-QR32)/MIN(QR$32:QR$35),"")</f>
        <v/>
      </c>
      <c r="QU32" s="20" t="e">
        <f>INDEX(QQ32:QQ35,MATCH(MAX(QT32:QT35),QT32:QT35,0))</f>
        <v>#N/A</v>
      </c>
      <c r="QX32" s="21" t="s">
        <v>140</v>
      </c>
      <c r="QY32" s="17" t="s">
        <v>130</v>
      </c>
      <c r="QZ32" s="18">
        <v>363</v>
      </c>
      <c r="RB32" s="19" t="str">
        <f>IFERROR(IF(OR(QZ32=MAX(QZ$32:QZ$35),QZ32=""),"",MAX(QZ$32:QZ$35)-QZ32)/MIN(QZ$32:QZ$35),"")</f>
        <v/>
      </c>
      <c r="RC32" s="20" t="e">
        <f>INDEX(QY32:QY35,MATCH(MAX(RB32:RB35),RB32:RB35,0))</f>
        <v>#N/A</v>
      </c>
      <c r="RF32" s="21" t="s">
        <v>140</v>
      </c>
      <c r="RG32" s="17" t="s">
        <v>130</v>
      </c>
      <c r="RH32" s="18">
        <v>363</v>
      </c>
      <c r="RJ32" s="19" t="str">
        <f>IFERROR(IF(OR(RH32=MAX(RH$32:RH$35),RH32=""),"",MAX(RH$32:RH$35)-RH32)/MIN(RH$32:RH$35),"")</f>
        <v/>
      </c>
      <c r="RK32" s="20" t="e">
        <f>INDEX(RG32:RG35,MATCH(MAX(RJ32:RJ35),RJ32:RJ35,0))</f>
        <v>#N/A</v>
      </c>
      <c r="RN32" s="21" t="s">
        <v>140</v>
      </c>
      <c r="RO32" s="17" t="s">
        <v>130</v>
      </c>
      <c r="RP32" s="18"/>
      <c r="RR32" s="19" t="str">
        <f>IFERROR(IF(OR(RP32=MAX(RP$32:RP$35),RP32=""),"",MAX(RP$32:RP$35)-RP32)/MIN(RP$32:RP$35),"")</f>
        <v/>
      </c>
      <c r="RS32" s="20" t="e">
        <f>INDEX(RO32:RO35,MATCH(MAX(RR32:RR35),RR32:RR35,0))</f>
        <v>#N/A</v>
      </c>
      <c r="RV32" s="21" t="s">
        <v>140</v>
      </c>
      <c r="RW32" s="17" t="s">
        <v>130</v>
      </c>
      <c r="RX32" s="18">
        <v>363</v>
      </c>
      <c r="RZ32" s="19" t="str">
        <f>IFERROR(IF(OR(RX32=MAX(RX$32:RX$35),RX32=""),"",MAX(RX$32:RX$35)-RX32)/MIN(RX$32:RX$35),"")</f>
        <v/>
      </c>
      <c r="SA32" s="20" t="e">
        <f>INDEX(RW32:RW35,MATCH(MAX(RZ32:RZ35),RZ32:RZ35,0))</f>
        <v>#N/A</v>
      </c>
      <c r="SD32" s="21" t="s">
        <v>140</v>
      </c>
      <c r="SE32" s="17" t="s">
        <v>130</v>
      </c>
      <c r="SF32" s="18">
        <v>363</v>
      </c>
      <c r="SH32" s="19" t="str">
        <f>IFERROR(IF(OR(SF32=MAX(SF$32:SF$35),SF32=""),"",MAX(SF$32:SF$35)-SF32)/MIN(SF$32:SF$35),"")</f>
        <v/>
      </c>
      <c r="SI32" s="20" t="e">
        <f>INDEX(SE32:SE35,MATCH(MAX(SH32:SH35),SH32:SH35,0))</f>
        <v>#N/A</v>
      </c>
      <c r="SL32" s="21" t="s">
        <v>140</v>
      </c>
      <c r="SM32" s="17" t="s">
        <v>130</v>
      </c>
      <c r="SN32" s="18">
        <v>363</v>
      </c>
      <c r="SP32" s="19" t="str">
        <f>IFERROR(IF(OR(SN32=MAX(SN$32:SN$35),SN32=""),"",MAX(SN$32:SN$35)-SN32)/MIN(SN$32:SN$35),"")</f>
        <v/>
      </c>
      <c r="SQ32" s="20" t="e">
        <f>INDEX(SM32:SM35,MATCH(MAX(SP32:SP35),SP32:SP35,0))</f>
        <v>#N/A</v>
      </c>
      <c r="ST32" s="21" t="s">
        <v>140</v>
      </c>
      <c r="SU32" s="17" t="s">
        <v>130</v>
      </c>
      <c r="SV32" s="18">
        <v>363</v>
      </c>
      <c r="SX32" s="19" t="str">
        <f>IFERROR(IF(OR(SV32=MAX(SV$32:SV$35),SV32=""),"",MAX(SV$32:SV$35)-SV32)/MIN(SV$32:SV$35),"")</f>
        <v/>
      </c>
      <c r="SY32" s="20" t="e">
        <f>INDEX(SU32:SU35,MATCH(MAX(SX32:SX35),SX32:SX35,0))</f>
        <v>#N/A</v>
      </c>
      <c r="TB32" s="21" t="s">
        <v>140</v>
      </c>
      <c r="TC32" s="17" t="s">
        <v>130</v>
      </c>
      <c r="TD32" s="18">
        <v>349</v>
      </c>
      <c r="TF32" s="19" t="str">
        <f>IFERROR(IF(OR(TD32=MAX(TD$32:TD$35),TD32=""),"",MAX(TD$32:TD$35)-TD32)/MIN(TD$32:TD$35),"")</f>
        <v/>
      </c>
      <c r="TG32" s="20" t="e">
        <f>INDEX(TC32:TC35,MATCH(MAX(TF32:TF35),TF32:TF35,0))</f>
        <v>#N/A</v>
      </c>
      <c r="TJ32" s="21" t="s">
        <v>140</v>
      </c>
      <c r="TK32" s="17" t="s">
        <v>130</v>
      </c>
      <c r="TL32" s="18">
        <v>349</v>
      </c>
      <c r="TN32" s="19" t="str">
        <f>IFERROR(IF(OR(TL32=MAX(TL$32:TL$35),TL32=""),"",MAX(TL$32:TL$35)-TL32)/MIN(TL$32:TL$35),"")</f>
        <v/>
      </c>
      <c r="TO32" s="20" t="e">
        <f>INDEX(TK32:TK35,MATCH(MAX(TN32:TN35),TN32:TN35,0))</f>
        <v>#N/A</v>
      </c>
      <c r="TR32" s="21" t="s">
        <v>140</v>
      </c>
      <c r="TS32" s="17" t="s">
        <v>130</v>
      </c>
      <c r="TT32" s="18">
        <v>349</v>
      </c>
      <c r="TV32" s="19" t="str">
        <f>IFERROR(IF(OR(TT32=MAX(TT$32:TT$35),TT32=""),"",MAX(TT$32:TT$35)-TT32)/MIN(TT$32:TT$35),"")</f>
        <v/>
      </c>
      <c r="TW32" s="20" t="e">
        <f>INDEX(TS32:TS35,MATCH(MAX(TV32:TV35),TV32:TV35,0))</f>
        <v>#N/A</v>
      </c>
      <c r="TZ32" s="21" t="s">
        <v>140</v>
      </c>
      <c r="UA32" s="17" t="s">
        <v>130</v>
      </c>
      <c r="UB32" s="18">
        <v>349</v>
      </c>
      <c r="UD32" s="19" t="str">
        <f>IFERROR(IF(OR(UB32=MAX(UB$32:UB$35),UB32=""),"",MAX(UB$32:UB$35)-UB32)/MIN(UB$32:UB$35),"")</f>
        <v/>
      </c>
      <c r="UE32" s="20" t="e">
        <f>INDEX(UA32:UA35,MATCH(MAX(UD32:UD35),UD32:UD35,0))</f>
        <v>#N/A</v>
      </c>
      <c r="UH32" s="21" t="s">
        <v>140</v>
      </c>
      <c r="UI32" s="17" t="s">
        <v>130</v>
      </c>
      <c r="UJ32" s="18">
        <v>349</v>
      </c>
      <c r="UL32" s="19" t="str">
        <f>IFERROR(IF(OR(UJ32=MAX(UJ$32:UJ$35),UJ32=""),"",MAX(UJ$32:UJ$35)-UJ32)/MIN(UJ$32:UJ$35),"")</f>
        <v/>
      </c>
      <c r="UM32" s="20" t="e">
        <f>INDEX(UI32:UI35,MATCH(MAX(UL32:UL35),UL32:UL35,0))</f>
        <v>#N/A</v>
      </c>
      <c r="UP32" s="21" t="s">
        <v>140</v>
      </c>
      <c r="UQ32" s="17" t="s">
        <v>130</v>
      </c>
      <c r="UR32" s="18">
        <v>349</v>
      </c>
      <c r="UT32" s="19" t="str">
        <f>IFERROR(IF(OR(UR32=MAX(UR$32:UR$35),UR32=""),"",MAX(UR$32:UR$35)-UR32)/MIN(UR$32:UR$35),"")</f>
        <v/>
      </c>
      <c r="UU32" s="20" t="e">
        <f>INDEX(UQ32:UQ35,MATCH(MAX(UT32:UT35),UT32:UT35,0))</f>
        <v>#N/A</v>
      </c>
      <c r="UX32" s="21" t="s">
        <v>140</v>
      </c>
      <c r="UY32" s="17" t="s">
        <v>130</v>
      </c>
      <c r="UZ32" s="18">
        <v>349</v>
      </c>
      <c r="VB32" s="19" t="str">
        <f>IFERROR(IF(OR(UZ32=MAX(UZ$32:UZ$35),UZ32=""),"",MAX(UZ$32:UZ$35)-UZ32)/MIN(UZ$32:UZ$35),"")</f>
        <v/>
      </c>
      <c r="VC32" s="20" t="e">
        <f>INDEX(UY32:UY35,MATCH(MAX(VB32:VB35),VB32:VB35,0))</f>
        <v>#N/A</v>
      </c>
      <c r="VF32" s="21" t="s">
        <v>140</v>
      </c>
      <c r="VG32" s="17" t="s">
        <v>130</v>
      </c>
      <c r="VH32" s="18">
        <v>349</v>
      </c>
      <c r="VJ32" s="19" t="str">
        <f>IFERROR(IF(OR(VH32=MAX(VH$32:VH$35),VH32=""),"",MAX(VH$32:VH$35)-VH32)/MIN(VH$32:VH$35),"")</f>
        <v/>
      </c>
      <c r="VK32" s="20" t="e">
        <f>INDEX(VG32:VG35,MATCH(MAX(VJ32:VJ35),VJ32:VJ35,0))</f>
        <v>#N/A</v>
      </c>
      <c r="VN32" s="21" t="s">
        <v>140</v>
      </c>
      <c r="VO32" s="17" t="s">
        <v>130</v>
      </c>
      <c r="VP32" s="18">
        <v>349</v>
      </c>
      <c r="VR32" s="19" t="str">
        <f>IFERROR(IF(OR(VP32=MAX(VP$32:VP$35),VP32=""),"",MAX(VP$32:VP$35)-VP32)/MIN(VP$32:VP$35),"")</f>
        <v/>
      </c>
      <c r="VS32" s="20" t="e">
        <f>INDEX(VO32:VO35,MATCH(MAX(VR32:VR35),VR32:VR35,0))</f>
        <v>#N/A</v>
      </c>
      <c r="VV32" s="21" t="s">
        <v>140</v>
      </c>
      <c r="VW32" s="17" t="s">
        <v>130</v>
      </c>
      <c r="VX32" s="18">
        <v>349</v>
      </c>
      <c r="VZ32" s="19" t="str">
        <f>IFERROR(IF(OR(VX32=MAX(VX$32:VX$35),VX32=""),"",MAX(VX$32:VX$35)-VX32)/MIN(VX$32:VX$35),"")</f>
        <v/>
      </c>
      <c r="WA32" s="20" t="e">
        <f>INDEX(VW32:VW35,MATCH(MAX(VZ32:VZ35),VZ32:VZ35,0))</f>
        <v>#N/A</v>
      </c>
      <c r="WD32" s="21" t="s">
        <v>140</v>
      </c>
      <c r="WE32" s="17" t="s">
        <v>130</v>
      </c>
      <c r="WF32" s="18">
        <v>317</v>
      </c>
      <c r="WH32" s="19" t="str">
        <f>IFERROR(IF(OR(WF32=MAX(WF$32:WF$35),WF32=""),"",MAX(WF$32:WF$35)-WF32)/MIN(WF$32:WF$35),"")</f>
        <v/>
      </c>
      <c r="WI32" s="20" t="e">
        <f>INDEX(WE32:WE35,MATCH(MAX(WH32:WH35),WH32:WH35,0))</f>
        <v>#N/A</v>
      </c>
      <c r="WL32" s="21" t="s">
        <v>140</v>
      </c>
      <c r="WM32" s="17" t="s">
        <v>130</v>
      </c>
      <c r="WN32" s="18">
        <v>317</v>
      </c>
      <c r="WP32" s="19" t="str">
        <f>IFERROR(IF(OR(WN32=MAX(WN$32:WN$35),WN32=""),"",MAX(WN$32:WN$35)-WN32)/MIN(WN$32:WN$35),"")</f>
        <v/>
      </c>
      <c r="WQ32" s="20" t="e">
        <f>INDEX(WM32:WM35,MATCH(MAX(WP32:WP35),WP32:WP35,0))</f>
        <v>#N/A</v>
      </c>
      <c r="WT32" s="21" t="s">
        <v>140</v>
      </c>
      <c r="WU32" s="17" t="s">
        <v>130</v>
      </c>
      <c r="WV32" s="18">
        <v>268</v>
      </c>
      <c r="WX32" s="19" t="str">
        <f>IFERROR(IF(OR(WV32=MAX(WV$32:WV$35),WV32=""),"",MAX(WV$32:WV$35)-WV32)/MIN(WV$32:WV$35),"")</f>
        <v/>
      </c>
      <c r="WY32" s="20" t="e">
        <f>INDEX(WU32:WU35,MATCH(MAX(WX32:WX35),WX32:WX35,0))</f>
        <v>#N/A</v>
      </c>
      <c r="XB32" s="21" t="s">
        <v>140</v>
      </c>
      <c r="XC32" s="17" t="s">
        <v>130</v>
      </c>
      <c r="XD32" s="18">
        <v>372</v>
      </c>
      <c r="XF32" s="19" t="str">
        <f>IFERROR(IF(OR(XD32=MAX(XD$32:XD$35),XD32=""),"",MAX(XD$32:XD$35)-XD32)/MIN(XD$32:XD$35),"")</f>
        <v/>
      </c>
      <c r="XG32" s="20" t="e">
        <f>INDEX(XC32:XC35,MATCH(MAX(XF32:XF35),XF32:XF35,0))</f>
        <v>#N/A</v>
      </c>
      <c r="XJ32" s="21" t="s">
        <v>140</v>
      </c>
      <c r="XK32" s="17" t="s">
        <v>130</v>
      </c>
      <c r="XL32" s="18">
        <v>363</v>
      </c>
      <c r="XN32" s="19" t="str">
        <f>IFERROR(IF(OR(XL32=MAX(XL$32:XL$35),XL32=""),"",MAX(XL$32:XL$35)-XL32)/MIN(XL$32:XL$35),"")</f>
        <v/>
      </c>
      <c r="XO32" s="20" t="e">
        <f>INDEX(XK32:XK35,MATCH(MAX(XN32:XN35),XN32:XN35,0))</f>
        <v>#N/A</v>
      </c>
      <c r="XR32" s="21" t="s">
        <v>140</v>
      </c>
      <c r="XS32" s="17" t="s">
        <v>130</v>
      </c>
      <c r="XT32" s="18">
        <v>363</v>
      </c>
      <c r="XV32" s="19" t="str">
        <f>IFERROR(IF(OR(XT32=MAX(XT$32:XT$35),XT32=""),"",MAX(XT$32:XT$35)-XT32)/MIN(XT$32:XT$35),"")</f>
        <v/>
      </c>
      <c r="XW32" s="20" t="e">
        <f>INDEX(XS32:XS35,MATCH(MAX(XV32:XV35),XV32:XV35,0))</f>
        <v>#N/A</v>
      </c>
      <c r="XZ32" s="21" t="s">
        <v>140</v>
      </c>
      <c r="YA32" s="17" t="s">
        <v>130</v>
      </c>
      <c r="YB32" s="18">
        <v>372</v>
      </c>
      <c r="YD32" s="19" t="str">
        <f>IFERROR(IF(OR(YB32=MAX(YB$32:YB$35),YB32=""),"",MAX(YB$32:YB$35)-YB32)/MIN(YB$32:YB$35),"")</f>
        <v/>
      </c>
      <c r="YE32" s="20" t="e">
        <f>INDEX(YA32:YA35,MATCH(MAX(YD32:YD35),YD32:YD35,0))</f>
        <v>#N/A</v>
      </c>
      <c r="YH32" s="21" t="s">
        <v>140</v>
      </c>
      <c r="YI32" s="17" t="s">
        <v>130</v>
      </c>
      <c r="YJ32" s="18">
        <v>372</v>
      </c>
      <c r="YL32" s="19" t="str">
        <f>IFERROR(IF(OR(YJ32=MAX(YJ$32:YJ$35),YJ32=""),"",MAX(YJ$32:YJ$35)-YJ32)/MIN(YJ$32:YJ$35),"")</f>
        <v/>
      </c>
      <c r="YM32" s="20" t="e">
        <f>INDEX(YI32:YI35,MATCH(MAX(YL32:YL35),YL32:YL35,0))</f>
        <v>#N/A</v>
      </c>
      <c r="YP32" s="21" t="s">
        <v>140</v>
      </c>
      <c r="YQ32" s="17" t="s">
        <v>130</v>
      </c>
      <c r="YR32" s="18">
        <v>363</v>
      </c>
      <c r="YT32" s="19" t="str">
        <f>IFERROR(IF(OR(YR32=MAX(YR$32:YR$35),YR32=""),"",MAX(YR$32:YR$35)-YR32)/MIN(YR$32:YR$35),"")</f>
        <v/>
      </c>
      <c r="YU32" s="20" t="e">
        <f>INDEX(YQ32:YQ35,MATCH(MAX(YT32:YT35),YT32:YT35,0))</f>
        <v>#N/A</v>
      </c>
      <c r="YX32" s="21" t="s">
        <v>140</v>
      </c>
      <c r="YY32" s="17" t="s">
        <v>130</v>
      </c>
      <c r="YZ32" s="18">
        <v>363</v>
      </c>
      <c r="ZB32" s="19" t="str">
        <f>IFERROR(IF(OR(YZ32=MAX(YZ$32:YZ$35),YZ32=""),"",MAX(YZ$32:YZ$35)-YZ32)/MIN(YZ$32:YZ$35),"")</f>
        <v/>
      </c>
      <c r="ZC32" s="20" t="e">
        <f>INDEX(YY32:YY35,MATCH(MAX(ZB32:ZB35),ZB32:ZB35,0))</f>
        <v>#N/A</v>
      </c>
      <c r="ZF32" s="21" t="s">
        <v>140</v>
      </c>
      <c r="ZG32" s="17" t="s">
        <v>130</v>
      </c>
      <c r="ZH32" s="18">
        <v>349</v>
      </c>
      <c r="ZJ32" s="19" t="str">
        <f>IFERROR(IF(OR(ZH32=MAX(ZH$32:ZH$35),ZH32=""),"",MAX(ZH$32:ZH$35)-ZH32)/MIN(ZH$32:ZH$35),"")</f>
        <v/>
      </c>
      <c r="ZK32" s="20" t="e">
        <f>INDEX(ZG32:ZG35,MATCH(MAX(ZJ32:ZJ35),ZJ32:ZJ35,0))</f>
        <v>#N/A</v>
      </c>
      <c r="ZN32" s="21" t="s">
        <v>140</v>
      </c>
      <c r="ZO32" s="17" t="s">
        <v>130</v>
      </c>
      <c r="ZP32" s="18">
        <v>349</v>
      </c>
      <c r="ZR32" s="19" t="str">
        <f>IFERROR(IF(OR(ZP32=MAX(ZP$32:ZP$35),ZP32=""),"",MAX(ZP$32:ZP$35)-ZP32)/MIN(ZP$32:ZP$35),"")</f>
        <v/>
      </c>
      <c r="ZS32" s="20" t="e">
        <f>INDEX(ZO32:ZO35,MATCH(MAX(ZR32:ZR35),ZR32:ZR35,0))</f>
        <v>#N/A</v>
      </c>
      <c r="ZV32" s="21" t="s">
        <v>140</v>
      </c>
      <c r="ZW32" s="17" t="s">
        <v>130</v>
      </c>
      <c r="ZX32" s="18">
        <v>349</v>
      </c>
      <c r="ZZ32" s="19" t="str">
        <f>IFERROR(IF(OR(ZX32=MAX(ZX$32:ZX$35),ZX32=""),"",MAX(ZX$32:ZX$35)-ZX32)/MIN(ZX$32:ZX$35),"")</f>
        <v/>
      </c>
      <c r="AAA32" s="20" t="e">
        <f>INDEX(ZW32:ZW35,MATCH(MAX(ZZ32:ZZ35),ZZ32:ZZ35,0))</f>
        <v>#N/A</v>
      </c>
      <c r="AAD32" s="21" t="s">
        <v>140</v>
      </c>
      <c r="AAE32" s="17" t="s">
        <v>130</v>
      </c>
      <c r="AAF32" s="18">
        <v>372</v>
      </c>
      <c r="AAH32" s="19" t="str">
        <f>IFERROR(IF(OR(AAF32=MAX(AAF$32:AAF$35),AAF32=""),"",MAX(AAF$32:AAF$35)-AAF32)/MIN(AAF$32:AAF$35),"")</f>
        <v/>
      </c>
      <c r="AAI32" s="20" t="e">
        <f>INDEX(AAE32:AAE35,MATCH(MAX(AAH32:AAH35),AAH32:AAH35,0))</f>
        <v>#N/A</v>
      </c>
      <c r="AAL32" s="21" t="s">
        <v>140</v>
      </c>
      <c r="AAM32" s="17" t="s">
        <v>130</v>
      </c>
      <c r="AAN32" s="18">
        <v>372</v>
      </c>
      <c r="AAP32" s="19" t="str">
        <f>IFERROR(IF(OR(AAN32=MAX(AAN$32:AAN$35),AAN32=""),"",MAX(AAN$32:AAN$35)-AAN32)/MIN(AAN$32:AAN$35),"")</f>
        <v/>
      </c>
      <c r="AAQ32" s="20" t="e">
        <f>INDEX(AAM32:AAM35,MATCH(MAX(AAP32:AAP35),AAP32:AAP35,0))</f>
        <v>#N/A</v>
      </c>
      <c r="AAT32" s="21" t="s">
        <v>140</v>
      </c>
      <c r="AAU32" s="17" t="s">
        <v>130</v>
      </c>
      <c r="AAV32" s="18">
        <v>372</v>
      </c>
      <c r="AAX32" s="19" t="str">
        <f>IFERROR(IF(OR(AAV32=MAX(AAV$32:AAV$35),AAV32=""),"",MAX(AAV$32:AAV$35)-AAV32)/MIN(AAV$32:AAV$35),"")</f>
        <v/>
      </c>
      <c r="AAY32" s="20" t="e">
        <f>INDEX(AAU32:AAU35,MATCH(MAX(AAX32:AAX35),AAX32:AAX35,0))</f>
        <v>#N/A</v>
      </c>
      <c r="ABB32" s="21" t="s">
        <v>140</v>
      </c>
      <c r="ABC32" s="17" t="s">
        <v>130</v>
      </c>
      <c r="ABD32" s="18">
        <v>383</v>
      </c>
      <c r="ABF32" s="19" t="str">
        <f>IFERROR(IF(OR(ABD32=MAX(ABD$32:ABD$35),ABD32=""),"",MAX(ABD$32:ABD$35)-ABD32)/MIN(ABD$32:ABD$35),"")</f>
        <v/>
      </c>
      <c r="ABG32" s="20" t="e">
        <f>INDEX(ABC32:ABC35,MATCH(MAX(ABF32:ABF35),ABF32:ABF35,0))</f>
        <v>#N/A</v>
      </c>
      <c r="ABJ32" s="21" t="s">
        <v>140</v>
      </c>
      <c r="ABK32" s="17" t="s">
        <v>130</v>
      </c>
      <c r="ABL32" s="18">
        <v>383</v>
      </c>
      <c r="ABN32" s="19" t="str">
        <f>IFERROR(IF(OR(ABL32=MAX(ABL$32:ABL$35),ABL32=""),"",MAX(ABL$32:ABL$35)-ABL32)/MIN(ABL$32:ABL$35),"")</f>
        <v/>
      </c>
      <c r="ABO32" s="20" t="e">
        <f>INDEX(ABK32:ABK35,MATCH(MAX(ABN32:ABN35),ABN32:ABN35,0))</f>
        <v>#N/A</v>
      </c>
      <c r="ABR32" s="21" t="s">
        <v>140</v>
      </c>
      <c r="ABS32" s="17" t="s">
        <v>130</v>
      </c>
      <c r="ABT32" s="18">
        <v>383</v>
      </c>
      <c r="ABV32" s="19" t="str">
        <f>IFERROR(IF(OR(ABT32=MAX(ABT$32:ABT$35),ABT32=""),"",MAX(ABT$32:ABT$35)-ABT32)/MIN(ABT$32:ABT$35),"")</f>
        <v/>
      </c>
      <c r="ABW32" s="20" t="e">
        <f>INDEX(ABS32:ABS35,MATCH(MAX(ABV32:ABV35),ABV32:ABV35,0))</f>
        <v>#N/A</v>
      </c>
      <c r="ABZ32" s="21" t="s">
        <v>140</v>
      </c>
      <c r="ACA32" s="17" t="s">
        <v>130</v>
      </c>
      <c r="ACB32" s="18">
        <v>383</v>
      </c>
      <c r="ACD32" s="19" t="str">
        <f>IFERROR(IF(OR(ACB32=MAX(ACB$32:ACB$35),ACB32=""),"",MAX(ACB$32:ACB$35)-ACB32)/MIN(ACB$32:ACB$35),"")</f>
        <v/>
      </c>
      <c r="ACE32" s="20" t="e">
        <f>INDEX(ACA32:ACA35,MATCH(MAX(ACD32:ACD35),ACD32:ACD35,0))</f>
        <v>#N/A</v>
      </c>
      <c r="ACH32" s="21" t="s">
        <v>140</v>
      </c>
      <c r="ACI32" s="17" t="s">
        <v>130</v>
      </c>
      <c r="ACJ32" s="18">
        <v>372</v>
      </c>
      <c r="ACL32" s="19" t="str">
        <f>IFERROR(IF(OR(ACJ32=MAX(ACJ$32:ACJ$35),ACJ32=""),"",MAX(ACJ$32:ACJ$35)-ACJ32)/MIN(ACJ$32:ACJ$35),"")</f>
        <v/>
      </c>
      <c r="ACM32" s="20" t="e">
        <f>INDEX(ACI32:ACI35,MATCH(MAX(ACL32:ACL35),ACL32:ACL35,0))</f>
        <v>#N/A</v>
      </c>
      <c r="ACP32" s="21" t="s">
        <v>140</v>
      </c>
      <c r="ACQ32" s="17" t="s">
        <v>130</v>
      </c>
      <c r="ACR32" s="18">
        <v>383</v>
      </c>
      <c r="ACT32" s="19" t="str">
        <f>IFERROR(IF(OR(ACR32=MAX(ACR$32:ACR$35),ACR32=""),"",MAX(ACR$32:ACR$35)-ACR32)/MIN(ACR$32:ACR$35),"")</f>
        <v/>
      </c>
      <c r="ACU32" s="20" t="e">
        <f>INDEX(ACQ32:ACQ35,MATCH(MAX(ACT32:ACT35),ACT32:ACT35,0))</f>
        <v>#N/A</v>
      </c>
      <c r="ACX32" s="21" t="s">
        <v>140</v>
      </c>
      <c r="ACY32" s="17" t="s">
        <v>130</v>
      </c>
      <c r="ACZ32" s="18">
        <v>383</v>
      </c>
      <c r="ADB32" s="19" t="str">
        <f>IFERROR(IF(OR(ACZ32=MAX(ACZ$32:ACZ$35),ACZ32=""),"",MAX(ACZ$32:ACZ$35)-ACZ32)/MIN(ACZ$32:ACZ$35),"")</f>
        <v/>
      </c>
      <c r="ADC32" s="20" t="e">
        <f>INDEX(ACY32:ACY35,MATCH(MAX(ADB32:ADB35),ADB32:ADB35,0))</f>
        <v>#N/A</v>
      </c>
    </row>
    <row r="33" spans="2:783" x14ac:dyDescent="0.2">
      <c r="C33" s="17" t="s">
        <v>131</v>
      </c>
      <c r="D33" s="18">
        <v>295.20001220703125</v>
      </c>
      <c r="F33" s="19" t="str">
        <f t="shared" ref="F33:F35" si="490">IFERROR(IF(OR(D33=MAX(D$32:D$35),D33=""),"",MAX(D$32:D$35)-D33)/MIN(D$32:D$35),"")</f>
        <v/>
      </c>
      <c r="K33" s="17" t="s">
        <v>131</v>
      </c>
      <c r="L33" s="18">
        <v>324</v>
      </c>
      <c r="N33" s="19" t="str">
        <f t="shared" ref="N33:N35" si="491">IFERROR(IF(OR(L33=MAX(L$32:L$35),L33=""),"",MAX(L$32:L$35)-L33)/MIN(L$32:L$35),"")</f>
        <v/>
      </c>
      <c r="S33" s="17" t="s">
        <v>131</v>
      </c>
      <c r="T33" s="18">
        <v>324</v>
      </c>
      <c r="V33" s="19" t="str">
        <f t="shared" ref="V33:V35" si="492">IFERROR(IF(OR(T33=MAX(T$32:T$35),T33=""),"",MAX(T$32:T$35)-T33)/MIN(T$32:T$35),"")</f>
        <v/>
      </c>
      <c r="AA33" s="17" t="s">
        <v>131</v>
      </c>
      <c r="AB33" s="18">
        <v>295.20001220703125</v>
      </c>
      <c r="AD33" s="19" t="str">
        <f t="shared" ref="AD33:AD35" si="493">IFERROR(IF(OR(AB33=MAX(AB$32:AB$35),AB33=""),"",MAX(AB$32:AB$35)-AB33)/MIN(AB$32:AB$35),"")</f>
        <v/>
      </c>
      <c r="AI33" s="17" t="s">
        <v>131</v>
      </c>
      <c r="AJ33" s="18">
        <v>312</v>
      </c>
      <c r="AL33" s="19" t="str">
        <f t="shared" ref="AL33:AL35" si="494">IFERROR(IF(OR(AJ33=MAX(AJ$32:AJ$35),AJ33=""),"",MAX(AJ$32:AJ$35)-AJ33)/MIN(AJ$32:AJ$35),"")</f>
        <v/>
      </c>
      <c r="AQ33" s="17" t="s">
        <v>131</v>
      </c>
      <c r="AR33" s="18">
        <v>312</v>
      </c>
      <c r="AT33" s="19" t="str">
        <f t="shared" ref="AT33:AT35" si="495">IFERROR(IF(OR(AR33=MAX(AR$32:AR$35),AR33=""),"",MAX(AR$32:AR$35)-AR33)/MIN(AR$32:AR$35),"")</f>
        <v/>
      </c>
      <c r="AY33" s="17" t="s">
        <v>131</v>
      </c>
      <c r="AZ33" s="18">
        <v>295.20001220703125</v>
      </c>
      <c r="BB33" s="19" t="str">
        <f t="shared" ref="BB33:BB35" si="496">IFERROR(IF(OR(AZ33=MAX(AZ$32:AZ$35),AZ33=""),"",MAX(AZ$32:AZ$35)-AZ33)/MIN(AZ$32:AZ$35),"")</f>
        <v/>
      </c>
      <c r="BG33" s="17" t="s">
        <v>131</v>
      </c>
      <c r="BH33" s="18">
        <v>295.20001220703125</v>
      </c>
      <c r="BJ33" s="19" t="str">
        <f t="shared" ref="BJ33:BJ35" si="497">IFERROR(IF(OR(BH33=MAX(BH$32:BH$35),BH33=""),"",MAX(BH$32:BH$35)-BH33)/MIN(BH$32:BH$35),"")</f>
        <v/>
      </c>
      <c r="BO33" s="17" t="s">
        <v>131</v>
      </c>
      <c r="BP33" s="18">
        <v>324</v>
      </c>
      <c r="BR33" s="19" t="str">
        <f t="shared" ref="BR33:BR35" si="498">IFERROR(IF(OR(BP33=MAX(BP$32:BP$35),BP33=""),"",MAX(BP$32:BP$35)-BP33)/MIN(BP$32:BP$35),"")</f>
        <v/>
      </c>
      <c r="BW33" s="17" t="s">
        <v>131</v>
      </c>
      <c r="BX33" s="18"/>
      <c r="BZ33" s="19" t="str">
        <f t="shared" ref="BZ33:BZ35" si="499">IFERROR(IF(OR(BX33=MAX(BX$32:BX$35),BX33=""),"",MAX(BX$32:BX$35)-BX33)/MIN(BX$32:BX$35),"")</f>
        <v/>
      </c>
      <c r="CE33" s="17" t="s">
        <v>131</v>
      </c>
      <c r="CF33" s="18">
        <v>324</v>
      </c>
      <c r="CH33" s="19" t="str">
        <f t="shared" ref="CH33:CH35" si="500">IFERROR(IF(OR(CF33=MAX(CF$32:CF$35),CF33=""),"",MAX(CF$32:CF$35)-CF33)/MIN(CF$32:CF$35),"")</f>
        <v/>
      </c>
      <c r="CM33" s="17" t="s">
        <v>131</v>
      </c>
      <c r="CN33" s="18">
        <v>324</v>
      </c>
      <c r="CP33" s="19" t="str">
        <f t="shared" ref="CP33:CP35" si="501">IFERROR(IF(OR(CN33=MAX(CN$32:CN$35),CN33=""),"",MAX(CN$32:CN$35)-CN33)/MIN(CN$32:CN$35),"")</f>
        <v/>
      </c>
      <c r="CU33" s="17" t="s">
        <v>131</v>
      </c>
      <c r="CV33" s="18">
        <v>324</v>
      </c>
      <c r="CX33" s="19" t="str">
        <f t="shared" ref="CX33:CX35" si="502">IFERROR(IF(OR(CV33=MAX(CV$32:CV$35),CV33=""),"",MAX(CV$32:CV$35)-CV33)/MIN(CV$32:CV$35),"")</f>
        <v/>
      </c>
      <c r="DC33" s="17" t="s">
        <v>131</v>
      </c>
      <c r="DD33" s="18">
        <v>324</v>
      </c>
      <c r="DF33" s="19" t="str">
        <f t="shared" ref="DF33:DF35" si="503">IFERROR(IF(OR(DD33=MAX(DD$32:DD$35),DD33=""),"",MAX(DD$32:DD$35)-DD33)/MIN(DD$32:DD$35),"")</f>
        <v/>
      </c>
      <c r="DK33" s="17" t="s">
        <v>131</v>
      </c>
      <c r="DL33" s="18">
        <v>324</v>
      </c>
      <c r="DN33" s="19" t="str">
        <f t="shared" ref="DN33:DN35" si="504">IFERROR(IF(OR(DL33=MAX(DL$32:DL$35),DL33=""),"",MAX(DL$32:DL$35)-DL33)/MIN(DL$32:DL$35),"")</f>
        <v/>
      </c>
      <c r="DS33" s="17" t="s">
        <v>131</v>
      </c>
      <c r="DT33" s="18">
        <v>324</v>
      </c>
      <c r="DV33" s="19" t="str">
        <f t="shared" ref="DV33:DV35" si="505">IFERROR(IF(OR(DT33=MAX(DT$32:DT$35),DT33=""),"",MAX(DT$32:DT$35)-DT33)/MIN(DT$32:DT$35),"")</f>
        <v/>
      </c>
      <c r="EA33" s="17" t="s">
        <v>131</v>
      </c>
      <c r="EB33" s="18">
        <v>324</v>
      </c>
      <c r="ED33" s="19" t="str">
        <f t="shared" ref="ED33:ED35" si="506">IFERROR(IF(OR(EB33=MAX(EB$32:EB$35),EB33=""),"",MAX(EB$32:EB$35)-EB33)/MIN(EB$32:EB$35),"")</f>
        <v/>
      </c>
      <c r="EI33" s="17" t="s">
        <v>131</v>
      </c>
      <c r="EJ33" s="18">
        <v>324</v>
      </c>
      <c r="EL33" s="19" t="str">
        <f t="shared" ref="EL33:EL35" si="507">IFERROR(IF(OR(EJ33=MAX(EJ$32:EJ$35),EJ33=""),"",MAX(EJ$32:EJ$35)-EJ33)/MIN(EJ$32:EJ$35),"")</f>
        <v/>
      </c>
      <c r="EQ33" s="17" t="s">
        <v>131</v>
      </c>
      <c r="ER33" s="18">
        <v>324</v>
      </c>
      <c r="ET33" s="19" t="str">
        <f t="shared" ref="ET33:ET35" si="508">IFERROR(IF(OR(ER33=MAX(ER$32:ER$35),ER33=""),"",MAX(ER$32:ER$35)-ER33)/MIN(ER$32:ER$35),"")</f>
        <v/>
      </c>
      <c r="EY33" s="17" t="s">
        <v>131</v>
      </c>
      <c r="EZ33" s="18">
        <v>324</v>
      </c>
      <c r="FB33" s="19" t="str">
        <f t="shared" ref="FB33:FB35" si="509">IFERROR(IF(OR(EZ33=MAX(EZ$32:EZ$35),EZ33=""),"",MAX(EZ$32:EZ$35)-EZ33)/MIN(EZ$32:EZ$35),"")</f>
        <v/>
      </c>
      <c r="FG33" s="17" t="s">
        <v>131</v>
      </c>
      <c r="FH33" s="18">
        <v>324</v>
      </c>
      <c r="FJ33" s="19" t="str">
        <f t="shared" ref="FJ33:FJ35" si="510">IFERROR(IF(OR(FH33=MAX(FH$32:FH$35),FH33=""),"",MAX(FH$32:FH$35)-FH33)/MIN(FH$32:FH$35),"")</f>
        <v/>
      </c>
      <c r="FO33" s="17" t="s">
        <v>131</v>
      </c>
      <c r="FP33" s="18">
        <v>324</v>
      </c>
      <c r="FR33" s="19" t="str">
        <f t="shared" ref="FR33:FR35" si="511">IFERROR(IF(OR(FP33=MAX(FP$32:FP$35),FP33=""),"",MAX(FP$32:FP$35)-FP33)/MIN(FP$32:FP$35),"")</f>
        <v/>
      </c>
      <c r="FW33" s="17" t="s">
        <v>131</v>
      </c>
      <c r="FX33" s="18">
        <v>324</v>
      </c>
      <c r="FZ33" s="19" t="str">
        <f t="shared" ref="FZ33:FZ35" si="512">IFERROR(IF(OR(FX33=MAX(FX$32:FX$35),FX33=""),"",MAX(FX$32:FX$35)-FX33)/MIN(FX$32:FX$35),"")</f>
        <v/>
      </c>
      <c r="GE33" s="17" t="s">
        <v>131</v>
      </c>
      <c r="GF33" s="18">
        <v>324</v>
      </c>
      <c r="GH33" s="19" t="str">
        <f t="shared" ref="GH33:GH35" si="513">IFERROR(IF(OR(GF33=MAX(GF$32:GF$35),GF33=""),"",MAX(GF$32:GF$35)-GF33)/MIN(GF$32:GF$35),"")</f>
        <v/>
      </c>
      <c r="GM33" s="17" t="s">
        <v>131</v>
      </c>
      <c r="GN33" s="18">
        <v>324</v>
      </c>
      <c r="GP33" s="19" t="str">
        <f t="shared" ref="GP33:GP35" si="514">IFERROR(IF(OR(GN33=MAX(GN$32:GN$35),GN33=""),"",MAX(GN$32:GN$35)-GN33)/MIN(GN$32:GN$35),"")</f>
        <v/>
      </c>
      <c r="GU33" s="17" t="s">
        <v>131</v>
      </c>
      <c r="GV33" s="18">
        <v>324</v>
      </c>
      <c r="GX33" s="19" t="str">
        <f t="shared" ref="GX33:GX35" si="515">IFERROR(IF(OR(GV33=MAX(GV$32:GV$35),GV33=""),"",MAX(GV$32:GV$35)-GV33)/MIN(GV$32:GV$35),"")</f>
        <v/>
      </c>
      <c r="HC33" s="17" t="s">
        <v>131</v>
      </c>
      <c r="HD33" s="18">
        <v>312</v>
      </c>
      <c r="HF33" s="19" t="str">
        <f t="shared" ref="HF33:HF35" si="516">IFERROR(IF(OR(HD33=MAX(HD$32:HD$35),HD33=""),"",MAX(HD$32:HD$35)-HD33)/MIN(HD$32:HD$35),"")</f>
        <v/>
      </c>
      <c r="HK33" s="17" t="s">
        <v>131</v>
      </c>
      <c r="HL33" s="18">
        <v>324</v>
      </c>
      <c r="HN33" s="19" t="str">
        <f t="shared" ref="HN33:HN35" si="517">IFERROR(IF(OR(HL33=MAX(HL$32:HL$35),HL33=""),"",MAX(HL$32:HL$35)-HL33)/MIN(HL$32:HL$35),"")</f>
        <v/>
      </c>
      <c r="HS33" s="17" t="s">
        <v>131</v>
      </c>
      <c r="HT33" s="18">
        <v>295.20001220703125</v>
      </c>
      <c r="HV33" s="19" t="str">
        <f t="shared" ref="HV33:HV35" si="518">IFERROR(IF(OR(HT33=MAX(HT$32:HT$35),HT33=""),"",MAX(HT$32:HT$35)-HT33)/MIN(HT$32:HT$35),"")</f>
        <v/>
      </c>
      <c r="IA33" s="17" t="s">
        <v>131</v>
      </c>
      <c r="IB33" s="18">
        <v>312</v>
      </c>
      <c r="ID33" s="19" t="str">
        <f t="shared" ref="ID33:ID35" si="519">IFERROR(IF(OR(IB33=MAX(IB$32:IB$35),IB33=""),"",MAX(IB$32:IB$35)-IB33)/MIN(IB$32:IB$35),"")</f>
        <v/>
      </c>
      <c r="II33" s="17" t="s">
        <v>131</v>
      </c>
      <c r="IJ33" s="18">
        <v>295.20001220703125</v>
      </c>
      <c r="IL33" s="19" t="str">
        <f t="shared" ref="IL33:IL35" si="520">IFERROR(IF(OR(IJ33=MAX(IJ$32:IJ$35),IJ33=""),"",MAX(IJ$32:IJ$35)-IJ33)/MIN(IJ$32:IJ$35),"")</f>
        <v/>
      </c>
      <c r="IQ33" s="17" t="s">
        <v>131</v>
      </c>
      <c r="IR33" s="18">
        <v>312</v>
      </c>
      <c r="IT33" s="19" t="str">
        <f t="shared" ref="IT33:IT35" si="521">IFERROR(IF(OR(IR33=MAX(IR$32:IR$35),IR33=""),"",MAX(IR$32:IR$35)-IR33)/MIN(IR$32:IR$35),"")</f>
        <v/>
      </c>
      <c r="IY33" s="17" t="s">
        <v>131</v>
      </c>
      <c r="IZ33" s="18">
        <v>312</v>
      </c>
      <c r="JB33" s="19" t="str">
        <f t="shared" ref="JB33:JB35" si="522">IFERROR(IF(OR(IZ33=MAX(IZ$32:IZ$35),IZ33=""),"",MAX(IZ$32:IZ$35)-IZ33)/MIN(IZ$32:IZ$35),"")</f>
        <v/>
      </c>
      <c r="JG33" s="17" t="s">
        <v>131</v>
      </c>
      <c r="JH33" s="18">
        <v>295.20001220703125</v>
      </c>
      <c r="JJ33" s="19" t="str">
        <f t="shared" ref="JJ33:JJ35" si="523">IFERROR(IF(OR(JH33=MAX(JH$32:JH$35),JH33=""),"",MAX(JH$32:JH$35)-JH33)/MIN(JH$32:JH$35),"")</f>
        <v/>
      </c>
      <c r="JO33" s="17" t="s">
        <v>131</v>
      </c>
      <c r="JP33" s="18">
        <v>312</v>
      </c>
      <c r="JR33" s="19" t="str">
        <f t="shared" ref="JR33:JR35" si="524">IFERROR(IF(OR(JP33=MAX(JP$32:JP$35),JP33=""),"",MAX(JP$32:JP$35)-JP33)/MIN(JP$32:JP$35),"")</f>
        <v/>
      </c>
      <c r="JW33" s="17" t="s">
        <v>131</v>
      </c>
      <c r="JX33" s="18">
        <v>312</v>
      </c>
      <c r="JZ33" s="19" t="str">
        <f t="shared" ref="JZ33:JZ35" si="525">IFERROR(IF(OR(JX33=MAX(JX$32:JX$35),JX33=""),"",MAX(JX$32:JX$35)-JX33)/MIN(JX$32:JX$35),"")</f>
        <v/>
      </c>
      <c r="KE33" s="17" t="s">
        <v>131</v>
      </c>
      <c r="KF33" s="18">
        <v>324</v>
      </c>
      <c r="KH33" s="19" t="str">
        <f t="shared" ref="KH33:KH35" si="526">IFERROR(IF(OR(KF33=MAX(KF$32:KF$35),KF33=""),"",MAX(KF$32:KF$35)-KF33)/MIN(KF$32:KF$35),"")</f>
        <v/>
      </c>
      <c r="KM33" s="17" t="s">
        <v>131</v>
      </c>
      <c r="KN33" s="18">
        <v>324</v>
      </c>
      <c r="KP33" s="19" t="str">
        <f t="shared" ref="KP33:KP35" si="527">IFERROR(IF(OR(KN33=MAX(KN$32:KN$35),KN33=""),"",MAX(KN$32:KN$35)-KN33)/MIN(KN$32:KN$35),"")</f>
        <v/>
      </c>
      <c r="KU33" s="17" t="s">
        <v>131</v>
      </c>
      <c r="KV33" s="18">
        <v>292.79998779296875</v>
      </c>
      <c r="KX33" s="19" t="str">
        <f t="shared" ref="KX33:KX35" si="528">IFERROR(IF(OR(KV33=MAX(KV$32:KV$35),KV33=""),"",MAX(KV$32:KV$35)-KV33)/MIN(KV$32:KV$35),"")</f>
        <v/>
      </c>
      <c r="LC33" s="17" t="s">
        <v>131</v>
      </c>
      <c r="LD33" s="18">
        <v>292.79998779296875</v>
      </c>
      <c r="LF33" s="19" t="str">
        <f t="shared" ref="LF33:LF35" si="529">IFERROR(IF(OR(LD33=MAX(LD$32:LD$35),LD33=""),"",MAX(LD$32:LD$35)-LD33)/MIN(LD$32:LD$35),"")</f>
        <v/>
      </c>
      <c r="LK33" s="17" t="s">
        <v>131</v>
      </c>
      <c r="LL33" s="18">
        <v>292.79998779296875</v>
      </c>
      <c r="LN33" s="19" t="str">
        <f t="shared" ref="LN33:LN35" si="530">IFERROR(IF(OR(LL33=MAX(LL$32:LL$35),LL33=""),"",MAX(LL$32:LL$35)-LL33)/MIN(LL$32:LL$35),"")</f>
        <v/>
      </c>
      <c r="LS33" s="17" t="s">
        <v>131</v>
      </c>
      <c r="LT33" s="18"/>
      <c r="LV33" s="19" t="str">
        <f t="shared" ref="LV33:LV35" si="531">IFERROR(IF(OR(LT33=MAX(LT$32:LT$35),LT33=""),"",MAX(LT$32:LT$35)-LT33)/MIN(LT$32:LT$35),"")</f>
        <v/>
      </c>
      <c r="MA33" s="17" t="s">
        <v>131</v>
      </c>
      <c r="MB33" s="18">
        <v>292.79998779296875</v>
      </c>
      <c r="MD33" s="19" t="str">
        <f t="shared" ref="MD33:MD35" si="532">IFERROR(IF(OR(MB33=MAX(MB$32:MB$35),MB33=""),"",MAX(MB$32:MB$35)-MB33)/MIN(MB$32:MB$35),"")</f>
        <v/>
      </c>
      <c r="MI33" s="17" t="s">
        <v>131</v>
      </c>
      <c r="MJ33" s="18">
        <v>292.79998779296875</v>
      </c>
      <c r="ML33" s="19" t="str">
        <f t="shared" ref="ML33:ML35" si="533">IFERROR(IF(OR(MJ33=MAX(MJ$32:MJ$35),MJ33=""),"",MAX(MJ$32:MJ$35)-MJ33)/MIN(MJ$32:MJ$35),"")</f>
        <v/>
      </c>
      <c r="MQ33" s="17" t="s">
        <v>131</v>
      </c>
      <c r="MR33" s="18">
        <v>292.79998779296875</v>
      </c>
      <c r="MT33" s="19" t="str">
        <f t="shared" ref="MT33:MT35" si="534">IFERROR(IF(OR(MR33=MAX(MR$32:MR$35),MR33=""),"",MAX(MR$32:MR$35)-MR33)/MIN(MR$32:MR$35),"")</f>
        <v/>
      </c>
      <c r="MY33" s="17" t="s">
        <v>131</v>
      </c>
      <c r="MZ33" s="18">
        <v>292.79998779296875</v>
      </c>
      <c r="NB33" s="19" t="str">
        <f t="shared" ref="NB33:NB35" si="535">IFERROR(IF(OR(MZ33=MAX(MZ$32:MZ$35),MZ33=""),"",MAX(MZ$32:MZ$35)-MZ33)/MIN(MZ$32:MZ$35),"")</f>
        <v/>
      </c>
      <c r="NG33" s="17" t="s">
        <v>131</v>
      </c>
      <c r="NH33" s="18">
        <v>312</v>
      </c>
      <c r="NJ33" s="19" t="str">
        <f t="shared" ref="NJ33:NJ35" si="536">IFERROR(IF(OR(NH33=MAX(NH$32:NH$35),NH33=""),"",MAX(NH$32:NH$35)-NH33)/MIN(NH$32:NH$35),"")</f>
        <v/>
      </c>
      <c r="NO33" s="17" t="s">
        <v>131</v>
      </c>
      <c r="NP33" s="18">
        <v>312</v>
      </c>
      <c r="NR33" s="19" t="str">
        <f t="shared" ref="NR33:NR35" si="537">IFERROR(IF(OR(NP33=MAX(NP$32:NP$35),NP33=""),"",MAX(NP$32:NP$35)-NP33)/MIN(NP$32:NP$35),"")</f>
        <v/>
      </c>
      <c r="NW33" s="17" t="s">
        <v>131</v>
      </c>
      <c r="NX33" s="18">
        <v>292.79998779296875</v>
      </c>
      <c r="NZ33" s="19" t="str">
        <f t="shared" ref="NZ33:NZ35" si="538">IFERROR(IF(OR(NX33=MAX(NX$32:NX$35),NX33=""),"",MAX(NX$32:NX$35)-NX33)/MIN(NX$32:NX$35),"")</f>
        <v/>
      </c>
      <c r="OE33" s="17" t="s">
        <v>131</v>
      </c>
      <c r="OF33" s="18">
        <v>292.79998779296875</v>
      </c>
      <c r="OH33" s="19" t="str">
        <f t="shared" ref="OH33:OH35" si="539">IFERROR(IF(OR(OF33=MAX(OF$32:OF$35),OF33=""),"",MAX(OF$32:OF$35)-OF33)/MIN(OF$32:OF$35),"")</f>
        <v/>
      </c>
      <c r="OM33" s="17" t="s">
        <v>131</v>
      </c>
      <c r="ON33" s="18">
        <v>292.79998779296875</v>
      </c>
      <c r="OP33" s="19" t="str">
        <f t="shared" ref="OP33:OP35" si="540">IFERROR(IF(OR(ON33=MAX(ON$32:ON$35),ON33=""),"",MAX(ON$32:ON$35)-ON33)/MIN(ON$32:ON$35),"")</f>
        <v/>
      </c>
      <c r="OU33" s="17" t="s">
        <v>131</v>
      </c>
      <c r="OV33" s="18">
        <v>295.20001220703125</v>
      </c>
      <c r="OX33" s="19" t="str">
        <f t="shared" ref="OX33:OX35" si="541">IFERROR(IF(OR(OV33=MAX(OV$32:OV$35),OV33=""),"",MAX(OV$32:OV$35)-OV33)/MIN(OV$32:OV$35),"")</f>
        <v/>
      </c>
      <c r="PC33" s="17" t="s">
        <v>131</v>
      </c>
      <c r="PD33" s="18">
        <v>295.20001220703125</v>
      </c>
      <c r="PF33" s="19" t="str">
        <f t="shared" ref="PF33:PF35" si="542">IFERROR(IF(OR(PD33=MAX(PD$32:PD$35),PD33=""),"",MAX(PD$32:PD$35)-PD33)/MIN(PD$32:PD$35),"")</f>
        <v/>
      </c>
      <c r="PK33" s="17" t="s">
        <v>131</v>
      </c>
      <c r="PL33" s="18">
        <v>295.20001220703125</v>
      </c>
      <c r="PN33" s="19" t="str">
        <f t="shared" ref="PN33:PN35" si="543">IFERROR(IF(OR(PL33=MAX(PL$32:PL$35),PL33=""),"",MAX(PL$32:PL$35)-PL33)/MIN(PL$32:PL$35),"")</f>
        <v/>
      </c>
      <c r="PS33" s="17" t="s">
        <v>131</v>
      </c>
      <c r="PT33" s="18">
        <v>295.20001220703125</v>
      </c>
      <c r="PV33" s="19" t="str">
        <f t="shared" ref="PV33:PV35" si="544">IFERROR(IF(OR(PT33=MAX(PT$32:PT$35),PT33=""),"",MAX(PT$32:PT$35)-PT33)/MIN(PT$32:PT$35),"")</f>
        <v/>
      </c>
      <c r="QA33" s="17" t="s">
        <v>131</v>
      </c>
      <c r="QB33" s="18">
        <v>295.20001220703125</v>
      </c>
      <c r="QD33" s="19" t="str">
        <f t="shared" ref="QD33:QD35" si="545">IFERROR(IF(OR(QB33=MAX(QB$32:QB$35),QB33=""),"",MAX(QB$32:QB$35)-QB33)/MIN(QB$32:QB$35),"")</f>
        <v/>
      </c>
      <c r="QI33" s="17" t="s">
        <v>131</v>
      </c>
      <c r="QJ33" s="18">
        <v>295.20001220703125</v>
      </c>
      <c r="QL33" s="19" t="str">
        <f t="shared" ref="QL33:QL35" si="546">IFERROR(IF(OR(QJ33=MAX(QJ$32:QJ$35),QJ33=""),"",MAX(QJ$32:QJ$35)-QJ33)/MIN(QJ$32:QJ$35),"")</f>
        <v/>
      </c>
      <c r="QQ33" s="17" t="s">
        <v>131</v>
      </c>
      <c r="QR33" s="18">
        <v>295.20001220703125</v>
      </c>
      <c r="QT33" s="19" t="str">
        <f t="shared" ref="QT33:QT35" si="547">IFERROR(IF(OR(QR33=MAX(QR$32:QR$35),QR33=""),"",MAX(QR$32:QR$35)-QR33)/MIN(QR$32:QR$35),"")</f>
        <v/>
      </c>
      <c r="QY33" s="17" t="s">
        <v>131</v>
      </c>
      <c r="QZ33" s="18">
        <v>280.79998779296875</v>
      </c>
      <c r="RB33" s="19" t="str">
        <f t="shared" ref="RB33:RB35" si="548">IFERROR(IF(OR(QZ33=MAX(QZ$32:QZ$35),QZ33=""),"",MAX(QZ$32:QZ$35)-QZ33)/MIN(QZ$32:QZ$35),"")</f>
        <v/>
      </c>
      <c r="RG33" s="17" t="s">
        <v>131</v>
      </c>
      <c r="RH33" s="18">
        <v>280.79998779296875</v>
      </c>
      <c r="RJ33" s="19" t="str">
        <f t="shared" ref="RJ33:RJ35" si="549">IFERROR(IF(OR(RH33=MAX(RH$32:RH$35),RH33=""),"",MAX(RH$32:RH$35)-RH33)/MIN(RH$32:RH$35),"")</f>
        <v/>
      </c>
      <c r="RO33" s="17" t="s">
        <v>131</v>
      </c>
      <c r="RP33" s="18"/>
      <c r="RR33" s="19" t="str">
        <f t="shared" ref="RR33:RR35" si="550">IFERROR(IF(OR(RP33=MAX(RP$32:RP$35),RP33=""),"",MAX(RP$32:RP$35)-RP33)/MIN(RP$32:RP$35),"")</f>
        <v/>
      </c>
      <c r="RW33" s="17" t="s">
        <v>131</v>
      </c>
      <c r="RX33" s="18">
        <v>295.20001220703125</v>
      </c>
      <c r="RZ33" s="19" t="str">
        <f t="shared" ref="RZ33:RZ35" si="551">IFERROR(IF(OR(RX33=MAX(RX$32:RX$35),RX33=""),"",MAX(RX$32:RX$35)-RX33)/MIN(RX$32:RX$35),"")</f>
        <v/>
      </c>
      <c r="SE33" s="17" t="s">
        <v>131</v>
      </c>
      <c r="SF33" s="18">
        <v>280.79998779296875</v>
      </c>
      <c r="SH33" s="19" t="str">
        <f t="shared" ref="SH33:SH35" si="552">IFERROR(IF(OR(SF33=MAX(SF$32:SF$35),SF33=""),"",MAX(SF$32:SF$35)-SF33)/MIN(SF$32:SF$35),"")</f>
        <v/>
      </c>
      <c r="SM33" s="17" t="s">
        <v>131</v>
      </c>
      <c r="SN33" s="18">
        <v>295.20001220703125</v>
      </c>
      <c r="SP33" s="19" t="str">
        <f t="shared" ref="SP33:SP35" si="553">IFERROR(IF(OR(SN33=MAX(SN$32:SN$35),SN33=""),"",MAX(SN$32:SN$35)-SN33)/MIN(SN$32:SN$35),"")</f>
        <v/>
      </c>
      <c r="SU33" s="17" t="s">
        <v>131</v>
      </c>
      <c r="SV33" s="18">
        <v>295.20001220703125</v>
      </c>
      <c r="SX33" s="19" t="str">
        <f t="shared" ref="SX33:SX35" si="554">IFERROR(IF(OR(SV33=MAX(SV$32:SV$35),SV33=""),"",MAX(SV$32:SV$35)-SV33)/MIN(SV$32:SV$35),"")</f>
        <v/>
      </c>
      <c r="TC33" s="17" t="s">
        <v>131</v>
      </c>
      <c r="TD33" s="18">
        <v>280.79998779296875</v>
      </c>
      <c r="TF33" s="19" t="str">
        <f t="shared" ref="TF33:TF35" si="555">IFERROR(IF(OR(TD33=MAX(TD$32:TD$35),TD33=""),"",MAX(TD$32:TD$35)-TD33)/MIN(TD$32:TD$35),"")</f>
        <v/>
      </c>
      <c r="TK33" s="17" t="s">
        <v>131</v>
      </c>
      <c r="TL33" s="18">
        <v>280.79998779296875</v>
      </c>
      <c r="TN33" s="19" t="str">
        <f t="shared" ref="TN33:TN35" si="556">IFERROR(IF(OR(TL33=MAX(TL$32:TL$35),TL33=""),"",MAX(TL$32:TL$35)-TL33)/MIN(TL$32:TL$35),"")</f>
        <v/>
      </c>
      <c r="TS33" s="17" t="s">
        <v>131</v>
      </c>
      <c r="TT33" s="18">
        <v>280.79998779296875</v>
      </c>
      <c r="TV33" s="19" t="str">
        <f t="shared" ref="TV33:TV35" si="557">IFERROR(IF(OR(TT33=MAX(TT$32:TT$35),TT33=""),"",MAX(TT$32:TT$35)-TT33)/MIN(TT$32:TT$35),"")</f>
        <v/>
      </c>
      <c r="UA33" s="17" t="s">
        <v>131</v>
      </c>
      <c r="UB33" s="18">
        <v>266.39999389648438</v>
      </c>
      <c r="UD33" s="19" t="str">
        <f t="shared" ref="UD33:UD35" si="558">IFERROR(IF(OR(UB33=MAX(UB$32:UB$35),UB33=""),"",MAX(UB$32:UB$35)-UB33)/MIN(UB$32:UB$35),"")</f>
        <v/>
      </c>
      <c r="UI33" s="17" t="s">
        <v>131</v>
      </c>
      <c r="UJ33" s="18">
        <v>266.39999389648438</v>
      </c>
      <c r="UL33" s="19" t="str">
        <f t="shared" ref="UL33:UL35" si="559">IFERROR(IF(OR(UJ33=MAX(UJ$32:UJ$35),UJ33=""),"",MAX(UJ$32:UJ$35)-UJ33)/MIN(UJ$32:UJ$35),"")</f>
        <v/>
      </c>
      <c r="UQ33" s="17" t="s">
        <v>131</v>
      </c>
      <c r="UR33" s="18">
        <v>266.39999389648438</v>
      </c>
      <c r="UT33" s="19" t="str">
        <f t="shared" ref="UT33:UT35" si="560">IFERROR(IF(OR(UR33=MAX(UR$32:UR$35),UR33=""),"",MAX(UR$32:UR$35)-UR33)/MIN(UR$32:UR$35),"")</f>
        <v/>
      </c>
      <c r="UY33" s="17" t="s">
        <v>131</v>
      </c>
      <c r="UZ33" s="18">
        <v>266.39999389648438</v>
      </c>
      <c r="VB33" s="19" t="str">
        <f t="shared" ref="VB33:VB35" si="561">IFERROR(IF(OR(UZ33=MAX(UZ$32:UZ$35),UZ33=""),"",MAX(UZ$32:UZ$35)-UZ33)/MIN(UZ$32:UZ$35),"")</f>
        <v/>
      </c>
      <c r="VG33" s="17" t="s">
        <v>131</v>
      </c>
      <c r="VH33" s="18">
        <v>280.79998779296875</v>
      </c>
      <c r="VJ33" s="19" t="str">
        <f t="shared" ref="VJ33:VJ35" si="562">IFERROR(IF(OR(VH33=MAX(VH$32:VH$35),VH33=""),"",MAX(VH$32:VH$35)-VH33)/MIN(VH$32:VH$35),"")</f>
        <v/>
      </c>
      <c r="VO33" s="17" t="s">
        <v>131</v>
      </c>
      <c r="VP33" s="18">
        <v>266.39999389648438</v>
      </c>
      <c r="VR33" s="19" t="str">
        <f t="shared" ref="VR33:VR35" si="563">IFERROR(IF(OR(VP33=MAX(VP$32:VP$35),VP33=""),"",MAX(VP$32:VP$35)-VP33)/MIN(VP$32:VP$35),"")</f>
        <v/>
      </c>
      <c r="VW33" s="17" t="s">
        <v>131</v>
      </c>
      <c r="VX33" s="18">
        <v>266.39999389648438</v>
      </c>
      <c r="VZ33" s="19" t="str">
        <f t="shared" ref="VZ33:VZ35" si="564">IFERROR(IF(OR(VX33=MAX(VX$32:VX$35),VX33=""),"",MAX(VX$32:VX$35)-VX33)/MIN(VX$32:VX$35),"")</f>
        <v/>
      </c>
      <c r="WE33" s="17" t="s">
        <v>131</v>
      </c>
      <c r="WF33" s="18">
        <v>266.39999389648438</v>
      </c>
      <c r="WH33" s="19" t="str">
        <f t="shared" ref="WH33:WH35" si="565">IFERROR(IF(OR(WF33=MAX(WF$32:WF$35),WF33=""),"",MAX(WF$32:WF$35)-WF33)/MIN(WF$32:WF$35),"")</f>
        <v/>
      </c>
      <c r="WM33" s="17" t="s">
        <v>131</v>
      </c>
      <c r="WN33" s="18">
        <v>194.39999389648438</v>
      </c>
      <c r="WP33" s="19" t="str">
        <f t="shared" ref="WP33:WP35" si="566">IFERROR(IF(OR(WN33=MAX(WN$32:WN$35),WN33=""),"",MAX(WN$32:WN$35)-WN33)/MIN(WN$32:WN$35),"")</f>
        <v/>
      </c>
      <c r="WU33" s="17" t="s">
        <v>131</v>
      </c>
      <c r="WV33" s="18">
        <v>194.39999389648438</v>
      </c>
      <c r="WX33" s="19" t="str">
        <f t="shared" ref="WX33:WX35" si="567">IFERROR(IF(OR(WV33=MAX(WV$32:WV$35),WV33=""),"",MAX(WV$32:WV$35)-WV33)/MIN(WV$32:WV$35),"")</f>
        <v/>
      </c>
      <c r="XC33" s="17" t="s">
        <v>131</v>
      </c>
      <c r="XD33" s="18">
        <v>280.79998779296875</v>
      </c>
      <c r="XF33" s="19" t="str">
        <f t="shared" ref="XF33:XF35" si="568">IFERROR(IF(OR(XD33=MAX(XD$32:XD$35),XD33=""),"",MAX(XD$32:XD$35)-XD33)/MIN(XD$32:XD$35),"")</f>
        <v/>
      </c>
      <c r="XK33" s="17" t="s">
        <v>131</v>
      </c>
      <c r="XL33" s="18">
        <v>280.79998779296875</v>
      </c>
      <c r="XN33" s="19" t="str">
        <f t="shared" ref="XN33:XN35" si="569">IFERROR(IF(OR(XL33=MAX(XL$32:XL$35),XL33=""),"",MAX(XL$32:XL$35)-XL33)/MIN(XL$32:XL$35),"")</f>
        <v/>
      </c>
      <c r="XS33" s="17" t="s">
        <v>131</v>
      </c>
      <c r="XT33" s="18">
        <v>280.79998779296875</v>
      </c>
      <c r="XV33" s="19" t="str">
        <f t="shared" ref="XV33:XV35" si="570">IFERROR(IF(OR(XT33=MAX(XT$32:XT$35),XT33=""),"",MAX(XT$32:XT$35)-XT33)/MIN(XT$32:XT$35),"")</f>
        <v/>
      </c>
      <c r="YA33" s="17" t="s">
        <v>131</v>
      </c>
      <c r="YB33" s="18">
        <v>295.20001220703125</v>
      </c>
      <c r="YD33" s="19" t="str">
        <f t="shared" ref="YD33:YD35" si="571">IFERROR(IF(OR(YB33=MAX(YB$32:YB$35),YB33=""),"",MAX(YB$32:YB$35)-YB33)/MIN(YB$32:YB$35),"")</f>
        <v/>
      </c>
      <c r="YI33" s="17" t="s">
        <v>131</v>
      </c>
      <c r="YJ33" s="18">
        <v>295.20001220703125</v>
      </c>
      <c r="YL33" s="19" t="str">
        <f t="shared" ref="YL33:YL35" si="572">IFERROR(IF(OR(YJ33=MAX(YJ$32:YJ$35),YJ33=""),"",MAX(YJ$32:YJ$35)-YJ33)/MIN(YJ$32:YJ$35),"")</f>
        <v/>
      </c>
      <c r="YQ33" s="17" t="s">
        <v>131</v>
      </c>
      <c r="YR33" s="18">
        <v>280.79998779296875</v>
      </c>
      <c r="YT33" s="19" t="str">
        <f t="shared" ref="YT33:YT35" si="573">IFERROR(IF(OR(YR33=MAX(YR$32:YR$35),YR33=""),"",MAX(YR$32:YR$35)-YR33)/MIN(YR$32:YR$35),"")</f>
        <v/>
      </c>
      <c r="YY33" s="17" t="s">
        <v>131</v>
      </c>
      <c r="YZ33" s="18">
        <v>280.79998779296875</v>
      </c>
      <c r="ZB33" s="19" t="str">
        <f t="shared" ref="ZB33:ZB35" si="574">IFERROR(IF(OR(YZ33=MAX(YZ$32:YZ$35),YZ33=""),"",MAX(YZ$32:YZ$35)-YZ33)/MIN(YZ$32:YZ$35),"")</f>
        <v/>
      </c>
      <c r="ZG33" s="17" t="s">
        <v>131</v>
      </c>
      <c r="ZH33" s="18">
        <v>266.39999389648438</v>
      </c>
      <c r="ZJ33" s="19" t="str">
        <f t="shared" ref="ZJ33:ZJ35" si="575">IFERROR(IF(OR(ZH33=MAX(ZH$32:ZH$35),ZH33=""),"",MAX(ZH$32:ZH$35)-ZH33)/MIN(ZH$32:ZH$35),"")</f>
        <v/>
      </c>
      <c r="ZO33" s="17" t="s">
        <v>131</v>
      </c>
      <c r="ZP33" s="18">
        <v>194.39999389648438</v>
      </c>
      <c r="ZR33" s="19" t="str">
        <f t="shared" ref="ZR33:ZR35" si="576">IFERROR(IF(OR(ZP33=MAX(ZP$32:ZP$35),ZP33=""),"",MAX(ZP$32:ZP$35)-ZP33)/MIN(ZP$32:ZP$35),"")</f>
        <v/>
      </c>
      <c r="ZW33" s="17" t="s">
        <v>131</v>
      </c>
      <c r="ZX33" s="18">
        <v>266.39999389648438</v>
      </c>
      <c r="ZZ33" s="19" t="str">
        <f t="shared" ref="ZZ33:ZZ35" si="577">IFERROR(IF(OR(ZX33=MAX(ZX$32:ZX$35),ZX33=""),"",MAX(ZX$32:ZX$35)-ZX33)/MIN(ZX$32:ZX$35),"")</f>
        <v/>
      </c>
      <c r="AAE33" s="17" t="s">
        <v>131</v>
      </c>
      <c r="AAF33" s="18">
        <v>280.79998779296875</v>
      </c>
      <c r="AAH33" s="19" t="str">
        <f t="shared" ref="AAH33:AAH35" si="578">IFERROR(IF(OR(AAF33=MAX(AAF$32:AAF$35),AAF33=""),"",MAX(AAF$32:AAF$35)-AAF33)/MIN(AAF$32:AAF$35),"")</f>
        <v/>
      </c>
      <c r="AAM33" s="17" t="s">
        <v>131</v>
      </c>
      <c r="AAN33" s="18">
        <v>280.79998779296875</v>
      </c>
      <c r="AAP33" s="19" t="str">
        <f t="shared" ref="AAP33:AAP35" si="579">IFERROR(IF(OR(AAN33=MAX(AAN$32:AAN$35),AAN33=""),"",MAX(AAN$32:AAN$35)-AAN33)/MIN(AAN$32:AAN$35),"")</f>
        <v/>
      </c>
      <c r="AAU33" s="17" t="s">
        <v>131</v>
      </c>
      <c r="AAV33" s="18">
        <v>280.79998779296875</v>
      </c>
      <c r="AAX33" s="19" t="str">
        <f t="shared" ref="AAX33:AAX35" si="580">IFERROR(IF(OR(AAV33=MAX(AAV$32:AAV$35),AAV33=""),"",MAX(AAV$32:AAV$35)-AAV33)/MIN(AAV$32:AAV$35),"")</f>
        <v/>
      </c>
      <c r="ABC33" s="17" t="s">
        <v>131</v>
      </c>
      <c r="ABD33" s="18">
        <v>280.79998779296875</v>
      </c>
      <c r="ABF33" s="19" t="str">
        <f t="shared" ref="ABF33:ABF35" si="581">IFERROR(IF(OR(ABD33=MAX(ABD$32:ABD$35),ABD33=""),"",MAX(ABD$32:ABD$35)-ABD33)/MIN(ABD$32:ABD$35),"")</f>
        <v/>
      </c>
      <c r="ABK33" s="17" t="s">
        <v>131</v>
      </c>
      <c r="ABL33" s="18">
        <v>312</v>
      </c>
      <c r="ABN33" s="19" t="str">
        <f t="shared" ref="ABN33:ABN35" si="582">IFERROR(IF(OR(ABL33=MAX(ABL$32:ABL$35),ABL33=""),"",MAX(ABL$32:ABL$35)-ABL33)/MIN(ABL$32:ABL$35),"")</f>
        <v/>
      </c>
      <c r="ABS33" s="17" t="s">
        <v>131</v>
      </c>
      <c r="ABT33" s="18">
        <v>312</v>
      </c>
      <c r="ABV33" s="19" t="str">
        <f t="shared" ref="ABV33:ABV35" si="583">IFERROR(IF(OR(ABT33=MAX(ABT$32:ABT$35),ABT33=""),"",MAX(ABT$32:ABT$35)-ABT33)/MIN(ABT$32:ABT$35),"")</f>
        <v/>
      </c>
      <c r="ACA33" s="17" t="s">
        <v>131</v>
      </c>
      <c r="ACB33" s="18">
        <v>312</v>
      </c>
      <c r="ACD33" s="19" t="str">
        <f t="shared" ref="ACD33:ACD35" si="584">IFERROR(IF(OR(ACB33=MAX(ACB$32:ACB$35),ACB33=""),"",MAX(ACB$32:ACB$35)-ACB33)/MIN(ACB$32:ACB$35),"")</f>
        <v/>
      </c>
      <c r="ACI33" s="17" t="s">
        <v>131</v>
      </c>
      <c r="ACJ33" s="18">
        <v>312</v>
      </c>
      <c r="ACL33" s="19" t="str">
        <f t="shared" ref="ACL33:ACL35" si="585">IFERROR(IF(OR(ACJ33=MAX(ACJ$32:ACJ$35),ACJ33=""),"",MAX(ACJ$32:ACJ$35)-ACJ33)/MIN(ACJ$32:ACJ$35),"")</f>
        <v/>
      </c>
      <c r="ACQ33" s="17" t="s">
        <v>131</v>
      </c>
      <c r="ACR33" s="18">
        <v>324</v>
      </c>
      <c r="ACT33" s="19" t="str">
        <f t="shared" ref="ACT33:ACT35" si="586">IFERROR(IF(OR(ACR33=MAX(ACR$32:ACR$35),ACR33=""),"",MAX(ACR$32:ACR$35)-ACR33)/MIN(ACR$32:ACR$35),"")</f>
        <v/>
      </c>
      <c r="ACY33" s="17" t="s">
        <v>131</v>
      </c>
      <c r="ACZ33" s="18">
        <v>324</v>
      </c>
      <c r="ADB33" s="19" t="str">
        <f t="shared" ref="ADB33:ADB35" si="587">IFERROR(IF(OR(ACZ33=MAX(ACZ$32:ACZ$35),ACZ33=""),"",MAX(ACZ$32:ACZ$35)-ACZ33)/MIN(ACZ$32:ACZ$35),"")</f>
        <v/>
      </c>
    </row>
    <row r="34" spans="2:783" x14ac:dyDescent="0.2">
      <c r="C34" s="17" t="s">
        <v>133</v>
      </c>
      <c r="D34" s="18">
        <v>298.457763671875</v>
      </c>
      <c r="F34" s="19" t="str">
        <f t="shared" si="490"/>
        <v/>
      </c>
      <c r="K34" s="17" t="s">
        <v>133</v>
      </c>
      <c r="L34" s="18">
        <v>298.457763671875</v>
      </c>
      <c r="N34" s="19" t="str">
        <f t="shared" si="491"/>
        <v/>
      </c>
      <c r="S34" s="17" t="s">
        <v>133</v>
      </c>
      <c r="T34" s="18">
        <v>298.457763671875</v>
      </c>
      <c r="V34" s="19" t="str">
        <f t="shared" si="492"/>
        <v/>
      </c>
      <c r="AA34" s="17" t="s">
        <v>133</v>
      </c>
      <c r="AB34" s="18">
        <v>298.457763671875</v>
      </c>
      <c r="AD34" s="19" t="str">
        <f t="shared" si="493"/>
        <v/>
      </c>
      <c r="AI34" s="17" t="s">
        <v>133</v>
      </c>
      <c r="AJ34" s="18">
        <v>298.457763671875</v>
      </c>
      <c r="AL34" s="19" t="str">
        <f t="shared" si="494"/>
        <v/>
      </c>
      <c r="AQ34" s="17" t="s">
        <v>133</v>
      </c>
      <c r="AR34" s="18">
        <v>298.457763671875</v>
      </c>
      <c r="AT34" s="19" t="str">
        <f t="shared" si="495"/>
        <v/>
      </c>
      <c r="AY34" s="17" t="s">
        <v>133</v>
      </c>
      <c r="AZ34" s="18">
        <v>298.457763671875</v>
      </c>
      <c r="BB34" s="19" t="str">
        <f t="shared" si="496"/>
        <v/>
      </c>
      <c r="BG34" s="17" t="s">
        <v>133</v>
      </c>
      <c r="BH34" s="18">
        <v>298.457763671875</v>
      </c>
      <c r="BJ34" s="19" t="str">
        <f t="shared" si="497"/>
        <v/>
      </c>
      <c r="BO34" s="17" t="s">
        <v>133</v>
      </c>
      <c r="BP34" s="18">
        <v>301.04183959960938</v>
      </c>
      <c r="BR34" s="19" t="str">
        <f t="shared" si="498"/>
        <v/>
      </c>
      <c r="BW34" s="17" t="s">
        <v>133</v>
      </c>
      <c r="BX34" s="18"/>
      <c r="BZ34" s="19" t="str">
        <f t="shared" si="499"/>
        <v/>
      </c>
      <c r="CE34" s="17" t="s">
        <v>133</v>
      </c>
      <c r="CF34" s="18">
        <v>301.04183959960938</v>
      </c>
      <c r="CH34" s="19" t="str">
        <f t="shared" si="500"/>
        <v/>
      </c>
      <c r="CM34" s="17" t="s">
        <v>133</v>
      </c>
      <c r="CN34" s="18">
        <v>301.04183959960938</v>
      </c>
      <c r="CP34" s="19" t="str">
        <f t="shared" si="501"/>
        <v/>
      </c>
      <c r="CU34" s="17" t="s">
        <v>133</v>
      </c>
      <c r="CV34" s="18">
        <v>301.04183959960938</v>
      </c>
      <c r="CX34" s="19" t="str">
        <f t="shared" si="502"/>
        <v/>
      </c>
      <c r="DC34" s="17" t="s">
        <v>133</v>
      </c>
      <c r="DD34" s="18">
        <v>301.04183959960938</v>
      </c>
      <c r="DF34" s="19" t="str">
        <f t="shared" si="503"/>
        <v/>
      </c>
      <c r="DK34" s="17" t="s">
        <v>133</v>
      </c>
      <c r="DL34" s="18">
        <v>306.20993041992188</v>
      </c>
      <c r="DN34" s="19" t="str">
        <f t="shared" si="504"/>
        <v/>
      </c>
      <c r="DS34" s="17" t="s">
        <v>133</v>
      </c>
      <c r="DT34" s="18">
        <v>306.20993041992188</v>
      </c>
      <c r="DV34" s="19" t="str">
        <f t="shared" si="505"/>
        <v/>
      </c>
      <c r="EA34" s="17" t="s">
        <v>133</v>
      </c>
      <c r="EB34" s="18">
        <v>306.20993041992188</v>
      </c>
      <c r="ED34" s="19" t="str">
        <f t="shared" si="506"/>
        <v/>
      </c>
      <c r="EI34" s="17" t="s">
        <v>133</v>
      </c>
      <c r="EJ34" s="18">
        <v>306.20993041992188</v>
      </c>
      <c r="EL34" s="19" t="str">
        <f t="shared" si="507"/>
        <v/>
      </c>
      <c r="EQ34" s="17" t="s">
        <v>133</v>
      </c>
      <c r="ER34" s="18">
        <v>301.04183959960938</v>
      </c>
      <c r="ET34" s="19" t="str">
        <f t="shared" si="508"/>
        <v/>
      </c>
      <c r="EY34" s="17" t="s">
        <v>133</v>
      </c>
      <c r="EZ34" s="18">
        <v>301.04183959960938</v>
      </c>
      <c r="FB34" s="19" t="str">
        <f t="shared" si="509"/>
        <v/>
      </c>
      <c r="FG34" s="17" t="s">
        <v>133</v>
      </c>
      <c r="FH34" s="18">
        <v>301.04183959960938</v>
      </c>
      <c r="FJ34" s="19" t="str">
        <f t="shared" si="510"/>
        <v/>
      </c>
      <c r="FO34" s="17" t="s">
        <v>133</v>
      </c>
      <c r="FP34" s="18">
        <v>306.20993041992188</v>
      </c>
      <c r="FR34" s="19" t="str">
        <f t="shared" si="511"/>
        <v/>
      </c>
      <c r="FW34" s="17" t="s">
        <v>133</v>
      </c>
      <c r="FX34" s="18">
        <v>306.20993041992188</v>
      </c>
      <c r="FZ34" s="19" t="str">
        <f t="shared" si="512"/>
        <v/>
      </c>
      <c r="GE34" s="17" t="s">
        <v>133</v>
      </c>
      <c r="GF34" s="18">
        <v>306.20993041992188</v>
      </c>
      <c r="GH34" s="19" t="str">
        <f t="shared" si="513"/>
        <v/>
      </c>
      <c r="GM34" s="17" t="s">
        <v>133</v>
      </c>
      <c r="GN34" s="18">
        <v>298.457763671875</v>
      </c>
      <c r="GP34" s="19" t="str">
        <f t="shared" si="514"/>
        <v/>
      </c>
      <c r="GU34" s="17" t="s">
        <v>133</v>
      </c>
      <c r="GV34" s="18">
        <v>301.04183959960938</v>
      </c>
      <c r="GX34" s="19" t="str">
        <f t="shared" si="515"/>
        <v/>
      </c>
      <c r="HC34" s="17" t="s">
        <v>133</v>
      </c>
      <c r="HD34" s="18">
        <v>298.457763671875</v>
      </c>
      <c r="HF34" s="19" t="str">
        <f t="shared" si="516"/>
        <v/>
      </c>
      <c r="HK34" s="17" t="s">
        <v>133</v>
      </c>
      <c r="HL34" s="18">
        <v>298.457763671875</v>
      </c>
      <c r="HN34" s="19" t="str">
        <f t="shared" si="517"/>
        <v/>
      </c>
      <c r="HS34" s="17" t="s">
        <v>133</v>
      </c>
      <c r="HT34" s="18">
        <v>291.99765014648438</v>
      </c>
      <c r="HV34" s="19" t="str">
        <f t="shared" si="518"/>
        <v/>
      </c>
      <c r="IA34" s="17" t="s">
        <v>133</v>
      </c>
      <c r="IB34" s="18">
        <v>291.99765014648438</v>
      </c>
      <c r="ID34" s="19" t="str">
        <f t="shared" si="519"/>
        <v/>
      </c>
      <c r="II34" s="17" t="s">
        <v>133</v>
      </c>
      <c r="IJ34" s="18">
        <v>291.99765014648438</v>
      </c>
      <c r="IL34" s="19" t="str">
        <f t="shared" si="520"/>
        <v/>
      </c>
      <c r="IQ34" s="17" t="s">
        <v>133</v>
      </c>
      <c r="IR34" s="18">
        <v>291.99765014648438</v>
      </c>
      <c r="IT34" s="19" t="str">
        <f t="shared" si="521"/>
        <v/>
      </c>
      <c r="IY34" s="17" t="s">
        <v>133</v>
      </c>
      <c r="IZ34" s="18">
        <v>294.58169555664063</v>
      </c>
      <c r="JB34" s="19" t="str">
        <f t="shared" si="522"/>
        <v/>
      </c>
      <c r="JG34" s="17" t="s">
        <v>133</v>
      </c>
      <c r="JH34" s="18">
        <v>293.2896728515625</v>
      </c>
      <c r="JJ34" s="19" t="str">
        <f t="shared" si="523"/>
        <v/>
      </c>
      <c r="JO34" s="17" t="s">
        <v>133</v>
      </c>
      <c r="JP34" s="18">
        <v>293.2896728515625</v>
      </c>
      <c r="JR34" s="19" t="str">
        <f t="shared" si="524"/>
        <v/>
      </c>
      <c r="JW34" s="17" t="s">
        <v>133</v>
      </c>
      <c r="JX34" s="18">
        <v>291.99765014648438</v>
      </c>
      <c r="JZ34" s="19" t="str">
        <f t="shared" si="525"/>
        <v/>
      </c>
      <c r="KE34" s="17" t="s">
        <v>133</v>
      </c>
      <c r="KF34" s="18">
        <v>291.99765014648438</v>
      </c>
      <c r="KH34" s="19" t="str">
        <f t="shared" si="526"/>
        <v/>
      </c>
      <c r="KM34" s="17" t="s">
        <v>133</v>
      </c>
      <c r="KN34" s="18">
        <v>298.457763671875</v>
      </c>
      <c r="KP34" s="19" t="str">
        <f t="shared" si="527"/>
        <v/>
      </c>
      <c r="KU34" s="17" t="s">
        <v>133</v>
      </c>
      <c r="KV34" s="18">
        <v>294.58169555664063</v>
      </c>
      <c r="KX34" s="19" t="str">
        <f t="shared" si="528"/>
        <v/>
      </c>
      <c r="LC34" s="17" t="s">
        <v>133</v>
      </c>
      <c r="LD34" s="18">
        <v>294.58169555664063</v>
      </c>
      <c r="LF34" s="19" t="str">
        <f t="shared" si="529"/>
        <v/>
      </c>
      <c r="LK34" s="17" t="s">
        <v>133</v>
      </c>
      <c r="LL34" s="18">
        <v>294.58169555664063</v>
      </c>
      <c r="LN34" s="19" t="str">
        <f t="shared" si="530"/>
        <v/>
      </c>
      <c r="LS34" s="17" t="s">
        <v>133</v>
      </c>
      <c r="LT34" s="18"/>
      <c r="LV34" s="19" t="str">
        <f t="shared" si="531"/>
        <v/>
      </c>
      <c r="MA34" s="17" t="s">
        <v>133</v>
      </c>
      <c r="MB34" s="18">
        <v>294.58169555664063</v>
      </c>
      <c r="MD34" s="19" t="str">
        <f t="shared" si="532"/>
        <v/>
      </c>
      <c r="MI34" s="17" t="s">
        <v>133</v>
      </c>
      <c r="MJ34" s="18">
        <v>294.58169555664063</v>
      </c>
      <c r="ML34" s="19" t="str">
        <f t="shared" si="533"/>
        <v/>
      </c>
      <c r="MQ34" s="17" t="s">
        <v>133</v>
      </c>
      <c r="MR34" s="18">
        <v>294.58169555664063</v>
      </c>
      <c r="MT34" s="19" t="str">
        <f t="shared" si="534"/>
        <v/>
      </c>
      <c r="MY34" s="17" t="s">
        <v>133</v>
      </c>
      <c r="MZ34" s="18">
        <v>291.99765014648438</v>
      </c>
      <c r="NB34" s="19" t="str">
        <f t="shared" si="535"/>
        <v/>
      </c>
      <c r="NG34" s="17" t="s">
        <v>133</v>
      </c>
      <c r="NH34" s="18">
        <v>294.58169555664063</v>
      </c>
      <c r="NJ34" s="19" t="str">
        <f t="shared" si="536"/>
        <v/>
      </c>
      <c r="NO34" s="17" t="s">
        <v>133</v>
      </c>
      <c r="NP34" s="18">
        <v>291.99765014648438</v>
      </c>
      <c r="NR34" s="19" t="str">
        <f t="shared" si="537"/>
        <v/>
      </c>
      <c r="NW34" s="17" t="s">
        <v>133</v>
      </c>
      <c r="NX34" s="18">
        <v>291.99765014648438</v>
      </c>
      <c r="NZ34" s="19" t="str">
        <f t="shared" si="538"/>
        <v/>
      </c>
      <c r="OE34" s="17" t="s">
        <v>133</v>
      </c>
      <c r="OF34" s="18">
        <v>291.99765014648438</v>
      </c>
      <c r="OH34" s="19" t="str">
        <f t="shared" si="539"/>
        <v/>
      </c>
      <c r="OM34" s="17" t="s">
        <v>133</v>
      </c>
      <c r="ON34" s="18">
        <v>293.2896728515625</v>
      </c>
      <c r="OP34" s="19" t="str">
        <f t="shared" si="540"/>
        <v/>
      </c>
      <c r="OU34" s="17" t="s">
        <v>133</v>
      </c>
      <c r="OV34" s="18">
        <v>294.58169555664063</v>
      </c>
      <c r="OX34" s="19" t="str">
        <f t="shared" si="541"/>
        <v/>
      </c>
      <c r="PC34" s="17" t="s">
        <v>133</v>
      </c>
      <c r="PD34" s="18">
        <v>293.2896728515625</v>
      </c>
      <c r="PF34" s="19" t="str">
        <f t="shared" si="542"/>
        <v/>
      </c>
      <c r="PK34" s="17" t="s">
        <v>133</v>
      </c>
      <c r="PL34" s="18">
        <v>293.2896728515625</v>
      </c>
      <c r="PN34" s="19" t="str">
        <f t="shared" si="543"/>
        <v/>
      </c>
      <c r="PS34" s="17" t="s">
        <v>133</v>
      </c>
      <c r="PT34" s="18">
        <v>281.66143798828125</v>
      </c>
      <c r="PV34" s="19" t="str">
        <f t="shared" si="544"/>
        <v/>
      </c>
      <c r="QA34" s="17" t="s">
        <v>133</v>
      </c>
      <c r="QB34" s="18">
        <v>293.2896728515625</v>
      </c>
      <c r="QD34" s="19" t="str">
        <f t="shared" si="545"/>
        <v/>
      </c>
      <c r="QI34" s="17" t="s">
        <v>133</v>
      </c>
      <c r="QJ34" s="18">
        <v>293.2896728515625</v>
      </c>
      <c r="QL34" s="19" t="str">
        <f t="shared" si="546"/>
        <v/>
      </c>
      <c r="QQ34" s="17" t="s">
        <v>133</v>
      </c>
      <c r="QR34" s="18">
        <v>294.58169555664063</v>
      </c>
      <c r="QT34" s="19" t="str">
        <f t="shared" si="547"/>
        <v/>
      </c>
      <c r="QY34" s="17" t="s">
        <v>133</v>
      </c>
      <c r="QZ34" s="18">
        <v>294.58169555664063</v>
      </c>
      <c r="RB34" s="19" t="str">
        <f t="shared" si="548"/>
        <v/>
      </c>
      <c r="RG34" s="17" t="s">
        <v>133</v>
      </c>
      <c r="RH34" s="18">
        <v>281.66143798828125</v>
      </c>
      <c r="RJ34" s="19" t="str">
        <f t="shared" si="549"/>
        <v/>
      </c>
      <c r="RO34" s="17" t="s">
        <v>133</v>
      </c>
      <c r="RP34" s="18"/>
      <c r="RR34" s="19" t="str">
        <f t="shared" si="550"/>
        <v/>
      </c>
      <c r="RW34" s="17" t="s">
        <v>133</v>
      </c>
      <c r="RX34" s="18">
        <v>281.66143798828125</v>
      </c>
      <c r="RZ34" s="19" t="str">
        <f t="shared" si="551"/>
        <v/>
      </c>
      <c r="SE34" s="17" t="s">
        <v>133</v>
      </c>
      <c r="SF34" s="18">
        <v>281.66143798828125</v>
      </c>
      <c r="SH34" s="19" t="str">
        <f t="shared" si="552"/>
        <v/>
      </c>
      <c r="SM34" s="17" t="s">
        <v>133</v>
      </c>
      <c r="SN34" s="18">
        <v>281.66143798828125</v>
      </c>
      <c r="SP34" s="19" t="str">
        <f t="shared" si="553"/>
        <v/>
      </c>
      <c r="SU34" s="17" t="s">
        <v>133</v>
      </c>
      <c r="SV34" s="18">
        <v>281.66143798828125</v>
      </c>
      <c r="SX34" s="19" t="str">
        <f t="shared" si="554"/>
        <v/>
      </c>
      <c r="TC34" s="17" t="s">
        <v>133</v>
      </c>
      <c r="TD34" s="18">
        <v>281.66143798828125</v>
      </c>
      <c r="TF34" s="19" t="str">
        <f t="shared" si="555"/>
        <v/>
      </c>
      <c r="TK34" s="17" t="s">
        <v>133</v>
      </c>
      <c r="TL34" s="18">
        <v>281.66143798828125</v>
      </c>
      <c r="TN34" s="19" t="str">
        <f t="shared" si="556"/>
        <v/>
      </c>
      <c r="TS34" s="17" t="s">
        <v>133</v>
      </c>
      <c r="TT34" s="18">
        <v>264.8651123046875</v>
      </c>
      <c r="TV34" s="19" t="str">
        <f t="shared" si="557"/>
        <v/>
      </c>
      <c r="UA34" s="17" t="s">
        <v>133</v>
      </c>
      <c r="UB34" s="18">
        <v>264.8651123046875</v>
      </c>
      <c r="UD34" s="19" t="str">
        <f t="shared" si="558"/>
        <v/>
      </c>
      <c r="UI34" s="17" t="s">
        <v>133</v>
      </c>
      <c r="UJ34" s="18">
        <v>264.8651123046875</v>
      </c>
      <c r="UL34" s="19" t="str">
        <f t="shared" si="559"/>
        <v/>
      </c>
      <c r="UQ34" s="17" t="s">
        <v>133</v>
      </c>
      <c r="UR34" s="18">
        <v>264.8651123046875</v>
      </c>
      <c r="UT34" s="19" t="str">
        <f t="shared" si="560"/>
        <v/>
      </c>
      <c r="UY34" s="17" t="s">
        <v>133</v>
      </c>
      <c r="UZ34" s="18">
        <v>264.8651123046875</v>
      </c>
      <c r="VB34" s="19" t="str">
        <f t="shared" si="561"/>
        <v/>
      </c>
      <c r="VG34" s="17" t="s">
        <v>133</v>
      </c>
      <c r="VH34" s="18">
        <v>264.8651123046875</v>
      </c>
      <c r="VJ34" s="19" t="str">
        <f t="shared" si="562"/>
        <v/>
      </c>
      <c r="VO34" s="17" t="s">
        <v>133</v>
      </c>
      <c r="VP34" s="18">
        <v>264.8651123046875</v>
      </c>
      <c r="VR34" s="19" t="str">
        <f t="shared" si="563"/>
        <v/>
      </c>
      <c r="VW34" s="17" t="s">
        <v>133</v>
      </c>
      <c r="VX34" s="18">
        <v>264.8651123046875</v>
      </c>
      <c r="VZ34" s="19" t="str">
        <f t="shared" si="564"/>
        <v/>
      </c>
      <c r="WE34" s="17" t="s">
        <v>133</v>
      </c>
      <c r="WF34" s="18">
        <v>264.8651123046875</v>
      </c>
      <c r="WH34" s="19" t="str">
        <f t="shared" si="565"/>
        <v/>
      </c>
      <c r="WM34" s="17" t="s">
        <v>133</v>
      </c>
      <c r="WN34" s="18">
        <v>264.8651123046875</v>
      </c>
      <c r="WP34" s="19" t="str">
        <f t="shared" si="566"/>
        <v/>
      </c>
      <c r="WU34" s="17" t="s">
        <v>133</v>
      </c>
      <c r="WV34" s="18">
        <v>224.81234741210938</v>
      </c>
      <c r="WX34" s="19" t="str">
        <f t="shared" si="567"/>
        <v/>
      </c>
      <c r="XC34" s="17" t="s">
        <v>133</v>
      </c>
      <c r="XD34" s="18">
        <v>224.81234741210938</v>
      </c>
      <c r="XF34" s="19" t="str">
        <f t="shared" si="568"/>
        <v/>
      </c>
      <c r="XK34" s="17" t="s">
        <v>133</v>
      </c>
      <c r="XL34" s="18">
        <v>174.42337036132813</v>
      </c>
      <c r="XN34" s="19" t="str">
        <f t="shared" si="569"/>
        <v/>
      </c>
      <c r="XS34" s="17" t="s">
        <v>133</v>
      </c>
      <c r="XT34" s="18">
        <v>293.2896728515625</v>
      </c>
      <c r="XV34" s="19" t="str">
        <f t="shared" si="570"/>
        <v/>
      </c>
      <c r="YA34" s="17" t="s">
        <v>133</v>
      </c>
      <c r="YB34" s="18">
        <v>281.66143798828125</v>
      </c>
      <c r="YD34" s="19" t="str">
        <f t="shared" si="571"/>
        <v/>
      </c>
      <c r="YI34" s="17" t="s">
        <v>133</v>
      </c>
      <c r="YJ34" s="18">
        <v>281.66143798828125</v>
      </c>
      <c r="YL34" s="19" t="str">
        <f t="shared" si="572"/>
        <v/>
      </c>
      <c r="YQ34" s="17" t="s">
        <v>133</v>
      </c>
      <c r="YR34" s="18">
        <v>293.2896728515625</v>
      </c>
      <c r="YT34" s="19" t="str">
        <f t="shared" si="573"/>
        <v/>
      </c>
      <c r="YY34" s="17" t="s">
        <v>133</v>
      </c>
      <c r="YZ34" s="18">
        <v>293.2896728515625</v>
      </c>
      <c r="ZB34" s="19" t="str">
        <f t="shared" si="574"/>
        <v/>
      </c>
      <c r="ZG34" s="17" t="s">
        <v>133</v>
      </c>
      <c r="ZH34" s="18">
        <v>281.66143798828125</v>
      </c>
      <c r="ZJ34" s="19" t="str">
        <f t="shared" si="575"/>
        <v/>
      </c>
      <c r="ZO34" s="17" t="s">
        <v>133</v>
      </c>
      <c r="ZP34" s="18">
        <v>281.66143798828125</v>
      </c>
      <c r="ZR34" s="19" t="str">
        <f t="shared" si="576"/>
        <v/>
      </c>
      <c r="ZW34" s="17" t="s">
        <v>133</v>
      </c>
      <c r="ZX34" s="18">
        <v>264.8651123046875</v>
      </c>
      <c r="ZZ34" s="19" t="str">
        <f t="shared" si="577"/>
        <v/>
      </c>
      <c r="AAE34" s="17" t="s">
        <v>133</v>
      </c>
      <c r="AAF34" s="18">
        <v>264.8651123046875</v>
      </c>
      <c r="AAH34" s="19" t="str">
        <f t="shared" si="578"/>
        <v/>
      </c>
      <c r="AAM34" s="17" t="s">
        <v>133</v>
      </c>
      <c r="AAN34" s="18">
        <v>264.8651123046875</v>
      </c>
      <c r="AAP34" s="19" t="str">
        <f t="shared" si="579"/>
        <v/>
      </c>
      <c r="AAU34" s="17" t="s">
        <v>133</v>
      </c>
      <c r="AAV34" s="18">
        <v>293.2896728515625</v>
      </c>
      <c r="AAX34" s="19" t="str">
        <f t="shared" si="580"/>
        <v/>
      </c>
      <c r="ABC34" s="17" t="s">
        <v>133</v>
      </c>
      <c r="ABD34" s="18">
        <v>293.2896728515625</v>
      </c>
      <c r="ABF34" s="19" t="str">
        <f t="shared" si="581"/>
        <v/>
      </c>
      <c r="ABK34" s="17" t="s">
        <v>133</v>
      </c>
      <c r="ABL34" s="18">
        <v>293.2896728515625</v>
      </c>
      <c r="ABN34" s="19" t="str">
        <f t="shared" si="582"/>
        <v/>
      </c>
      <c r="ABS34" s="17" t="s">
        <v>133</v>
      </c>
      <c r="ABT34" s="18">
        <v>294.58169555664063</v>
      </c>
      <c r="ABV34" s="19" t="str">
        <f t="shared" si="583"/>
        <v/>
      </c>
      <c r="ACA34" s="17" t="s">
        <v>133</v>
      </c>
      <c r="ACB34" s="18">
        <v>294.58169555664063</v>
      </c>
      <c r="ACD34" s="19" t="str">
        <f t="shared" si="584"/>
        <v/>
      </c>
      <c r="ACI34" s="17" t="s">
        <v>133</v>
      </c>
      <c r="ACJ34" s="18">
        <v>294.58169555664063</v>
      </c>
      <c r="ACL34" s="19" t="str">
        <f t="shared" si="585"/>
        <v/>
      </c>
      <c r="ACQ34" s="17" t="s">
        <v>133</v>
      </c>
      <c r="ACR34" s="18">
        <v>294.58169555664063</v>
      </c>
      <c r="ACT34" s="19" t="str">
        <f t="shared" si="586"/>
        <v/>
      </c>
      <c r="ACY34" s="17" t="s">
        <v>133</v>
      </c>
      <c r="ACZ34" s="18">
        <v>294.58169555664063</v>
      </c>
      <c r="ADB34" s="19" t="str">
        <f t="shared" si="587"/>
        <v/>
      </c>
    </row>
    <row r="35" spans="2:783" x14ac:dyDescent="0.2">
      <c r="C35" s="17" t="s">
        <v>132</v>
      </c>
      <c r="D35" s="31">
        <v>0</v>
      </c>
      <c r="F35" s="19" t="str">
        <f t="shared" si="490"/>
        <v/>
      </c>
      <c r="K35" s="17" t="s">
        <v>132</v>
      </c>
      <c r="L35" s="18">
        <v>0</v>
      </c>
      <c r="N35" s="19" t="str">
        <f t="shared" si="491"/>
        <v/>
      </c>
      <c r="S35" s="17" t="s">
        <v>132</v>
      </c>
      <c r="T35" s="18">
        <v>0</v>
      </c>
      <c r="V35" s="19" t="str">
        <f t="shared" si="492"/>
        <v/>
      </c>
      <c r="AA35" s="17" t="s">
        <v>132</v>
      </c>
      <c r="AB35" s="18">
        <v>0</v>
      </c>
      <c r="AD35" s="19" t="str">
        <f t="shared" si="493"/>
        <v/>
      </c>
      <c r="AI35" s="17" t="s">
        <v>132</v>
      </c>
      <c r="AJ35" s="18">
        <v>0</v>
      </c>
      <c r="AL35" s="19" t="str">
        <f t="shared" si="494"/>
        <v/>
      </c>
      <c r="AQ35" s="17" t="s">
        <v>132</v>
      </c>
      <c r="AR35" s="18">
        <v>0</v>
      </c>
      <c r="AT35" s="19" t="str">
        <f t="shared" si="495"/>
        <v/>
      </c>
      <c r="AY35" s="17" t="s">
        <v>132</v>
      </c>
      <c r="AZ35" s="18">
        <v>0</v>
      </c>
      <c r="BB35" s="19" t="str">
        <f t="shared" si="496"/>
        <v/>
      </c>
      <c r="BG35" s="17" t="s">
        <v>132</v>
      </c>
      <c r="BH35" s="18">
        <v>0</v>
      </c>
      <c r="BJ35" s="19" t="str">
        <f t="shared" si="497"/>
        <v/>
      </c>
      <c r="BO35" s="17" t="s">
        <v>132</v>
      </c>
      <c r="BP35" s="18">
        <v>0</v>
      </c>
      <c r="BR35" s="19" t="str">
        <f t="shared" si="498"/>
        <v/>
      </c>
      <c r="BW35" s="17" t="s">
        <v>132</v>
      </c>
      <c r="BX35" s="18"/>
      <c r="BZ35" s="19" t="str">
        <f t="shared" si="499"/>
        <v/>
      </c>
      <c r="CE35" s="17" t="s">
        <v>132</v>
      </c>
      <c r="CF35" s="18">
        <v>0</v>
      </c>
      <c r="CH35" s="19" t="str">
        <f t="shared" si="500"/>
        <v/>
      </c>
      <c r="CM35" s="17" t="s">
        <v>132</v>
      </c>
      <c r="CN35" s="18">
        <v>0</v>
      </c>
      <c r="CP35" s="19" t="str">
        <f t="shared" si="501"/>
        <v/>
      </c>
      <c r="CU35" s="17" t="s">
        <v>132</v>
      </c>
      <c r="CV35" s="18">
        <v>0</v>
      </c>
      <c r="CX35" s="19" t="str">
        <f t="shared" si="502"/>
        <v/>
      </c>
      <c r="DC35" s="17" t="s">
        <v>132</v>
      </c>
      <c r="DD35" s="18">
        <v>0</v>
      </c>
      <c r="DF35" s="19" t="str">
        <f t="shared" si="503"/>
        <v/>
      </c>
      <c r="DK35" s="17" t="s">
        <v>132</v>
      </c>
      <c r="DL35" s="18">
        <v>0</v>
      </c>
      <c r="DN35" s="19" t="str">
        <f t="shared" si="504"/>
        <v/>
      </c>
      <c r="DS35" s="17" t="s">
        <v>132</v>
      </c>
      <c r="DT35" s="18">
        <v>0</v>
      </c>
      <c r="DV35" s="19" t="str">
        <f t="shared" si="505"/>
        <v/>
      </c>
      <c r="EA35" s="17" t="s">
        <v>132</v>
      </c>
      <c r="EB35" s="18">
        <v>0</v>
      </c>
      <c r="ED35" s="19" t="str">
        <f t="shared" si="506"/>
        <v/>
      </c>
      <c r="EI35" s="17" t="s">
        <v>132</v>
      </c>
      <c r="EJ35" s="18">
        <v>0</v>
      </c>
      <c r="EL35" s="19" t="str">
        <f t="shared" si="507"/>
        <v/>
      </c>
      <c r="EQ35" s="17" t="s">
        <v>132</v>
      </c>
      <c r="ER35" s="18">
        <v>0</v>
      </c>
      <c r="ET35" s="19" t="str">
        <f t="shared" si="508"/>
        <v/>
      </c>
      <c r="EY35" s="17" t="s">
        <v>132</v>
      </c>
      <c r="EZ35" s="18">
        <v>0</v>
      </c>
      <c r="FB35" s="19" t="str">
        <f t="shared" si="509"/>
        <v/>
      </c>
      <c r="FG35" s="17" t="s">
        <v>132</v>
      </c>
      <c r="FH35" s="18">
        <v>0</v>
      </c>
      <c r="FJ35" s="19" t="str">
        <f t="shared" si="510"/>
        <v/>
      </c>
      <c r="FO35" s="17" t="s">
        <v>132</v>
      </c>
      <c r="FP35" s="18">
        <v>0</v>
      </c>
      <c r="FR35" s="19" t="str">
        <f t="shared" si="511"/>
        <v/>
      </c>
      <c r="FW35" s="17" t="s">
        <v>132</v>
      </c>
      <c r="FX35" s="18">
        <v>0</v>
      </c>
      <c r="FZ35" s="19" t="str">
        <f t="shared" si="512"/>
        <v/>
      </c>
      <c r="GE35" s="17" t="s">
        <v>132</v>
      </c>
      <c r="GF35" s="18">
        <v>0</v>
      </c>
      <c r="GH35" s="19" t="str">
        <f t="shared" si="513"/>
        <v/>
      </c>
      <c r="GM35" s="17" t="s">
        <v>132</v>
      </c>
      <c r="GN35" s="18">
        <v>0</v>
      </c>
      <c r="GP35" s="19" t="str">
        <f t="shared" si="514"/>
        <v/>
      </c>
      <c r="GU35" s="17" t="s">
        <v>132</v>
      </c>
      <c r="GV35" s="18">
        <v>0</v>
      </c>
      <c r="GX35" s="19" t="str">
        <f t="shared" si="515"/>
        <v/>
      </c>
      <c r="HC35" s="17" t="s">
        <v>132</v>
      </c>
      <c r="HD35" s="18">
        <v>0</v>
      </c>
      <c r="HF35" s="19" t="str">
        <f t="shared" si="516"/>
        <v/>
      </c>
      <c r="HK35" s="17" t="s">
        <v>132</v>
      </c>
      <c r="HL35" s="18">
        <v>0</v>
      </c>
      <c r="HN35" s="19" t="str">
        <f t="shared" si="517"/>
        <v/>
      </c>
      <c r="HS35" s="17" t="s">
        <v>132</v>
      </c>
      <c r="HT35" s="18">
        <v>0</v>
      </c>
      <c r="HV35" s="19" t="str">
        <f t="shared" si="518"/>
        <v/>
      </c>
      <c r="IA35" s="17" t="s">
        <v>132</v>
      </c>
      <c r="IB35" s="18">
        <v>0</v>
      </c>
      <c r="ID35" s="19" t="str">
        <f t="shared" si="519"/>
        <v/>
      </c>
      <c r="II35" s="17" t="s">
        <v>132</v>
      </c>
      <c r="IJ35" s="18">
        <v>0</v>
      </c>
      <c r="IL35" s="19" t="str">
        <f t="shared" si="520"/>
        <v/>
      </c>
      <c r="IQ35" s="17" t="s">
        <v>132</v>
      </c>
      <c r="IR35" s="18">
        <v>0</v>
      </c>
      <c r="IT35" s="19" t="str">
        <f t="shared" si="521"/>
        <v/>
      </c>
      <c r="IY35" s="17" t="s">
        <v>132</v>
      </c>
      <c r="IZ35" s="18">
        <v>0</v>
      </c>
      <c r="JB35" s="19" t="str">
        <f t="shared" si="522"/>
        <v/>
      </c>
      <c r="JG35" s="17" t="s">
        <v>132</v>
      </c>
      <c r="JH35" s="18">
        <v>0</v>
      </c>
      <c r="JJ35" s="19" t="str">
        <f t="shared" si="523"/>
        <v/>
      </c>
      <c r="JO35" s="17" t="s">
        <v>132</v>
      </c>
      <c r="JP35" s="18">
        <v>0</v>
      </c>
      <c r="JR35" s="19" t="str">
        <f t="shared" si="524"/>
        <v/>
      </c>
      <c r="JW35" s="17" t="s">
        <v>132</v>
      </c>
      <c r="JX35" s="18">
        <v>0</v>
      </c>
      <c r="JZ35" s="19" t="str">
        <f t="shared" si="525"/>
        <v/>
      </c>
      <c r="KE35" s="17" t="s">
        <v>132</v>
      </c>
      <c r="KF35" s="18">
        <v>0</v>
      </c>
      <c r="KH35" s="19" t="str">
        <f t="shared" si="526"/>
        <v/>
      </c>
      <c r="KM35" s="17" t="s">
        <v>132</v>
      </c>
      <c r="KN35" s="18">
        <v>0</v>
      </c>
      <c r="KP35" s="19" t="str">
        <f t="shared" si="527"/>
        <v/>
      </c>
      <c r="KU35" s="17" t="s">
        <v>132</v>
      </c>
      <c r="KV35" s="18">
        <v>0</v>
      </c>
      <c r="KX35" s="19" t="str">
        <f t="shared" si="528"/>
        <v/>
      </c>
      <c r="LC35" s="17" t="s">
        <v>132</v>
      </c>
      <c r="LD35" s="18">
        <v>0</v>
      </c>
      <c r="LF35" s="19" t="str">
        <f t="shared" si="529"/>
        <v/>
      </c>
      <c r="LK35" s="17" t="s">
        <v>132</v>
      </c>
      <c r="LL35" s="18">
        <v>0</v>
      </c>
      <c r="LN35" s="19" t="str">
        <f t="shared" si="530"/>
        <v/>
      </c>
      <c r="LS35" s="17" t="s">
        <v>132</v>
      </c>
      <c r="LT35" s="18"/>
      <c r="LV35" s="19" t="str">
        <f t="shared" si="531"/>
        <v/>
      </c>
      <c r="MA35" s="17" t="s">
        <v>132</v>
      </c>
      <c r="MB35" s="18">
        <v>0</v>
      </c>
      <c r="MD35" s="19" t="str">
        <f t="shared" si="532"/>
        <v/>
      </c>
      <c r="MI35" s="17" t="s">
        <v>132</v>
      </c>
      <c r="MJ35" s="18">
        <v>0</v>
      </c>
      <c r="ML35" s="19" t="str">
        <f t="shared" si="533"/>
        <v/>
      </c>
      <c r="MQ35" s="17" t="s">
        <v>132</v>
      </c>
      <c r="MR35" s="18">
        <v>0</v>
      </c>
      <c r="MT35" s="19" t="str">
        <f t="shared" si="534"/>
        <v/>
      </c>
      <c r="MY35" s="17" t="s">
        <v>132</v>
      </c>
      <c r="MZ35" s="18">
        <v>0</v>
      </c>
      <c r="NB35" s="19" t="str">
        <f t="shared" si="535"/>
        <v/>
      </c>
      <c r="NG35" s="17" t="s">
        <v>132</v>
      </c>
      <c r="NH35" s="18">
        <v>0</v>
      </c>
      <c r="NJ35" s="19" t="str">
        <f t="shared" si="536"/>
        <v/>
      </c>
      <c r="NO35" s="17" t="s">
        <v>132</v>
      </c>
      <c r="NP35" s="18">
        <v>0</v>
      </c>
      <c r="NR35" s="19" t="str">
        <f t="shared" si="537"/>
        <v/>
      </c>
      <c r="NW35" s="17" t="s">
        <v>132</v>
      </c>
      <c r="NX35" s="18">
        <v>0</v>
      </c>
      <c r="NZ35" s="19" t="str">
        <f t="shared" si="538"/>
        <v/>
      </c>
      <c r="OE35" s="17" t="s">
        <v>132</v>
      </c>
      <c r="OF35" s="18">
        <v>0</v>
      </c>
      <c r="OH35" s="19" t="str">
        <f t="shared" si="539"/>
        <v/>
      </c>
      <c r="OM35" s="17" t="s">
        <v>132</v>
      </c>
      <c r="ON35" s="18">
        <v>0</v>
      </c>
      <c r="OP35" s="19" t="str">
        <f t="shared" si="540"/>
        <v/>
      </c>
      <c r="OU35" s="17" t="s">
        <v>132</v>
      </c>
      <c r="OV35" s="18">
        <v>0</v>
      </c>
      <c r="OX35" s="19" t="str">
        <f t="shared" si="541"/>
        <v/>
      </c>
      <c r="PC35" s="17" t="s">
        <v>132</v>
      </c>
      <c r="PD35" s="18">
        <v>0</v>
      </c>
      <c r="PF35" s="19" t="str">
        <f t="shared" si="542"/>
        <v/>
      </c>
      <c r="PK35" s="17" t="s">
        <v>132</v>
      </c>
      <c r="PL35" s="18">
        <v>0</v>
      </c>
      <c r="PN35" s="19" t="str">
        <f t="shared" si="543"/>
        <v/>
      </c>
      <c r="PS35" s="17" t="s">
        <v>132</v>
      </c>
      <c r="PT35" s="18">
        <v>0</v>
      </c>
      <c r="PV35" s="19" t="str">
        <f t="shared" si="544"/>
        <v/>
      </c>
      <c r="QA35" s="17" t="s">
        <v>132</v>
      </c>
      <c r="QB35" s="18">
        <v>0</v>
      </c>
      <c r="QD35" s="19" t="str">
        <f t="shared" si="545"/>
        <v/>
      </c>
      <c r="QI35" s="17" t="s">
        <v>132</v>
      </c>
      <c r="QJ35" s="18">
        <v>0</v>
      </c>
      <c r="QL35" s="19" t="str">
        <f t="shared" si="546"/>
        <v/>
      </c>
      <c r="QQ35" s="17" t="s">
        <v>132</v>
      </c>
      <c r="QR35" s="18">
        <v>0</v>
      </c>
      <c r="QT35" s="19" t="str">
        <f t="shared" si="547"/>
        <v/>
      </c>
      <c r="QY35" s="17" t="s">
        <v>132</v>
      </c>
      <c r="QZ35" s="18">
        <v>0</v>
      </c>
      <c r="RB35" s="19" t="str">
        <f t="shared" si="548"/>
        <v/>
      </c>
      <c r="RG35" s="17" t="s">
        <v>132</v>
      </c>
      <c r="RH35" s="18">
        <v>0</v>
      </c>
      <c r="RJ35" s="19" t="str">
        <f t="shared" si="549"/>
        <v/>
      </c>
      <c r="RO35" s="17" t="s">
        <v>132</v>
      </c>
      <c r="RP35" s="18"/>
      <c r="RR35" s="19" t="str">
        <f t="shared" si="550"/>
        <v/>
      </c>
      <c r="RW35" s="17" t="s">
        <v>132</v>
      </c>
      <c r="RX35" s="18">
        <v>0</v>
      </c>
      <c r="RZ35" s="19" t="str">
        <f t="shared" si="551"/>
        <v/>
      </c>
      <c r="SE35" s="17" t="s">
        <v>132</v>
      </c>
      <c r="SF35" s="18">
        <v>0</v>
      </c>
      <c r="SH35" s="19" t="str">
        <f t="shared" si="552"/>
        <v/>
      </c>
      <c r="SM35" s="17" t="s">
        <v>132</v>
      </c>
      <c r="SN35" s="18">
        <v>0</v>
      </c>
      <c r="SP35" s="19" t="str">
        <f t="shared" si="553"/>
        <v/>
      </c>
      <c r="SU35" s="17" t="s">
        <v>132</v>
      </c>
      <c r="SV35" s="18">
        <v>0</v>
      </c>
      <c r="SX35" s="19" t="str">
        <f t="shared" si="554"/>
        <v/>
      </c>
      <c r="TC35" s="17" t="s">
        <v>132</v>
      </c>
      <c r="TD35" s="18">
        <v>0</v>
      </c>
      <c r="TF35" s="19" t="str">
        <f t="shared" si="555"/>
        <v/>
      </c>
      <c r="TK35" s="17" t="s">
        <v>132</v>
      </c>
      <c r="TL35" s="18">
        <v>0</v>
      </c>
      <c r="TN35" s="19" t="str">
        <f t="shared" si="556"/>
        <v/>
      </c>
      <c r="TS35" s="17" t="s">
        <v>132</v>
      </c>
      <c r="TT35" s="18">
        <v>0</v>
      </c>
      <c r="TV35" s="19" t="str">
        <f t="shared" si="557"/>
        <v/>
      </c>
      <c r="UA35" s="17" t="s">
        <v>132</v>
      </c>
      <c r="UB35" s="18">
        <v>0</v>
      </c>
      <c r="UD35" s="19" t="str">
        <f t="shared" si="558"/>
        <v/>
      </c>
      <c r="UI35" s="17" t="s">
        <v>132</v>
      </c>
      <c r="UJ35" s="18">
        <v>0</v>
      </c>
      <c r="UL35" s="19" t="str">
        <f t="shared" si="559"/>
        <v/>
      </c>
      <c r="UQ35" s="17" t="s">
        <v>132</v>
      </c>
      <c r="UR35" s="18">
        <v>0</v>
      </c>
      <c r="UT35" s="19" t="str">
        <f t="shared" si="560"/>
        <v/>
      </c>
      <c r="UY35" s="17" t="s">
        <v>132</v>
      </c>
      <c r="UZ35" s="18">
        <v>0</v>
      </c>
      <c r="VB35" s="19" t="str">
        <f t="shared" si="561"/>
        <v/>
      </c>
      <c r="VG35" s="17" t="s">
        <v>132</v>
      </c>
      <c r="VH35" s="18">
        <v>0</v>
      </c>
      <c r="VJ35" s="19" t="str">
        <f t="shared" si="562"/>
        <v/>
      </c>
      <c r="VO35" s="17" t="s">
        <v>132</v>
      </c>
      <c r="VP35" s="18">
        <v>0</v>
      </c>
      <c r="VR35" s="19" t="str">
        <f t="shared" si="563"/>
        <v/>
      </c>
      <c r="VW35" s="17" t="s">
        <v>132</v>
      </c>
      <c r="VX35" s="18">
        <v>0</v>
      </c>
      <c r="VZ35" s="19" t="str">
        <f t="shared" si="564"/>
        <v/>
      </c>
      <c r="WE35" s="17" t="s">
        <v>132</v>
      </c>
      <c r="WF35" s="18">
        <v>0</v>
      </c>
      <c r="WH35" s="19" t="str">
        <f t="shared" si="565"/>
        <v/>
      </c>
      <c r="WM35" s="17" t="s">
        <v>132</v>
      </c>
      <c r="WN35" s="18">
        <v>0</v>
      </c>
      <c r="WP35" s="19" t="str">
        <f t="shared" si="566"/>
        <v/>
      </c>
      <c r="WU35" s="17" t="s">
        <v>132</v>
      </c>
      <c r="WV35" s="18">
        <v>0</v>
      </c>
      <c r="WX35" s="19" t="str">
        <f t="shared" si="567"/>
        <v/>
      </c>
      <c r="XC35" s="17" t="s">
        <v>132</v>
      </c>
      <c r="XD35" s="18">
        <v>0</v>
      </c>
      <c r="XF35" s="19" t="str">
        <f t="shared" si="568"/>
        <v/>
      </c>
      <c r="XK35" s="17" t="s">
        <v>132</v>
      </c>
      <c r="XL35" s="18">
        <v>0</v>
      </c>
      <c r="XN35" s="19" t="str">
        <f t="shared" si="569"/>
        <v/>
      </c>
      <c r="XS35" s="17" t="s">
        <v>132</v>
      </c>
      <c r="XT35" s="18">
        <v>0</v>
      </c>
      <c r="XV35" s="19" t="str">
        <f t="shared" si="570"/>
        <v/>
      </c>
      <c r="YA35" s="17" t="s">
        <v>132</v>
      </c>
      <c r="YB35" s="18">
        <v>0</v>
      </c>
      <c r="YD35" s="19" t="str">
        <f t="shared" si="571"/>
        <v/>
      </c>
      <c r="YI35" s="17" t="s">
        <v>132</v>
      </c>
      <c r="YJ35" s="18">
        <v>0</v>
      </c>
      <c r="YL35" s="19" t="str">
        <f t="shared" si="572"/>
        <v/>
      </c>
      <c r="YQ35" s="17" t="s">
        <v>132</v>
      </c>
      <c r="YR35" s="18">
        <v>0</v>
      </c>
      <c r="YT35" s="19" t="str">
        <f t="shared" si="573"/>
        <v/>
      </c>
      <c r="YY35" s="17" t="s">
        <v>132</v>
      </c>
      <c r="YZ35" s="18">
        <v>0</v>
      </c>
      <c r="ZB35" s="19" t="str">
        <f t="shared" si="574"/>
        <v/>
      </c>
      <c r="ZG35" s="17" t="s">
        <v>132</v>
      </c>
      <c r="ZH35" s="18">
        <v>0</v>
      </c>
      <c r="ZJ35" s="19" t="str">
        <f t="shared" si="575"/>
        <v/>
      </c>
      <c r="ZO35" s="17" t="s">
        <v>132</v>
      </c>
      <c r="ZP35" s="18">
        <v>0</v>
      </c>
      <c r="ZR35" s="19" t="str">
        <f t="shared" si="576"/>
        <v/>
      </c>
      <c r="ZW35" s="17" t="s">
        <v>132</v>
      </c>
      <c r="ZX35" s="18">
        <v>0</v>
      </c>
      <c r="ZZ35" s="19" t="str">
        <f t="shared" si="577"/>
        <v/>
      </c>
      <c r="AAE35" s="17" t="s">
        <v>132</v>
      </c>
      <c r="AAF35" s="18">
        <v>0</v>
      </c>
      <c r="AAH35" s="19" t="str">
        <f t="shared" si="578"/>
        <v/>
      </c>
      <c r="AAM35" s="17" t="s">
        <v>132</v>
      </c>
      <c r="AAN35" s="18">
        <v>0</v>
      </c>
      <c r="AAP35" s="19" t="str">
        <f t="shared" si="579"/>
        <v/>
      </c>
      <c r="AAU35" s="17" t="s">
        <v>132</v>
      </c>
      <c r="AAV35" s="18">
        <v>0</v>
      </c>
      <c r="AAX35" s="19" t="str">
        <f t="shared" si="580"/>
        <v/>
      </c>
      <c r="ABC35" s="17" t="s">
        <v>132</v>
      </c>
      <c r="ABD35" s="18">
        <v>0</v>
      </c>
      <c r="ABF35" s="19" t="str">
        <f t="shared" si="581"/>
        <v/>
      </c>
      <c r="ABK35" s="17" t="s">
        <v>132</v>
      </c>
      <c r="ABL35" s="18">
        <v>0</v>
      </c>
      <c r="ABN35" s="19" t="str">
        <f t="shared" si="582"/>
        <v/>
      </c>
      <c r="ABS35" s="17" t="s">
        <v>132</v>
      </c>
      <c r="ABT35" s="18">
        <v>0</v>
      </c>
      <c r="ABV35" s="19" t="str">
        <f t="shared" si="583"/>
        <v/>
      </c>
      <c r="ACA35" s="17" t="s">
        <v>132</v>
      </c>
      <c r="ACB35" s="18">
        <v>0</v>
      </c>
      <c r="ACD35" s="19" t="str">
        <f t="shared" si="584"/>
        <v/>
      </c>
      <c r="ACI35" s="17" t="s">
        <v>132</v>
      </c>
      <c r="ACJ35" s="18">
        <v>0</v>
      </c>
      <c r="ACL35" s="19" t="str">
        <f t="shared" si="585"/>
        <v/>
      </c>
      <c r="ACQ35" s="17" t="s">
        <v>132</v>
      </c>
      <c r="ACR35" s="18">
        <v>0</v>
      </c>
      <c r="ACT35" s="19" t="str">
        <f t="shared" si="586"/>
        <v/>
      </c>
      <c r="ACY35" s="17" t="s">
        <v>132</v>
      </c>
      <c r="ACZ35" s="18">
        <v>0</v>
      </c>
      <c r="ADB35" s="19" t="str">
        <f t="shared" si="587"/>
        <v/>
      </c>
    </row>
    <row r="37" spans="2:783" x14ac:dyDescent="0.2">
      <c r="B37" s="21" t="s">
        <v>141</v>
      </c>
      <c r="D37" s="22" t="str">
        <f>"Teuerste ist:     "&amp;MAX(D38:D41)&amp;"   "&amp;INDEX(C38:C41,MATCH(MAX(D38:D41),D38:D41,0))</f>
        <v>Teuerste ist:     450   KLEYLING</v>
      </c>
      <c r="F37" s="17" t="s">
        <v>143</v>
      </c>
      <c r="G37" s="17" t="s">
        <v>134</v>
      </c>
      <c r="J37" s="21" t="s">
        <v>141</v>
      </c>
      <c r="L37" s="22" t="str">
        <f>"Teuerste ist:     "&amp;MAX(L38:L41)&amp;"   "&amp;INDEX(K38:K41,MATCH(MAX(L38:L41),L38:L41,0))</f>
        <v>Teuerste ist:     450   KLEYLING</v>
      </c>
      <c r="N37" s="17" t="s">
        <v>143</v>
      </c>
      <c r="O37" s="17" t="s">
        <v>134</v>
      </c>
      <c r="R37" s="21" t="s">
        <v>141</v>
      </c>
      <c r="T37" s="22" t="str">
        <f>"Teuerste ist:     "&amp;MAX(T38:T41)&amp;"   "&amp;INDEX(S38:S41,MATCH(MAX(T38:T41),T38:T41,0))</f>
        <v>Teuerste ist:     450   KLEYLING</v>
      </c>
      <c r="V37" s="17" t="s">
        <v>143</v>
      </c>
      <c r="W37" s="17" t="s">
        <v>134</v>
      </c>
      <c r="Z37" s="21" t="s">
        <v>141</v>
      </c>
      <c r="AB37" s="22" t="str">
        <f>"Teuerste ist:     "&amp;MAX(AB38:AB41)&amp;"   "&amp;INDEX(AA38:AA41,MATCH(MAX(AB38:AB41),AB38:AB41,0))</f>
        <v>Teuerste ist:     450   KLEYLING</v>
      </c>
      <c r="AD37" s="17" t="s">
        <v>143</v>
      </c>
      <c r="AE37" s="17" t="s">
        <v>134</v>
      </c>
      <c r="AH37" s="21" t="s">
        <v>141</v>
      </c>
      <c r="AJ37" s="22" t="str">
        <f>"Teuerste ist:     "&amp;MAX(AJ38:AJ41)&amp;"   "&amp;INDEX(AI38:AI41,MATCH(MAX(AJ38:AJ41),AJ38:AJ41,0))</f>
        <v>Teuerste ist:     450   KLEYLING</v>
      </c>
      <c r="AL37" s="17" t="s">
        <v>143</v>
      </c>
      <c r="AM37" s="17" t="s">
        <v>134</v>
      </c>
      <c r="AP37" s="21" t="s">
        <v>141</v>
      </c>
      <c r="AR37" s="22" t="str">
        <f>"Teuerste ist:     "&amp;MAX(AR38:AR41)&amp;"   "&amp;INDEX(AQ38:AQ41,MATCH(MAX(AR38:AR41),AR38:AR41,0))</f>
        <v>Teuerste ist:     450   KLEYLING</v>
      </c>
      <c r="AT37" s="17" t="s">
        <v>143</v>
      </c>
      <c r="AU37" s="17" t="s">
        <v>134</v>
      </c>
      <c r="AX37" s="21" t="s">
        <v>141</v>
      </c>
      <c r="AZ37" s="22" t="str">
        <f>"Teuerste ist:     "&amp;MAX(AZ38:AZ41)&amp;"   "&amp;INDEX(AY38:AY41,MATCH(MAX(AZ38:AZ41),AZ38:AZ41,0))</f>
        <v>Teuerste ist:     448   KLEYLING</v>
      </c>
      <c r="BB37" s="17" t="s">
        <v>143</v>
      </c>
      <c r="BC37" s="17" t="s">
        <v>134</v>
      </c>
      <c r="BF37" s="21" t="s">
        <v>141</v>
      </c>
      <c r="BH37" s="22" t="str">
        <f>"Teuerste ist:     "&amp;MAX(BH38:BH41)&amp;"   "&amp;INDEX(BG38:BG41,MATCH(MAX(BH38:BH41),BH38:BH41,0))</f>
        <v>Teuerste ist:     448   KLEYLING</v>
      </c>
      <c r="BJ37" s="17" t="s">
        <v>143</v>
      </c>
      <c r="BK37" s="17" t="s">
        <v>134</v>
      </c>
      <c r="BN37" s="21" t="s">
        <v>141</v>
      </c>
      <c r="BP37" s="22" t="str">
        <f>"Teuerste ist:     "&amp;MAX(BP38:BP41)&amp;"   "&amp;INDEX(BO38:BO41,MATCH(MAX(BP38:BP41),BP38:BP41,0))</f>
        <v>Teuerste ist:     453   KLEYLING</v>
      </c>
      <c r="BR37" s="17" t="s">
        <v>143</v>
      </c>
      <c r="BS37" s="17" t="s">
        <v>134</v>
      </c>
      <c r="BV37" s="21" t="s">
        <v>141</v>
      </c>
      <c r="BX37" s="22" t="e">
        <f>"Teuerste ist:     "&amp;MAX(BX38:BX41)&amp;"   "&amp;INDEX(BW38:BW41,MATCH(MAX(BX38:BX41),BX38:BX41,0))</f>
        <v>#N/A</v>
      </c>
      <c r="BZ37" s="17" t="s">
        <v>143</v>
      </c>
      <c r="CA37" s="17" t="s">
        <v>134</v>
      </c>
      <c r="CD37" s="21" t="s">
        <v>141</v>
      </c>
      <c r="CF37" s="22" t="str">
        <f>"Teuerste ist:     "&amp;MAX(CF38:CF41)&amp;"   "&amp;INDEX(CE38:CE41,MATCH(MAX(CF38:CF41),CF38:CF41,0))</f>
        <v>Teuerste ist:     453   KLEYLING</v>
      </c>
      <c r="CH37" s="17" t="s">
        <v>143</v>
      </c>
      <c r="CI37" s="17" t="s">
        <v>134</v>
      </c>
      <c r="CL37" s="21" t="s">
        <v>141</v>
      </c>
      <c r="CN37" s="22" t="str">
        <f>"Teuerste ist:     "&amp;MAX(CN38:CN41)&amp;"   "&amp;INDEX(CM38:CM41,MATCH(MAX(CN38:CN41),CN38:CN41,0))</f>
        <v>Teuerste ist:     453   KLEYLING</v>
      </c>
      <c r="CP37" s="17" t="s">
        <v>143</v>
      </c>
      <c r="CQ37" s="17" t="s">
        <v>134</v>
      </c>
      <c r="CT37" s="21" t="s">
        <v>141</v>
      </c>
      <c r="CV37" s="22" t="str">
        <f>"Teuerste ist:     "&amp;MAX(CV38:CV41)&amp;"   "&amp;INDEX(CU38:CU41,MATCH(MAX(CV38:CV41),CV38:CV41,0))</f>
        <v>Teuerste ist:     453   KLEYLING</v>
      </c>
      <c r="CX37" s="17" t="s">
        <v>143</v>
      </c>
      <c r="CY37" s="17" t="s">
        <v>134</v>
      </c>
      <c r="DB37" s="21" t="s">
        <v>141</v>
      </c>
      <c r="DD37" s="22" t="str">
        <f>"Teuerste ist:     "&amp;MAX(DD38:DD41)&amp;"   "&amp;INDEX(DC38:DC41,MATCH(MAX(DD38:DD41),DD38:DD41,0))</f>
        <v>Teuerste ist:     453   KLEYLING</v>
      </c>
      <c r="DF37" s="17" t="s">
        <v>143</v>
      </c>
      <c r="DG37" s="17" t="s">
        <v>134</v>
      </c>
      <c r="DJ37" s="21" t="s">
        <v>141</v>
      </c>
      <c r="DL37" s="22" t="str">
        <f>"Teuerste ist:     "&amp;MAX(DL38:DL41)&amp;"   "&amp;INDEX(DK38:DK41,MATCH(MAX(DL38:DL41),DL38:DL41,0))</f>
        <v>Teuerste ist:     456   KLEYLING</v>
      </c>
      <c r="DN37" s="17" t="s">
        <v>143</v>
      </c>
      <c r="DO37" s="17" t="s">
        <v>134</v>
      </c>
      <c r="DR37" s="21" t="s">
        <v>141</v>
      </c>
      <c r="DT37" s="22" t="str">
        <f>"Teuerste ist:     "&amp;MAX(DT38:DT41)&amp;"   "&amp;INDEX(DS38:DS41,MATCH(MAX(DT38:DT41),DT38:DT41,0))</f>
        <v>Teuerste ist:     456   KLEYLING</v>
      </c>
      <c r="DV37" s="17" t="s">
        <v>143</v>
      </c>
      <c r="DW37" s="17" t="s">
        <v>134</v>
      </c>
      <c r="DZ37" s="21" t="s">
        <v>141</v>
      </c>
      <c r="EB37" s="22" t="str">
        <f>"Teuerste ist:     "&amp;MAX(EB38:EB41)&amp;"   "&amp;INDEX(EA38:EA41,MATCH(MAX(EB38:EB41),EB38:EB41,0))</f>
        <v>Teuerste ist:     456   KLEYLING</v>
      </c>
      <c r="ED37" s="17" t="s">
        <v>143</v>
      </c>
      <c r="EE37" s="17" t="s">
        <v>134</v>
      </c>
      <c r="EH37" s="21" t="s">
        <v>141</v>
      </c>
      <c r="EJ37" s="22" t="str">
        <f>"Teuerste ist:     "&amp;MAX(EJ38:EJ41)&amp;"   "&amp;INDEX(EI38:EI41,MATCH(MAX(EJ38:EJ41),EJ38:EJ41,0))</f>
        <v>Teuerste ist:     456   KLEYLING</v>
      </c>
      <c r="EL37" s="17" t="s">
        <v>143</v>
      </c>
      <c r="EM37" s="17" t="s">
        <v>134</v>
      </c>
      <c r="EP37" s="21" t="s">
        <v>141</v>
      </c>
      <c r="ER37" s="22" t="str">
        <f>"Teuerste ist:     "&amp;MAX(ER38:ER41)&amp;"   "&amp;INDEX(EQ38:EQ41,MATCH(MAX(ER38:ER41),ER38:ER41,0))</f>
        <v>Teuerste ist:     453   KLEYLING</v>
      </c>
      <c r="ET37" s="17" t="s">
        <v>143</v>
      </c>
      <c r="EU37" s="17" t="s">
        <v>134</v>
      </c>
      <c r="EX37" s="21" t="s">
        <v>141</v>
      </c>
      <c r="EZ37" s="22" t="str">
        <f>"Teuerste ist:     "&amp;MAX(EZ38:EZ41)&amp;"   "&amp;INDEX(EY38:EY41,MATCH(MAX(EZ38:EZ41),EZ38:EZ41,0))</f>
        <v>Teuerste ist:     453   KLEYLING</v>
      </c>
      <c r="FB37" s="17" t="s">
        <v>143</v>
      </c>
      <c r="FC37" s="17" t="s">
        <v>134</v>
      </c>
      <c r="FF37" s="21" t="s">
        <v>141</v>
      </c>
      <c r="FH37" s="22" t="str">
        <f>"Teuerste ist:     "&amp;MAX(FH38:FH41)&amp;"   "&amp;INDEX(FG38:FG41,MATCH(MAX(FH38:FH41),FH38:FH41,0))</f>
        <v>Teuerste ist:     453   KLEYLING</v>
      </c>
      <c r="FJ37" s="17" t="s">
        <v>143</v>
      </c>
      <c r="FK37" s="17" t="s">
        <v>134</v>
      </c>
      <c r="FN37" s="21" t="s">
        <v>141</v>
      </c>
      <c r="FP37" s="22" t="str">
        <f>"Teuerste ist:     "&amp;MAX(FP38:FP41)&amp;"   "&amp;INDEX(FO38:FO41,MATCH(MAX(FP38:FP41),FP38:FP41,0))</f>
        <v>Teuerste ist:     456   KLEYLING</v>
      </c>
      <c r="FR37" s="17" t="s">
        <v>143</v>
      </c>
      <c r="FS37" s="17" t="s">
        <v>134</v>
      </c>
      <c r="FV37" s="21" t="s">
        <v>141</v>
      </c>
      <c r="FX37" s="22" t="str">
        <f>"Teuerste ist:     "&amp;MAX(FX38:FX41)&amp;"   "&amp;INDEX(FW38:FW41,MATCH(MAX(FX38:FX41),FX38:FX41,0))</f>
        <v>Teuerste ist:     456   KLEYLING</v>
      </c>
      <c r="FZ37" s="17" t="s">
        <v>143</v>
      </c>
      <c r="GA37" s="17" t="s">
        <v>134</v>
      </c>
      <c r="GD37" s="21" t="s">
        <v>141</v>
      </c>
      <c r="GF37" s="22" t="str">
        <f>"Teuerste ist:     "&amp;MAX(GF38:GF41)&amp;"   "&amp;INDEX(GE38:GE41,MATCH(MAX(GF38:GF41),GF38:GF41,0))</f>
        <v>Teuerste ist:     456   KLEYLING</v>
      </c>
      <c r="GH37" s="17" t="s">
        <v>143</v>
      </c>
      <c r="GI37" s="17" t="s">
        <v>134</v>
      </c>
      <c r="GL37" s="21" t="s">
        <v>141</v>
      </c>
      <c r="GN37" s="22" t="str">
        <f>"Teuerste ist:     "&amp;MAX(GN38:GN41)&amp;"   "&amp;INDEX(GM38:GM41,MATCH(MAX(GN38:GN41),GN38:GN41,0))</f>
        <v>Teuerste ist:     450   KLEYLING</v>
      </c>
      <c r="GP37" s="17" t="s">
        <v>143</v>
      </c>
      <c r="GQ37" s="17" t="s">
        <v>134</v>
      </c>
      <c r="GT37" s="21" t="s">
        <v>141</v>
      </c>
      <c r="GV37" s="22" t="str">
        <f>"Teuerste ist:     "&amp;MAX(GV38:GV41)&amp;"   "&amp;INDEX(GU38:GU41,MATCH(MAX(GV38:GV41),GV38:GV41,0))</f>
        <v>Teuerste ist:     453   KLEYLING</v>
      </c>
      <c r="GX37" s="17" t="s">
        <v>143</v>
      </c>
      <c r="GY37" s="17" t="s">
        <v>134</v>
      </c>
      <c r="HB37" s="21" t="s">
        <v>141</v>
      </c>
      <c r="HD37" s="22" t="str">
        <f>"Teuerste ist:     "&amp;MAX(HD38:HD41)&amp;"   "&amp;INDEX(HC38:HC41,MATCH(MAX(HD38:HD41),HD38:HD41,0))</f>
        <v>Teuerste ist:     450   KLEYLING</v>
      </c>
      <c r="HF37" s="17" t="s">
        <v>143</v>
      </c>
      <c r="HG37" s="17" t="s">
        <v>134</v>
      </c>
      <c r="HJ37" s="21" t="s">
        <v>141</v>
      </c>
      <c r="HL37" s="22" t="str">
        <f>"Teuerste ist:     "&amp;MAX(HL38:HL41)&amp;"   "&amp;INDEX(HK38:HK41,MATCH(MAX(HL38:HL41),HL38:HL41,0))</f>
        <v>Teuerste ist:     450   KLEYLING</v>
      </c>
      <c r="HN37" s="17" t="s">
        <v>143</v>
      </c>
      <c r="HO37" s="17" t="s">
        <v>134</v>
      </c>
      <c r="HR37" s="21" t="s">
        <v>141</v>
      </c>
      <c r="HT37" s="22" t="str">
        <f>"Teuerste ist:     "&amp;MAX(HT38:HT41)&amp;"   "&amp;INDEX(HS38:HS41,MATCH(MAX(HT38:HT41),HT38:HT41,0))</f>
        <v>Teuerste ist:     448   KLEYLING</v>
      </c>
      <c r="HV37" s="17" t="s">
        <v>143</v>
      </c>
      <c r="HW37" s="17" t="s">
        <v>134</v>
      </c>
      <c r="HZ37" s="21" t="s">
        <v>141</v>
      </c>
      <c r="IB37" s="22" t="str">
        <f>"Teuerste ist:     "&amp;MAX(IB38:IB41)&amp;"   "&amp;INDEX(IA38:IA41,MATCH(MAX(IB38:IB41),IB38:IB41,0))</f>
        <v>Teuerste ist:     448   KLEYLING</v>
      </c>
      <c r="ID37" s="17" t="s">
        <v>143</v>
      </c>
      <c r="IE37" s="17" t="s">
        <v>134</v>
      </c>
      <c r="IH37" s="21" t="s">
        <v>141</v>
      </c>
      <c r="IJ37" s="22" t="str">
        <f>"Teuerste ist:     "&amp;MAX(IJ38:IJ41)&amp;"   "&amp;INDEX(II38:II41,MATCH(MAX(IJ38:IJ41),IJ38:IJ41,0))</f>
        <v>Teuerste ist:     448   KLEYLING</v>
      </c>
      <c r="IL37" s="17" t="s">
        <v>143</v>
      </c>
      <c r="IM37" s="17" t="s">
        <v>134</v>
      </c>
      <c r="IP37" s="21" t="s">
        <v>141</v>
      </c>
      <c r="IR37" s="22" t="str">
        <f>"Teuerste ist:     "&amp;MAX(IR38:IR41)&amp;"   "&amp;INDEX(IQ38:IQ41,MATCH(MAX(IR38:IR41),IR38:IR41,0))</f>
        <v>Teuerste ist:     448   KLEYLING</v>
      </c>
      <c r="IT37" s="17" t="s">
        <v>143</v>
      </c>
      <c r="IU37" s="17" t="s">
        <v>134</v>
      </c>
      <c r="IX37" s="21" t="s">
        <v>141</v>
      </c>
      <c r="IZ37" s="22" t="str">
        <f>"Teuerste ist:     "&amp;MAX(IZ38:IZ41)&amp;"   "&amp;INDEX(IY38:IY41,MATCH(MAX(IZ38:IZ41),IZ38:IZ41,0))</f>
        <v>Teuerste ist:     447   KLEYLING</v>
      </c>
      <c r="JB37" s="17" t="s">
        <v>143</v>
      </c>
      <c r="JC37" s="17" t="s">
        <v>134</v>
      </c>
      <c r="JF37" s="21" t="s">
        <v>141</v>
      </c>
      <c r="JH37" s="22" t="str">
        <f>"Teuerste ist:     "&amp;MAX(JH38:JH41)&amp;"   "&amp;INDEX(JG38:JG41,MATCH(MAX(JH38:JH41),JH38:JH41,0))</f>
        <v>Teuerste ist:     445   KLEYLING</v>
      </c>
      <c r="JJ37" s="17" t="s">
        <v>143</v>
      </c>
      <c r="JK37" s="17" t="s">
        <v>134</v>
      </c>
      <c r="JN37" s="21" t="s">
        <v>141</v>
      </c>
      <c r="JP37" s="22" t="str">
        <f>"Teuerste ist:     "&amp;MAX(JP38:JP41)&amp;"   "&amp;INDEX(JO38:JO41,MATCH(MAX(JP38:JP41),JP38:JP41,0))</f>
        <v>Teuerste ist:     445   KLEYLING</v>
      </c>
      <c r="JR37" s="17" t="s">
        <v>143</v>
      </c>
      <c r="JS37" s="17" t="s">
        <v>134</v>
      </c>
      <c r="JV37" s="21" t="s">
        <v>141</v>
      </c>
      <c r="JX37" s="22" t="str">
        <f>"Teuerste ist:     "&amp;MAX(JX38:JX41)&amp;"   "&amp;INDEX(JW38:JW41,MATCH(MAX(JX38:JX41),JX38:JX41,0))</f>
        <v>Teuerste ist:     448   KLEYLING</v>
      </c>
      <c r="JZ37" s="17" t="s">
        <v>143</v>
      </c>
      <c r="KA37" s="17" t="s">
        <v>134</v>
      </c>
      <c r="KD37" s="21" t="s">
        <v>141</v>
      </c>
      <c r="KF37" s="22" t="str">
        <f>"Teuerste ist:     "&amp;MAX(KF38:KF41)&amp;"   "&amp;INDEX(KE38:KE41,MATCH(MAX(KF38:KF41),KF38:KF41,0))</f>
        <v>Teuerste ist:     448   KLEYLING</v>
      </c>
      <c r="KH37" s="17" t="s">
        <v>143</v>
      </c>
      <c r="KI37" s="17" t="s">
        <v>134</v>
      </c>
      <c r="KL37" s="21" t="s">
        <v>141</v>
      </c>
      <c r="KN37" s="22" t="str">
        <f>"Teuerste ist:     "&amp;MAX(KN38:KN41)&amp;"   "&amp;INDEX(KM38:KM41,MATCH(MAX(KN38:KN41),KN38:KN41,0))</f>
        <v>Teuerste ist:     450   KLEYLING</v>
      </c>
      <c r="KP37" s="17" t="s">
        <v>143</v>
      </c>
      <c r="KQ37" s="17" t="s">
        <v>134</v>
      </c>
      <c r="KT37" s="21" t="s">
        <v>141</v>
      </c>
      <c r="KV37" s="22" t="str">
        <f>"Teuerste ist:     "&amp;MAX(KV38:KV41)&amp;"   "&amp;INDEX(KU38:KU41,MATCH(MAX(KV38:KV41),KV38:KV41,0))</f>
        <v>Teuerste ist:     447   KLEYLING</v>
      </c>
      <c r="KX37" s="17" t="s">
        <v>143</v>
      </c>
      <c r="KY37" s="17" t="s">
        <v>134</v>
      </c>
      <c r="LB37" s="21" t="s">
        <v>141</v>
      </c>
      <c r="LD37" s="22" t="str">
        <f>"Teuerste ist:     "&amp;MAX(LD38:LD41)&amp;"   "&amp;INDEX(LC38:LC41,MATCH(MAX(LD38:LD41),LD38:LD41,0))</f>
        <v>Teuerste ist:     447   KLEYLING</v>
      </c>
      <c r="LF37" s="17" t="s">
        <v>143</v>
      </c>
      <c r="LG37" s="17" t="s">
        <v>134</v>
      </c>
      <c r="LJ37" s="21" t="s">
        <v>141</v>
      </c>
      <c r="LL37" s="22" t="str">
        <f>"Teuerste ist:     "&amp;MAX(LL38:LL41)&amp;"   "&amp;INDEX(LK38:LK41,MATCH(MAX(LL38:LL41),LL38:LL41,0))</f>
        <v>Teuerste ist:     447   KLEYLING</v>
      </c>
      <c r="LN37" s="17" t="s">
        <v>143</v>
      </c>
      <c r="LO37" s="17" t="s">
        <v>134</v>
      </c>
      <c r="LR37" s="21" t="s">
        <v>141</v>
      </c>
      <c r="LT37" s="22" t="e">
        <f>"Teuerste ist:     "&amp;MAX(LT38:LT41)&amp;"   "&amp;INDEX(LS38:LS41,MATCH(MAX(LT38:LT41),LT38:LT41,0))</f>
        <v>#N/A</v>
      </c>
      <c r="LV37" s="17" t="s">
        <v>143</v>
      </c>
      <c r="LW37" s="17" t="s">
        <v>134</v>
      </c>
      <c r="LZ37" s="21" t="s">
        <v>141</v>
      </c>
      <c r="MB37" s="22" t="str">
        <f>"Teuerste ist:     "&amp;MAX(MB38:MB41)&amp;"   "&amp;INDEX(MA38:MA41,MATCH(MAX(MB38:MB41),MB38:MB41,0))</f>
        <v>Teuerste ist:     447   KLEYLING</v>
      </c>
      <c r="MD37" s="17" t="s">
        <v>143</v>
      </c>
      <c r="ME37" s="17" t="s">
        <v>134</v>
      </c>
      <c r="MH37" s="21" t="s">
        <v>141</v>
      </c>
      <c r="MJ37" s="22" t="str">
        <f>"Teuerste ist:     "&amp;MAX(MJ38:MJ41)&amp;"   "&amp;INDEX(MI38:MI41,MATCH(MAX(MJ38:MJ41),MJ38:MJ41,0))</f>
        <v>Teuerste ist:     447   KLEYLING</v>
      </c>
      <c r="ML37" s="17" t="s">
        <v>143</v>
      </c>
      <c r="MM37" s="17" t="s">
        <v>134</v>
      </c>
      <c r="MP37" s="21" t="s">
        <v>141</v>
      </c>
      <c r="MR37" s="22" t="str">
        <f>"Teuerste ist:     "&amp;MAX(MR38:MR41)&amp;"   "&amp;INDEX(MQ38:MQ41,MATCH(MAX(MR38:MR41),MR38:MR41,0))</f>
        <v>Teuerste ist:     448   KLEYLING</v>
      </c>
      <c r="MT37" s="17" t="s">
        <v>143</v>
      </c>
      <c r="MU37" s="17" t="s">
        <v>134</v>
      </c>
      <c r="MX37" s="21" t="s">
        <v>141</v>
      </c>
      <c r="MZ37" s="22" t="str">
        <f>"Teuerste ist:     "&amp;MAX(MZ38:MZ41)&amp;"   "&amp;INDEX(MY38:MY41,MATCH(MAX(MZ38:MZ41),MZ38:MZ41,0))</f>
        <v>Teuerste ist:     447   KLEYLING</v>
      </c>
      <c r="NB37" s="17" t="s">
        <v>143</v>
      </c>
      <c r="NC37" s="17" t="s">
        <v>134</v>
      </c>
      <c r="NF37" s="21" t="s">
        <v>141</v>
      </c>
      <c r="NH37" s="22" t="str">
        <f>"Teuerste ist:     "&amp;MAX(NH38:NH41)&amp;"   "&amp;INDEX(NG38:NG41,MATCH(MAX(NH38:NH41),NH38:NH41,0))</f>
        <v>Teuerste ist:     448   KLEYLING</v>
      </c>
      <c r="NJ37" s="17" t="s">
        <v>143</v>
      </c>
      <c r="NK37" s="17" t="s">
        <v>134</v>
      </c>
      <c r="NN37" s="21" t="s">
        <v>141</v>
      </c>
      <c r="NP37" s="22" t="str">
        <f>"Teuerste ist:     "&amp;MAX(NP38:NP41)&amp;"   "&amp;INDEX(NO38:NO41,MATCH(MAX(NP38:NP41),NP38:NP41,0))</f>
        <v>Teuerste ist:     448   KLEYLING</v>
      </c>
      <c r="NR37" s="17" t="s">
        <v>143</v>
      </c>
      <c r="NS37" s="17" t="s">
        <v>134</v>
      </c>
      <c r="NV37" s="21" t="s">
        <v>141</v>
      </c>
      <c r="NX37" s="22" t="str">
        <f>"Teuerste ist:     "&amp;MAX(NX38:NX41)&amp;"   "&amp;INDEX(NW38:NW41,MATCH(MAX(NX38:NX41),NX38:NX41,0))</f>
        <v>Teuerste ist:     448   KLEYLING</v>
      </c>
      <c r="NZ37" s="17" t="s">
        <v>143</v>
      </c>
      <c r="OA37" s="17" t="s">
        <v>134</v>
      </c>
      <c r="OD37" s="21" t="s">
        <v>141</v>
      </c>
      <c r="OF37" s="22" t="str">
        <f>"Teuerste ist:     "&amp;MAX(OF38:OF41)&amp;"   "&amp;INDEX(OE38:OE41,MATCH(MAX(OF38:OF41),OF38:OF41,0))</f>
        <v>Teuerste ist:     445   KLEYLING</v>
      </c>
      <c r="OH37" s="17" t="s">
        <v>143</v>
      </c>
      <c r="OI37" s="17" t="s">
        <v>134</v>
      </c>
      <c r="OL37" s="21" t="s">
        <v>141</v>
      </c>
      <c r="ON37" s="22" t="str">
        <f>"Teuerste ist:     "&amp;MAX(ON38:ON41)&amp;"   "&amp;INDEX(OM38:OM41,MATCH(MAX(ON38:ON41),ON38:ON41,0))</f>
        <v>Teuerste ist:     447   KLEYLING</v>
      </c>
      <c r="OP37" s="17" t="s">
        <v>143</v>
      </c>
      <c r="OQ37" s="17" t="s">
        <v>134</v>
      </c>
      <c r="OT37" s="21" t="s">
        <v>141</v>
      </c>
      <c r="OV37" s="22" t="str">
        <f>"Teuerste ist:     "&amp;MAX(OV38:OV41)&amp;"   "&amp;INDEX(OU38:OU41,MATCH(MAX(OV38:OV41),OV38:OV41,0))</f>
        <v>Teuerste ist:     445   KLEYLING</v>
      </c>
      <c r="OX37" s="17" t="s">
        <v>143</v>
      </c>
      <c r="OY37" s="17" t="s">
        <v>134</v>
      </c>
      <c r="PB37" s="21" t="s">
        <v>141</v>
      </c>
      <c r="PD37" s="22" t="str">
        <f>"Teuerste ist:     "&amp;MAX(PD38:PD41)&amp;"   "&amp;INDEX(PC38:PC41,MATCH(MAX(PD38:PD41),PD38:PD41,0))</f>
        <v>Teuerste ist:     445   KLEYLING</v>
      </c>
      <c r="PF37" s="17" t="s">
        <v>143</v>
      </c>
      <c r="PG37" s="17" t="s">
        <v>134</v>
      </c>
      <c r="PJ37" s="21" t="s">
        <v>141</v>
      </c>
      <c r="PL37" s="22" t="str">
        <f>"Teuerste ist:     "&amp;MAX(PL38:PL41)&amp;"   "&amp;INDEX(PK38:PK41,MATCH(MAX(PL38:PL41),PL38:PL41,0))</f>
        <v>Teuerste ist:     433   KLEYLING</v>
      </c>
      <c r="PN37" s="17" t="s">
        <v>143</v>
      </c>
      <c r="PO37" s="17" t="s">
        <v>134</v>
      </c>
      <c r="PR37" s="21" t="s">
        <v>141</v>
      </c>
      <c r="PT37" s="22" t="str">
        <f>"Teuerste ist:     "&amp;MAX(PT38:PT41)&amp;"   "&amp;INDEX(PS38:PS41,MATCH(MAX(PT38:PT41),PT38:PT41,0))</f>
        <v>Teuerste ist:     445   KLEYLING</v>
      </c>
      <c r="PV37" s="17" t="s">
        <v>143</v>
      </c>
      <c r="PW37" s="17" t="s">
        <v>134</v>
      </c>
      <c r="PZ37" s="21" t="s">
        <v>141</v>
      </c>
      <c r="QB37" s="22" t="str">
        <f>"Teuerste ist:     "&amp;MAX(QB38:QB41)&amp;"   "&amp;INDEX(QA38:QA41,MATCH(MAX(QB38:QB41),QB38:QB41,0))</f>
        <v>Teuerste ist:     445   KLEYLING</v>
      </c>
      <c r="QD37" s="17" t="s">
        <v>143</v>
      </c>
      <c r="QE37" s="17" t="s">
        <v>134</v>
      </c>
      <c r="QH37" s="21" t="s">
        <v>141</v>
      </c>
      <c r="QJ37" s="22" t="str">
        <f>"Teuerste ist:     "&amp;MAX(QJ38:QJ41)&amp;"   "&amp;INDEX(QI38:QI41,MATCH(MAX(QJ38:QJ41),QJ38:QJ41,0))</f>
        <v>Teuerste ist:     447   KLEYLING</v>
      </c>
      <c r="QL37" s="17" t="s">
        <v>143</v>
      </c>
      <c r="QM37" s="17" t="s">
        <v>134</v>
      </c>
      <c r="QP37" s="21" t="s">
        <v>141</v>
      </c>
      <c r="QR37" s="22" t="str">
        <f>"Teuerste ist:     "&amp;MAX(QR38:QR41)&amp;"   "&amp;INDEX(QQ38:QQ41,MATCH(MAX(QR38:QR41),QR38:QR41,0))</f>
        <v>Teuerste ist:     447   KLEYLING</v>
      </c>
      <c r="QT37" s="17" t="s">
        <v>143</v>
      </c>
      <c r="QU37" s="17" t="s">
        <v>134</v>
      </c>
      <c r="QX37" s="21" t="s">
        <v>141</v>
      </c>
      <c r="QZ37" s="22" t="str">
        <f>"Teuerste ist:     "&amp;MAX(QZ38:QZ41)&amp;"   "&amp;INDEX(QY38:QY41,MATCH(MAX(QZ38:QZ41),QZ38:QZ41,0))</f>
        <v>Teuerste ist:     433   KLEYLING</v>
      </c>
      <c r="RB37" s="17" t="s">
        <v>143</v>
      </c>
      <c r="RC37" s="17" t="s">
        <v>134</v>
      </c>
      <c r="RF37" s="21" t="s">
        <v>141</v>
      </c>
      <c r="RH37" s="22" t="str">
        <f>"Teuerste ist:     "&amp;MAX(RH38:RH41)&amp;"   "&amp;INDEX(RG38:RG41,MATCH(MAX(RH38:RH41),RH38:RH41,0))</f>
        <v>Teuerste ist:     433   KLEYLING</v>
      </c>
      <c r="RJ37" s="17" t="s">
        <v>143</v>
      </c>
      <c r="RK37" s="17" t="s">
        <v>134</v>
      </c>
      <c r="RN37" s="21" t="s">
        <v>141</v>
      </c>
      <c r="RP37" s="22" t="e">
        <f>"Teuerste ist:     "&amp;MAX(RP38:RP41)&amp;"   "&amp;INDEX(RO38:RO41,MATCH(MAX(RP38:RP41),RP38:RP41,0))</f>
        <v>#N/A</v>
      </c>
      <c r="RR37" s="17" t="s">
        <v>143</v>
      </c>
      <c r="RS37" s="17" t="s">
        <v>134</v>
      </c>
      <c r="RV37" s="21" t="s">
        <v>141</v>
      </c>
      <c r="RX37" s="22" t="str">
        <f>"Teuerste ist:     "&amp;MAX(RX38:RX41)&amp;"   "&amp;INDEX(RW38:RW41,MATCH(MAX(RX38:RX41),RX38:RX41,0))</f>
        <v>Teuerste ist:     433   KLEYLING</v>
      </c>
      <c r="RZ37" s="17" t="s">
        <v>143</v>
      </c>
      <c r="SA37" s="17" t="s">
        <v>134</v>
      </c>
      <c r="SD37" s="21" t="s">
        <v>141</v>
      </c>
      <c r="SF37" s="22" t="str">
        <f>"Teuerste ist:     "&amp;MAX(SF38:SF41)&amp;"   "&amp;INDEX(SE38:SE41,MATCH(MAX(SF38:SF41),SF38:SF41,0))</f>
        <v>Teuerste ist:     433   KLEYLING</v>
      </c>
      <c r="SH37" s="17" t="s">
        <v>143</v>
      </c>
      <c r="SI37" s="17" t="s">
        <v>134</v>
      </c>
      <c r="SL37" s="21" t="s">
        <v>141</v>
      </c>
      <c r="SN37" s="22" t="str">
        <f>"Teuerste ist:     "&amp;MAX(SN38:SN41)&amp;"   "&amp;INDEX(SM38:SM41,MATCH(MAX(SN38:SN41),SN38:SN41,0))</f>
        <v>Teuerste ist:     433   KLEYLING</v>
      </c>
      <c r="SP37" s="17" t="s">
        <v>143</v>
      </c>
      <c r="SQ37" s="17" t="s">
        <v>134</v>
      </c>
      <c r="ST37" s="21" t="s">
        <v>141</v>
      </c>
      <c r="SV37" s="22" t="str">
        <f>"Teuerste ist:     "&amp;MAX(SV38:SV41)&amp;"   "&amp;INDEX(SU38:SU41,MATCH(MAX(SV38:SV41),SV38:SV41,0))</f>
        <v>Teuerste ist:     433   KLEYLING</v>
      </c>
      <c r="SX37" s="17" t="s">
        <v>143</v>
      </c>
      <c r="SY37" s="17" t="s">
        <v>134</v>
      </c>
      <c r="TB37" s="21" t="s">
        <v>141</v>
      </c>
      <c r="TD37" s="22" t="str">
        <f>"Teuerste ist:     "&amp;MAX(TD38:TD41)&amp;"   "&amp;INDEX(TC38:TC41,MATCH(MAX(TD38:TD41),TD38:TD41,0))</f>
        <v>Teuerste ist:     415   KLEYLING</v>
      </c>
      <c r="TF37" s="17" t="s">
        <v>143</v>
      </c>
      <c r="TG37" s="17" t="s">
        <v>134</v>
      </c>
      <c r="TJ37" s="21" t="s">
        <v>141</v>
      </c>
      <c r="TL37" s="22" t="str">
        <f>"Teuerste ist:     "&amp;MAX(TL38:TL41)&amp;"   "&amp;INDEX(TK38:TK41,MATCH(MAX(TL38:TL41),TL38:TL41,0))</f>
        <v>Teuerste ist:     415   KLEYLING</v>
      </c>
      <c r="TN37" s="17" t="s">
        <v>143</v>
      </c>
      <c r="TO37" s="17" t="s">
        <v>134</v>
      </c>
      <c r="TR37" s="21" t="s">
        <v>141</v>
      </c>
      <c r="TT37" s="22" t="str">
        <f>"Teuerste ist:     "&amp;MAX(TT38:TT41)&amp;"   "&amp;INDEX(TS38:TS41,MATCH(MAX(TT38:TT41),TT38:TT41,0))</f>
        <v>Teuerste ist:     415   KLEYLING</v>
      </c>
      <c r="TV37" s="17" t="s">
        <v>143</v>
      </c>
      <c r="TW37" s="17" t="s">
        <v>134</v>
      </c>
      <c r="TZ37" s="21" t="s">
        <v>141</v>
      </c>
      <c r="UB37" s="22" t="str">
        <f>"Teuerste ist:     "&amp;MAX(UB38:UB41)&amp;"   "&amp;INDEX(UA38:UA41,MATCH(MAX(UB38:UB41),UB38:UB41,0))</f>
        <v>Teuerste ist:     415   KLEYLING</v>
      </c>
      <c r="UD37" s="17" t="s">
        <v>143</v>
      </c>
      <c r="UE37" s="17" t="s">
        <v>134</v>
      </c>
      <c r="UH37" s="21" t="s">
        <v>141</v>
      </c>
      <c r="UJ37" s="22" t="str">
        <f>"Teuerste ist:     "&amp;MAX(UJ38:UJ41)&amp;"   "&amp;INDEX(UI38:UI41,MATCH(MAX(UJ38:UJ41),UJ38:UJ41,0))</f>
        <v>Teuerste ist:     415   KLEYLING</v>
      </c>
      <c r="UL37" s="17" t="s">
        <v>143</v>
      </c>
      <c r="UM37" s="17" t="s">
        <v>134</v>
      </c>
      <c r="UP37" s="21" t="s">
        <v>141</v>
      </c>
      <c r="UR37" s="22" t="str">
        <f>"Teuerste ist:     "&amp;MAX(UR38:UR41)&amp;"   "&amp;INDEX(UQ38:UQ41,MATCH(MAX(UR38:UR41),UR38:UR41,0))</f>
        <v>Teuerste ist:     415   KLEYLING</v>
      </c>
      <c r="UT37" s="17" t="s">
        <v>143</v>
      </c>
      <c r="UU37" s="17" t="s">
        <v>134</v>
      </c>
      <c r="UX37" s="21" t="s">
        <v>141</v>
      </c>
      <c r="UZ37" s="22" t="str">
        <f>"Teuerste ist:     "&amp;MAX(UZ38:UZ41)&amp;"   "&amp;INDEX(UY38:UY41,MATCH(MAX(UZ38:UZ41),UZ38:UZ41,0))</f>
        <v>Teuerste ist:     415   KLEYLING</v>
      </c>
      <c r="VB37" s="17" t="s">
        <v>143</v>
      </c>
      <c r="VC37" s="17" t="s">
        <v>134</v>
      </c>
      <c r="VF37" s="21" t="s">
        <v>141</v>
      </c>
      <c r="VH37" s="22" t="str">
        <f>"Teuerste ist:     "&amp;MAX(VH38:VH41)&amp;"   "&amp;INDEX(VG38:VG41,MATCH(MAX(VH38:VH41),VH38:VH41,0))</f>
        <v>Teuerste ist:     415   KLEYLING</v>
      </c>
      <c r="VJ37" s="17" t="s">
        <v>143</v>
      </c>
      <c r="VK37" s="17" t="s">
        <v>134</v>
      </c>
      <c r="VN37" s="21" t="s">
        <v>141</v>
      </c>
      <c r="VP37" s="22" t="str">
        <f>"Teuerste ist:     "&amp;MAX(VP38:VP41)&amp;"   "&amp;INDEX(VO38:VO41,MATCH(MAX(VP38:VP41),VP38:VP41,0))</f>
        <v>Teuerste ist:     415   KLEYLING</v>
      </c>
      <c r="VR37" s="17" t="s">
        <v>143</v>
      </c>
      <c r="VS37" s="17" t="s">
        <v>134</v>
      </c>
      <c r="VV37" s="21" t="s">
        <v>141</v>
      </c>
      <c r="VX37" s="22" t="str">
        <f>"Teuerste ist:     "&amp;MAX(VX38:VX41)&amp;"   "&amp;INDEX(VW38:VW41,MATCH(MAX(VX38:VX41),VX38:VX41,0))</f>
        <v>Teuerste ist:     415   KLEYLING</v>
      </c>
      <c r="VZ37" s="17" t="s">
        <v>143</v>
      </c>
      <c r="WA37" s="17" t="s">
        <v>134</v>
      </c>
      <c r="WD37" s="21" t="s">
        <v>141</v>
      </c>
      <c r="WF37" s="22" t="str">
        <f>"Teuerste ist:     "&amp;MAX(WF38:WF41)&amp;"   "&amp;INDEX(WE38:WE41,MATCH(MAX(WF38:WF41),WF38:WF41,0))</f>
        <v>Teuerste ist:     376   KLEYLING</v>
      </c>
      <c r="WH37" s="17" t="s">
        <v>143</v>
      </c>
      <c r="WI37" s="17" t="s">
        <v>134</v>
      </c>
      <c r="WL37" s="21" t="s">
        <v>141</v>
      </c>
      <c r="WN37" s="22" t="str">
        <f>"Teuerste ist:     "&amp;MAX(WN38:WN41)&amp;"   "&amp;INDEX(WM38:WM41,MATCH(MAX(WN38:WN41),WN38:WN41,0))</f>
        <v>Teuerste ist:     376   KLEYLING</v>
      </c>
      <c r="WP37" s="17" t="s">
        <v>143</v>
      </c>
      <c r="WQ37" s="17" t="s">
        <v>134</v>
      </c>
      <c r="WT37" s="21" t="s">
        <v>141</v>
      </c>
      <c r="WV37" s="22" t="str">
        <f>"Teuerste ist:     "&amp;MAX(WV38:WV41)&amp;"   "&amp;INDEX(WU38:WU41,MATCH(MAX(WV38:WV41),WV38:WV41,0))</f>
        <v>Teuerste ist:     325   KLEYLING</v>
      </c>
      <c r="WX37" s="17" t="s">
        <v>143</v>
      </c>
      <c r="WY37" s="17" t="s">
        <v>134</v>
      </c>
      <c r="XB37" s="21" t="s">
        <v>141</v>
      </c>
      <c r="XD37" s="22" t="str">
        <f>"Teuerste ist:     "&amp;MAX(XD38:XD41)&amp;"   "&amp;INDEX(XC38:XC41,MATCH(MAX(XD38:XD41),XD38:XD41,0))</f>
        <v>Teuerste ist:     445   KLEYLING</v>
      </c>
      <c r="XF37" s="17" t="s">
        <v>143</v>
      </c>
      <c r="XG37" s="17" t="s">
        <v>134</v>
      </c>
      <c r="XJ37" s="21" t="s">
        <v>141</v>
      </c>
      <c r="XL37" s="22" t="str">
        <f>"Teuerste ist:     "&amp;MAX(XL38:XL41)&amp;"   "&amp;INDEX(XK38:XK41,MATCH(MAX(XL38:XL41),XL38:XL41,0))</f>
        <v>Teuerste ist:     433   KLEYLING</v>
      </c>
      <c r="XN37" s="17" t="s">
        <v>143</v>
      </c>
      <c r="XO37" s="17" t="s">
        <v>134</v>
      </c>
      <c r="XR37" s="21" t="s">
        <v>141</v>
      </c>
      <c r="XT37" s="22" t="str">
        <f>"Teuerste ist:     "&amp;MAX(XT38:XT41)&amp;"   "&amp;INDEX(XS38:XS41,MATCH(MAX(XT38:XT41),XT38:XT41,0))</f>
        <v>Teuerste ist:     433   KLEYLING</v>
      </c>
      <c r="XV37" s="17" t="s">
        <v>143</v>
      </c>
      <c r="XW37" s="17" t="s">
        <v>134</v>
      </c>
      <c r="XZ37" s="21" t="s">
        <v>141</v>
      </c>
      <c r="YB37" s="22" t="str">
        <f>"Teuerste ist:     "&amp;MAX(YB38:YB41)&amp;"   "&amp;INDEX(YA38:YA41,MATCH(MAX(YB38:YB41),YB38:YB41,0))</f>
        <v>Teuerste ist:     445   KLEYLING</v>
      </c>
      <c r="YD37" s="17" t="s">
        <v>143</v>
      </c>
      <c r="YE37" s="17" t="s">
        <v>134</v>
      </c>
      <c r="YH37" s="21" t="s">
        <v>141</v>
      </c>
      <c r="YJ37" s="22" t="str">
        <f>"Teuerste ist:     "&amp;MAX(YJ38:YJ41)&amp;"   "&amp;INDEX(YI38:YI41,MATCH(MAX(YJ38:YJ41),YJ38:YJ41,0))</f>
        <v>Teuerste ist:     445   KLEYLING</v>
      </c>
      <c r="YL37" s="17" t="s">
        <v>143</v>
      </c>
      <c r="YM37" s="17" t="s">
        <v>134</v>
      </c>
      <c r="YP37" s="21" t="s">
        <v>141</v>
      </c>
      <c r="YR37" s="22" t="str">
        <f>"Teuerste ist:     "&amp;MAX(YR38:YR41)&amp;"   "&amp;INDEX(YQ38:YQ41,MATCH(MAX(YR38:YR41),YR38:YR41,0))</f>
        <v>Teuerste ist:     433   KLEYLING</v>
      </c>
      <c r="YT37" s="17" t="s">
        <v>143</v>
      </c>
      <c r="YU37" s="17" t="s">
        <v>134</v>
      </c>
      <c r="YX37" s="21" t="s">
        <v>141</v>
      </c>
      <c r="YZ37" s="22" t="str">
        <f>"Teuerste ist:     "&amp;MAX(YZ38:YZ41)&amp;"   "&amp;INDEX(YY38:YY41,MATCH(MAX(YZ38:YZ41),YZ38:YZ41,0))</f>
        <v>Teuerste ist:     433   KLEYLING</v>
      </c>
      <c r="ZB37" s="17" t="s">
        <v>143</v>
      </c>
      <c r="ZC37" s="17" t="s">
        <v>134</v>
      </c>
      <c r="ZF37" s="21" t="s">
        <v>141</v>
      </c>
      <c r="ZH37" s="22" t="str">
        <f>"Teuerste ist:     "&amp;MAX(ZH38:ZH41)&amp;"   "&amp;INDEX(ZG38:ZG41,MATCH(MAX(ZH38:ZH41),ZH38:ZH41,0))</f>
        <v>Teuerste ist:     415   KLEYLING</v>
      </c>
      <c r="ZJ37" s="17" t="s">
        <v>143</v>
      </c>
      <c r="ZK37" s="17" t="s">
        <v>134</v>
      </c>
      <c r="ZN37" s="21" t="s">
        <v>141</v>
      </c>
      <c r="ZP37" s="22" t="str">
        <f>"Teuerste ist:     "&amp;MAX(ZP38:ZP41)&amp;"   "&amp;INDEX(ZO38:ZO41,MATCH(MAX(ZP38:ZP41),ZP38:ZP41,0))</f>
        <v>Teuerste ist:     415   KLEYLING</v>
      </c>
      <c r="ZR37" s="17" t="s">
        <v>143</v>
      </c>
      <c r="ZS37" s="17" t="s">
        <v>134</v>
      </c>
      <c r="ZV37" s="21" t="s">
        <v>141</v>
      </c>
      <c r="ZX37" s="22" t="str">
        <f>"Teuerste ist:     "&amp;MAX(ZX38:ZX41)&amp;"   "&amp;INDEX(ZW38:ZW41,MATCH(MAX(ZX38:ZX41),ZX38:ZX41,0))</f>
        <v>Teuerste ist:     415   KLEYLING</v>
      </c>
      <c r="ZZ37" s="17" t="s">
        <v>143</v>
      </c>
      <c r="AAA37" s="17" t="s">
        <v>134</v>
      </c>
      <c r="AAD37" s="21" t="s">
        <v>141</v>
      </c>
      <c r="AAF37" s="22" t="str">
        <f>"Teuerste ist:     "&amp;MAX(AAF38:AAF41)&amp;"   "&amp;INDEX(AAE38:AAE41,MATCH(MAX(AAF38:AAF41),AAF38:AAF41,0))</f>
        <v>Teuerste ist:     445   KLEYLING</v>
      </c>
      <c r="AAH37" s="17" t="s">
        <v>143</v>
      </c>
      <c r="AAI37" s="17" t="s">
        <v>134</v>
      </c>
      <c r="AAL37" s="21" t="s">
        <v>141</v>
      </c>
      <c r="AAN37" s="22" t="str">
        <f>"Teuerste ist:     "&amp;MAX(AAN38:AAN41)&amp;"   "&amp;INDEX(AAM38:AAM41,MATCH(MAX(AAN38:AAN41),AAN38:AAN41,0))</f>
        <v>Teuerste ist:     445   KLEYLING</v>
      </c>
      <c r="AAP37" s="17" t="s">
        <v>143</v>
      </c>
      <c r="AAQ37" s="17" t="s">
        <v>134</v>
      </c>
      <c r="AAT37" s="21" t="s">
        <v>141</v>
      </c>
      <c r="AAV37" s="22" t="str">
        <f>"Teuerste ist:     "&amp;MAX(AAV38:AAV41)&amp;"   "&amp;INDEX(AAU38:AAU41,MATCH(MAX(AAV38:AAV41),AAV38:AAV41,0))</f>
        <v>Teuerste ist:     445   KLEYLING</v>
      </c>
      <c r="AAX37" s="17" t="s">
        <v>143</v>
      </c>
      <c r="AAY37" s="17" t="s">
        <v>134</v>
      </c>
      <c r="ABB37" s="21" t="s">
        <v>141</v>
      </c>
      <c r="ABD37" s="22" t="str">
        <f>"Teuerste ist:     "&amp;MAX(ABD38:ABD41)&amp;"   "&amp;INDEX(ABC38:ABC41,MATCH(MAX(ABD38:ABD41),ABD38:ABD41,0))</f>
        <v>Teuerste ist:     447   KLEYLING</v>
      </c>
      <c r="ABF37" s="17" t="s">
        <v>143</v>
      </c>
      <c r="ABG37" s="17" t="s">
        <v>134</v>
      </c>
      <c r="ABJ37" s="21" t="s">
        <v>141</v>
      </c>
      <c r="ABL37" s="22" t="str">
        <f>"Teuerste ist:     "&amp;MAX(ABL38:ABL41)&amp;"   "&amp;INDEX(ABK38:ABK41,MATCH(MAX(ABL38:ABL41),ABL38:ABL41,0))</f>
        <v>Teuerste ist:     447   KLEYLING</v>
      </c>
      <c r="ABN37" s="17" t="s">
        <v>143</v>
      </c>
      <c r="ABO37" s="17" t="s">
        <v>134</v>
      </c>
      <c r="ABR37" s="21" t="s">
        <v>141</v>
      </c>
      <c r="ABT37" s="22" t="str">
        <f>"Teuerste ist:     "&amp;MAX(ABT38:ABT41)&amp;"   "&amp;INDEX(ABS38:ABS41,MATCH(MAX(ABT38:ABT41),ABT38:ABT41,0))</f>
        <v>Teuerste ist:     447   KLEYLING</v>
      </c>
      <c r="ABV37" s="17" t="s">
        <v>143</v>
      </c>
      <c r="ABW37" s="17" t="s">
        <v>134</v>
      </c>
      <c r="ABZ37" s="21" t="s">
        <v>141</v>
      </c>
      <c r="ACB37" s="22" t="str">
        <f>"Teuerste ist:     "&amp;MAX(ACB38:ACB41)&amp;"   "&amp;INDEX(ACA38:ACA41,MATCH(MAX(ACB38:ACB41),ACB38:ACB41,0))</f>
        <v>Teuerste ist:     447   KLEYLING</v>
      </c>
      <c r="ACD37" s="17" t="s">
        <v>143</v>
      </c>
      <c r="ACE37" s="17" t="s">
        <v>134</v>
      </c>
      <c r="ACH37" s="21" t="s">
        <v>141</v>
      </c>
      <c r="ACJ37" s="22" t="str">
        <f>"Teuerste ist:     "&amp;MAX(ACJ38:ACJ41)&amp;"   "&amp;INDEX(ACI38:ACI41,MATCH(MAX(ACJ38:ACJ41),ACJ38:ACJ41,0))</f>
        <v>Teuerste ist:     445   KLEYLING</v>
      </c>
      <c r="ACL37" s="17" t="s">
        <v>143</v>
      </c>
      <c r="ACM37" s="17" t="s">
        <v>134</v>
      </c>
      <c r="ACP37" s="21" t="s">
        <v>141</v>
      </c>
      <c r="ACR37" s="22" t="str">
        <f>"Teuerste ist:     "&amp;MAX(ACR38:ACR41)&amp;"   "&amp;INDEX(ACQ38:ACQ41,MATCH(MAX(ACR38:ACR41),ACR38:ACR41,0))</f>
        <v>Teuerste ist:     447   KLEYLING</v>
      </c>
      <c r="ACT37" s="17" t="s">
        <v>143</v>
      </c>
      <c r="ACU37" s="17" t="s">
        <v>134</v>
      </c>
      <c r="ACX37" s="21" t="s">
        <v>141</v>
      </c>
      <c r="ACZ37" s="22" t="str">
        <f>"Teuerste ist:     "&amp;MAX(ACZ38:ACZ41)&amp;"   "&amp;INDEX(ACY38:ACY41,MATCH(MAX(ACZ38:ACZ41),ACZ38:ACZ41,0))</f>
        <v>Teuerste ist:     447   KLEYLING</v>
      </c>
      <c r="ADB37" s="17" t="s">
        <v>143</v>
      </c>
      <c r="ADC37" s="17" t="s">
        <v>134</v>
      </c>
    </row>
    <row r="38" spans="2:783" x14ac:dyDescent="0.2">
      <c r="C38" s="17" t="s">
        <v>130</v>
      </c>
      <c r="D38" s="18">
        <v>450</v>
      </c>
      <c r="F38" s="19" t="str">
        <f>IFERROR(IF(OR(D38=MAX(D$38:D$41),D38=""),"",MAX(D$38:D$41)-D38)/MIN(D$38:D$41),"")</f>
        <v/>
      </c>
      <c r="G38" s="20" t="e">
        <f>INDEX(C38:C41,MATCH(MAX(F38:F41),F38:F41,0))</f>
        <v>#N/A</v>
      </c>
      <c r="K38" s="17" t="s">
        <v>130</v>
      </c>
      <c r="L38" s="18">
        <v>450</v>
      </c>
      <c r="N38" s="19" t="str">
        <f>IFERROR(IF(OR(L38=MAX(L$38:L$41),L38=""),"",MAX(L$38:L$41)-L38)/MIN(L$38:L$41),"")</f>
        <v/>
      </c>
      <c r="O38" s="20" t="e">
        <f>INDEX(K38:K41,MATCH(MAX(N38:N41),N38:N41,0))</f>
        <v>#N/A</v>
      </c>
      <c r="S38" s="17" t="s">
        <v>130</v>
      </c>
      <c r="T38" s="18">
        <v>450</v>
      </c>
      <c r="V38" s="19" t="str">
        <f>IFERROR(IF(OR(T38=MAX(T$38:T$41),T38=""),"",MAX(T$38:T$41)-T38)/MIN(T$38:T$41),"")</f>
        <v/>
      </c>
      <c r="W38" s="20" t="e">
        <f>INDEX(S38:S41,MATCH(MAX(V38:V41),V38:V41,0))</f>
        <v>#N/A</v>
      </c>
      <c r="AA38" s="17" t="s">
        <v>130</v>
      </c>
      <c r="AB38" s="18">
        <v>450</v>
      </c>
      <c r="AD38" s="19" t="str">
        <f>IFERROR(IF(OR(AB38=MAX(AB$38:AB$41),AB38=""),"",MAX(AB$38:AB$41)-AB38)/MIN(AB$38:AB$41),"")</f>
        <v/>
      </c>
      <c r="AE38" s="20" t="e">
        <f>INDEX(AA38:AA41,MATCH(MAX(AD38:AD41),AD38:AD41,0))</f>
        <v>#N/A</v>
      </c>
      <c r="AI38" s="17" t="s">
        <v>130</v>
      </c>
      <c r="AJ38" s="18">
        <v>450</v>
      </c>
      <c r="AL38" s="19" t="str">
        <f>IFERROR(IF(OR(AJ38=MAX(AJ$38:AJ$41),AJ38=""),"",MAX(AJ$38:AJ$41)-AJ38)/MIN(AJ$38:AJ$41),"")</f>
        <v/>
      </c>
      <c r="AM38" s="20" t="e">
        <f>INDEX(AI38:AI41,MATCH(MAX(AL38:AL41),AL38:AL41,0))</f>
        <v>#N/A</v>
      </c>
      <c r="AQ38" s="17" t="s">
        <v>130</v>
      </c>
      <c r="AR38" s="18">
        <v>450</v>
      </c>
      <c r="AT38" s="19" t="str">
        <f>IFERROR(IF(OR(AR38=MAX(AR$38:AR$41),AR38=""),"",MAX(AR$38:AR$41)-AR38)/MIN(AR$38:AR$41),"")</f>
        <v/>
      </c>
      <c r="AU38" s="20" t="e">
        <f>INDEX(AQ38:AQ41,MATCH(MAX(AT38:AT41),AT38:AT41,0))</f>
        <v>#N/A</v>
      </c>
      <c r="AY38" s="17" t="s">
        <v>130</v>
      </c>
      <c r="AZ38" s="18">
        <v>448</v>
      </c>
      <c r="BB38" s="19" t="str">
        <f>IFERROR(IF(OR(AZ38=MAX(AZ$38:AZ$41),AZ38=""),"",MAX(AZ$38:AZ$41)-AZ38)/MIN(AZ$38:AZ$41),"")</f>
        <v/>
      </c>
      <c r="BC38" s="20" t="e">
        <f>INDEX(AY38:AY41,MATCH(MAX(BB38:BB41),BB38:BB41,0))</f>
        <v>#N/A</v>
      </c>
      <c r="BG38" s="17" t="s">
        <v>130</v>
      </c>
      <c r="BH38" s="18">
        <v>448</v>
      </c>
      <c r="BJ38" s="19" t="str">
        <f>IFERROR(IF(OR(BH38=MAX(BH$38:BH$41),BH38=""),"",MAX(BH$38:BH$41)-BH38)/MIN(BH$38:BH$41),"")</f>
        <v/>
      </c>
      <c r="BK38" s="20" t="e">
        <f>INDEX(BG38:BG41,MATCH(MAX(BJ38:BJ41),BJ38:BJ41,0))</f>
        <v>#N/A</v>
      </c>
      <c r="BO38" s="17" t="s">
        <v>130</v>
      </c>
      <c r="BP38" s="18">
        <v>453</v>
      </c>
      <c r="BR38" s="19" t="str">
        <f>IFERROR(IF(OR(BP38=MAX(BP$38:BP$41),BP38=""),"",MAX(BP$38:BP$41)-BP38)/MIN(BP$38:BP$41),"")</f>
        <v/>
      </c>
      <c r="BS38" s="20" t="e">
        <f>INDEX(BO38:BO41,MATCH(MAX(BR38:BR41),BR38:BR41,0))</f>
        <v>#N/A</v>
      </c>
      <c r="BW38" s="17" t="s">
        <v>130</v>
      </c>
      <c r="BX38" s="18"/>
      <c r="BZ38" s="19" t="str">
        <f>IFERROR(IF(OR(BX38=MAX(BX$38:BX$41),BX38=""),"",MAX(BX$38:BX$41)-BX38)/MIN(BX$38:BX$41),"")</f>
        <v/>
      </c>
      <c r="CA38" s="20" t="e">
        <f>INDEX(BW38:BW41,MATCH(MAX(BZ38:BZ41),BZ38:BZ41,0))</f>
        <v>#N/A</v>
      </c>
      <c r="CE38" s="17" t="s">
        <v>130</v>
      </c>
      <c r="CF38" s="18">
        <v>453</v>
      </c>
      <c r="CH38" s="19" t="str">
        <f>IFERROR(IF(OR(CF38=MAX(CF$38:CF$41),CF38=""),"",MAX(CF$38:CF$41)-CF38)/MIN(CF$38:CF$41),"")</f>
        <v/>
      </c>
      <c r="CI38" s="20" t="e">
        <f>INDEX(CE38:CE41,MATCH(MAX(CH38:CH41),CH38:CH41,0))</f>
        <v>#N/A</v>
      </c>
      <c r="CM38" s="17" t="s">
        <v>130</v>
      </c>
      <c r="CN38" s="18">
        <v>453</v>
      </c>
      <c r="CP38" s="19" t="str">
        <f>IFERROR(IF(OR(CN38=MAX(CN$38:CN$41),CN38=""),"",MAX(CN$38:CN$41)-CN38)/MIN(CN$38:CN$41),"")</f>
        <v/>
      </c>
      <c r="CQ38" s="20" t="e">
        <f>INDEX(CM38:CM41,MATCH(MAX(CP38:CP41),CP38:CP41,0))</f>
        <v>#N/A</v>
      </c>
      <c r="CU38" s="17" t="s">
        <v>130</v>
      </c>
      <c r="CV38" s="18">
        <v>453</v>
      </c>
      <c r="CX38" s="19" t="str">
        <f>IFERROR(IF(OR(CV38=MAX(CV$38:CV$41),CV38=""),"",MAX(CV$38:CV$41)-CV38)/MIN(CV$38:CV$41),"")</f>
        <v/>
      </c>
      <c r="CY38" s="20" t="e">
        <f>INDEX(CU38:CU41,MATCH(MAX(CX38:CX41),CX38:CX41,0))</f>
        <v>#N/A</v>
      </c>
      <c r="DC38" s="17" t="s">
        <v>130</v>
      </c>
      <c r="DD38" s="18">
        <v>453</v>
      </c>
      <c r="DF38" s="19" t="str">
        <f>IFERROR(IF(OR(DD38=MAX(DD$38:DD$41),DD38=""),"",MAX(DD$38:DD$41)-DD38)/MIN(DD$38:DD$41),"")</f>
        <v/>
      </c>
      <c r="DG38" s="20" t="e">
        <f>INDEX(DC38:DC41,MATCH(MAX(DF38:DF41),DF38:DF41,0))</f>
        <v>#N/A</v>
      </c>
      <c r="DK38" s="17" t="s">
        <v>130</v>
      </c>
      <c r="DL38" s="18">
        <v>456</v>
      </c>
      <c r="DN38" s="19" t="str">
        <f>IFERROR(IF(OR(DL38=MAX(DL$38:DL$41),DL38=""),"",MAX(DL$38:DL$41)-DL38)/MIN(DL$38:DL$41),"")</f>
        <v/>
      </c>
      <c r="DO38" s="20" t="e">
        <f>INDEX(DK38:DK41,MATCH(MAX(DN38:DN41),DN38:DN41,0))</f>
        <v>#N/A</v>
      </c>
      <c r="DS38" s="17" t="s">
        <v>130</v>
      </c>
      <c r="DT38" s="18">
        <v>456</v>
      </c>
      <c r="DV38" s="19" t="str">
        <f>IFERROR(IF(OR(DT38=MAX(DT$38:DT$41),DT38=""),"",MAX(DT$38:DT$41)-DT38)/MIN(DT$38:DT$41),"")</f>
        <v/>
      </c>
      <c r="DW38" s="20" t="e">
        <f>INDEX(DS38:DS41,MATCH(MAX(DV38:DV41),DV38:DV41,0))</f>
        <v>#N/A</v>
      </c>
      <c r="EA38" s="17" t="s">
        <v>130</v>
      </c>
      <c r="EB38" s="18">
        <v>456</v>
      </c>
      <c r="ED38" s="19" t="str">
        <f>IFERROR(IF(OR(EB38=MAX(EB$38:EB$41),EB38=""),"",MAX(EB$38:EB$41)-EB38)/MIN(EB$38:EB$41),"")</f>
        <v/>
      </c>
      <c r="EE38" s="20" t="e">
        <f>INDEX(EA38:EA41,MATCH(MAX(ED38:ED41),ED38:ED41,0))</f>
        <v>#N/A</v>
      </c>
      <c r="EI38" s="17" t="s">
        <v>130</v>
      </c>
      <c r="EJ38" s="18">
        <v>456</v>
      </c>
      <c r="EL38" s="19" t="str">
        <f>IFERROR(IF(OR(EJ38=MAX(EJ$38:EJ$41),EJ38=""),"",MAX(EJ$38:EJ$41)-EJ38)/MIN(EJ$38:EJ$41),"")</f>
        <v/>
      </c>
      <c r="EM38" s="20" t="e">
        <f>INDEX(EI38:EI41,MATCH(MAX(EL38:EL41),EL38:EL41,0))</f>
        <v>#N/A</v>
      </c>
      <c r="EQ38" s="17" t="s">
        <v>130</v>
      </c>
      <c r="ER38" s="18">
        <v>453</v>
      </c>
      <c r="ET38" s="19" t="str">
        <f>IFERROR(IF(OR(ER38=MAX(ER$38:ER$41),ER38=""),"",MAX(ER$38:ER$41)-ER38)/MIN(ER$38:ER$41),"")</f>
        <v/>
      </c>
      <c r="EU38" s="20" t="e">
        <f>INDEX(EQ38:EQ41,MATCH(MAX(ET38:ET41),ET38:ET41,0))</f>
        <v>#N/A</v>
      </c>
      <c r="EY38" s="17" t="s">
        <v>130</v>
      </c>
      <c r="EZ38" s="18">
        <v>453</v>
      </c>
      <c r="FB38" s="19" t="str">
        <f>IFERROR(IF(OR(EZ38=MAX(EZ$38:EZ$41),EZ38=""),"",MAX(EZ$38:EZ$41)-EZ38)/MIN(EZ$38:EZ$41),"")</f>
        <v/>
      </c>
      <c r="FC38" s="20" t="e">
        <f>INDEX(EY38:EY41,MATCH(MAX(FB38:FB41),FB38:FB41,0))</f>
        <v>#N/A</v>
      </c>
      <c r="FG38" s="17" t="s">
        <v>130</v>
      </c>
      <c r="FH38" s="18">
        <v>453</v>
      </c>
      <c r="FJ38" s="19" t="str">
        <f>IFERROR(IF(OR(FH38=MAX(FH$38:FH$41),FH38=""),"",MAX(FH$38:FH$41)-FH38)/MIN(FH$38:FH$41),"")</f>
        <v/>
      </c>
      <c r="FK38" s="20" t="e">
        <f>INDEX(FG38:FG41,MATCH(MAX(FJ38:FJ41),FJ38:FJ41,0))</f>
        <v>#N/A</v>
      </c>
      <c r="FO38" s="17" t="s">
        <v>130</v>
      </c>
      <c r="FP38" s="18">
        <v>456</v>
      </c>
      <c r="FR38" s="19" t="str">
        <f>IFERROR(IF(OR(FP38=MAX(FP$38:FP$41),FP38=""),"",MAX(FP$38:FP$41)-FP38)/MIN(FP$38:FP$41),"")</f>
        <v/>
      </c>
      <c r="FS38" s="20" t="e">
        <f>INDEX(FO38:FO41,MATCH(MAX(FR38:FR41),FR38:FR41,0))</f>
        <v>#N/A</v>
      </c>
      <c r="FW38" s="17" t="s">
        <v>130</v>
      </c>
      <c r="FX38" s="18">
        <v>456</v>
      </c>
      <c r="FZ38" s="19" t="str">
        <f>IFERROR(IF(OR(FX38=MAX(FX$38:FX$41),FX38=""),"",MAX(FX$38:FX$41)-FX38)/MIN(FX$38:FX$41),"")</f>
        <v/>
      </c>
      <c r="GA38" s="20" t="e">
        <f>INDEX(FW38:FW41,MATCH(MAX(FZ38:FZ41),FZ38:FZ41,0))</f>
        <v>#N/A</v>
      </c>
      <c r="GE38" s="17" t="s">
        <v>130</v>
      </c>
      <c r="GF38" s="18">
        <v>456</v>
      </c>
      <c r="GH38" s="19" t="str">
        <f>IFERROR(IF(OR(GF38=MAX(GF$38:GF$41),GF38=""),"",MAX(GF$38:GF$41)-GF38)/MIN(GF$38:GF$41),"")</f>
        <v/>
      </c>
      <c r="GI38" s="20" t="e">
        <f>INDEX(GE38:GE41,MATCH(MAX(GH38:GH41),GH38:GH41,0))</f>
        <v>#N/A</v>
      </c>
      <c r="GM38" s="17" t="s">
        <v>130</v>
      </c>
      <c r="GN38" s="18">
        <v>450</v>
      </c>
      <c r="GP38" s="19" t="str">
        <f>IFERROR(IF(OR(GN38=MAX(GN$38:GN$41),GN38=""),"",MAX(GN$38:GN$41)-GN38)/MIN(GN$38:GN$41),"")</f>
        <v/>
      </c>
      <c r="GQ38" s="20" t="e">
        <f>INDEX(GM38:GM41,MATCH(MAX(GP38:GP41),GP38:GP41,0))</f>
        <v>#N/A</v>
      </c>
      <c r="GU38" s="17" t="s">
        <v>130</v>
      </c>
      <c r="GV38" s="18">
        <v>453</v>
      </c>
      <c r="GX38" s="19" t="str">
        <f>IFERROR(IF(OR(GV38=MAX(GV$38:GV$41),GV38=""),"",MAX(GV$38:GV$41)-GV38)/MIN(GV$38:GV$41),"")</f>
        <v/>
      </c>
      <c r="GY38" s="20" t="e">
        <f>INDEX(GU38:GU41,MATCH(MAX(GX38:GX41),GX38:GX41,0))</f>
        <v>#N/A</v>
      </c>
      <c r="HC38" s="17" t="s">
        <v>130</v>
      </c>
      <c r="HD38" s="18">
        <v>450</v>
      </c>
      <c r="HF38" s="19" t="str">
        <f>IFERROR(IF(OR(HD38=MAX(HD$38:HD$41),HD38=""),"",MAX(HD$38:HD$41)-HD38)/MIN(HD$38:HD$41),"")</f>
        <v/>
      </c>
      <c r="HG38" s="20" t="e">
        <f>INDEX(HC38:HC41,MATCH(MAX(HF38:HF41),HF38:HF41,0))</f>
        <v>#N/A</v>
      </c>
      <c r="HK38" s="17" t="s">
        <v>130</v>
      </c>
      <c r="HL38" s="18">
        <v>450</v>
      </c>
      <c r="HN38" s="19" t="str">
        <f>IFERROR(IF(OR(HL38=MAX(HL$38:HL$41),HL38=""),"",MAX(HL$38:HL$41)-HL38)/MIN(HL$38:HL$41),"")</f>
        <v/>
      </c>
      <c r="HO38" s="20" t="e">
        <f>INDEX(HK38:HK41,MATCH(MAX(HN38:HN41),HN38:HN41,0))</f>
        <v>#N/A</v>
      </c>
      <c r="HS38" s="17" t="s">
        <v>130</v>
      </c>
      <c r="HT38" s="18">
        <v>448</v>
      </c>
      <c r="HV38" s="19" t="str">
        <f>IFERROR(IF(OR(HT38=MAX(HT$38:HT$41),HT38=""),"",MAX(HT$38:HT$41)-HT38)/MIN(HT$38:HT$41),"")</f>
        <v/>
      </c>
      <c r="HW38" s="20" t="e">
        <f>INDEX(HS38:HS41,MATCH(MAX(HV38:HV41),HV38:HV41,0))</f>
        <v>#N/A</v>
      </c>
      <c r="IA38" s="17" t="s">
        <v>130</v>
      </c>
      <c r="IB38" s="18">
        <v>448</v>
      </c>
      <c r="ID38" s="19" t="str">
        <f>IFERROR(IF(OR(IB38=MAX(IB$38:IB$41),IB38=""),"",MAX(IB$38:IB$41)-IB38)/MIN(IB$38:IB$41),"")</f>
        <v/>
      </c>
      <c r="IE38" s="20" t="e">
        <f>INDEX(IA38:IA41,MATCH(MAX(ID38:ID41),ID38:ID41,0))</f>
        <v>#N/A</v>
      </c>
      <c r="II38" s="17" t="s">
        <v>130</v>
      </c>
      <c r="IJ38" s="18">
        <v>448</v>
      </c>
      <c r="IL38" s="19" t="str">
        <f>IFERROR(IF(OR(IJ38=MAX(IJ$38:IJ$41),IJ38=""),"",MAX(IJ$38:IJ$41)-IJ38)/MIN(IJ$38:IJ$41),"")</f>
        <v/>
      </c>
      <c r="IM38" s="20" t="e">
        <f>INDEX(II38:II41,MATCH(MAX(IL38:IL41),IL38:IL41,0))</f>
        <v>#N/A</v>
      </c>
      <c r="IQ38" s="17" t="s">
        <v>130</v>
      </c>
      <c r="IR38" s="18">
        <v>448</v>
      </c>
      <c r="IT38" s="19" t="str">
        <f>IFERROR(IF(OR(IR38=MAX(IR$38:IR$41),IR38=""),"",MAX(IR$38:IR$41)-IR38)/MIN(IR$38:IR$41),"")</f>
        <v/>
      </c>
      <c r="IU38" s="20" t="e">
        <f>INDEX(IQ38:IQ41,MATCH(MAX(IT38:IT41),IT38:IT41,0))</f>
        <v>#N/A</v>
      </c>
      <c r="IY38" s="17" t="s">
        <v>130</v>
      </c>
      <c r="IZ38" s="18">
        <v>447</v>
      </c>
      <c r="JB38" s="19" t="str">
        <f>IFERROR(IF(OR(IZ38=MAX(IZ$38:IZ$41),IZ38=""),"",MAX(IZ$38:IZ$41)-IZ38)/MIN(IZ$38:IZ$41),"")</f>
        <v/>
      </c>
      <c r="JC38" s="20" t="e">
        <f>INDEX(IY38:IY41,MATCH(MAX(JB38:JB41),JB38:JB41,0))</f>
        <v>#N/A</v>
      </c>
      <c r="JG38" s="17" t="s">
        <v>130</v>
      </c>
      <c r="JH38" s="18">
        <v>445</v>
      </c>
      <c r="JJ38" s="19" t="str">
        <f>IFERROR(IF(OR(JH38=MAX(JH$38:JH$41),JH38=""),"",MAX(JH$38:JH$41)-JH38)/MIN(JH$38:JH$41),"")</f>
        <v/>
      </c>
      <c r="JK38" s="20" t="e">
        <f>INDEX(JG38:JG41,MATCH(MAX(JJ38:JJ41),JJ38:JJ41,0))</f>
        <v>#N/A</v>
      </c>
      <c r="JO38" s="17" t="s">
        <v>130</v>
      </c>
      <c r="JP38" s="18">
        <v>445</v>
      </c>
      <c r="JR38" s="19" t="str">
        <f>IFERROR(IF(OR(JP38=MAX(JP$38:JP$41),JP38=""),"",MAX(JP$38:JP$41)-JP38)/MIN(JP$38:JP$41),"")</f>
        <v/>
      </c>
      <c r="JS38" s="20" t="e">
        <f>INDEX(JO38:JO41,MATCH(MAX(JR38:JR41),JR38:JR41,0))</f>
        <v>#N/A</v>
      </c>
      <c r="JW38" s="17" t="s">
        <v>130</v>
      </c>
      <c r="JX38" s="18">
        <v>448</v>
      </c>
      <c r="JZ38" s="19" t="str">
        <f>IFERROR(IF(OR(JX38=MAX(JX$38:JX$41),JX38=""),"",MAX(JX$38:JX$41)-JX38)/MIN(JX$38:JX$41),"")</f>
        <v/>
      </c>
      <c r="KA38" s="20" t="e">
        <f>INDEX(JW38:JW41,MATCH(MAX(JZ38:JZ41),JZ38:JZ41,0))</f>
        <v>#N/A</v>
      </c>
      <c r="KE38" s="17" t="s">
        <v>130</v>
      </c>
      <c r="KF38" s="18">
        <v>448</v>
      </c>
      <c r="KH38" s="19" t="str">
        <f>IFERROR(IF(OR(KF38=MAX(KF$38:KF$41),KF38=""),"",MAX(KF$38:KF$41)-KF38)/MIN(KF$38:KF$41),"")</f>
        <v/>
      </c>
      <c r="KI38" s="20" t="e">
        <f>INDEX(KE38:KE41,MATCH(MAX(KH38:KH41),KH38:KH41,0))</f>
        <v>#N/A</v>
      </c>
      <c r="KM38" s="17" t="s">
        <v>130</v>
      </c>
      <c r="KN38" s="18">
        <v>450</v>
      </c>
      <c r="KP38" s="19" t="str">
        <f>IFERROR(IF(OR(KN38=MAX(KN$38:KN$41),KN38=""),"",MAX(KN$38:KN$41)-KN38)/MIN(KN$38:KN$41),"")</f>
        <v/>
      </c>
      <c r="KQ38" s="20" t="e">
        <f>INDEX(KM38:KM41,MATCH(MAX(KP38:KP41),KP38:KP41,0))</f>
        <v>#N/A</v>
      </c>
      <c r="KU38" s="17" t="s">
        <v>130</v>
      </c>
      <c r="KV38" s="18">
        <v>447</v>
      </c>
      <c r="KX38" s="19" t="str">
        <f>IFERROR(IF(OR(KV38=MAX(KV$38:KV$41),KV38=""),"",MAX(KV$38:KV$41)-KV38)/MIN(KV$38:KV$41),"")</f>
        <v/>
      </c>
      <c r="KY38" s="20" t="e">
        <f>INDEX(KU38:KU41,MATCH(MAX(KX38:KX41),KX38:KX41,0))</f>
        <v>#N/A</v>
      </c>
      <c r="LC38" s="17" t="s">
        <v>130</v>
      </c>
      <c r="LD38" s="18">
        <v>447</v>
      </c>
      <c r="LF38" s="19" t="str">
        <f>IFERROR(IF(OR(LD38=MAX(LD$38:LD$41),LD38=""),"",MAX(LD$38:LD$41)-LD38)/MIN(LD$38:LD$41),"")</f>
        <v/>
      </c>
      <c r="LG38" s="20" t="e">
        <f>INDEX(LC38:LC41,MATCH(MAX(LF38:LF41),LF38:LF41,0))</f>
        <v>#N/A</v>
      </c>
      <c r="LK38" s="17" t="s">
        <v>130</v>
      </c>
      <c r="LL38" s="18">
        <v>447</v>
      </c>
      <c r="LN38" s="19" t="str">
        <f>IFERROR(IF(OR(LL38=MAX(LL$38:LL$41),LL38=""),"",MAX(LL$38:LL$41)-LL38)/MIN(LL$38:LL$41),"")</f>
        <v/>
      </c>
      <c r="LO38" s="20" t="e">
        <f>INDEX(LK38:LK41,MATCH(MAX(LN38:LN41),LN38:LN41,0))</f>
        <v>#N/A</v>
      </c>
      <c r="LS38" s="17" t="s">
        <v>130</v>
      </c>
      <c r="LT38" s="18"/>
      <c r="LV38" s="19" t="str">
        <f>IFERROR(IF(OR(LT38=MAX(LT$38:LT$41),LT38=""),"",MAX(LT$38:LT$41)-LT38)/MIN(LT$38:LT$41),"")</f>
        <v/>
      </c>
      <c r="LW38" s="20" t="e">
        <f>INDEX(LS38:LS41,MATCH(MAX(LV38:LV41),LV38:LV41,0))</f>
        <v>#N/A</v>
      </c>
      <c r="MA38" s="17" t="s">
        <v>130</v>
      </c>
      <c r="MB38" s="18">
        <v>447</v>
      </c>
      <c r="MD38" s="19" t="str">
        <f>IFERROR(IF(OR(MB38=MAX(MB$38:MB$41),MB38=""),"",MAX(MB$38:MB$41)-MB38)/MIN(MB$38:MB$41),"")</f>
        <v/>
      </c>
      <c r="ME38" s="20" t="e">
        <f>INDEX(MA38:MA41,MATCH(MAX(MD38:MD41),MD38:MD41,0))</f>
        <v>#N/A</v>
      </c>
      <c r="MI38" s="17" t="s">
        <v>130</v>
      </c>
      <c r="MJ38" s="18">
        <v>447</v>
      </c>
      <c r="ML38" s="19" t="str">
        <f>IFERROR(IF(OR(MJ38=MAX(MJ$38:MJ$41),MJ38=""),"",MAX(MJ$38:MJ$41)-MJ38)/MIN(MJ$38:MJ$41),"")</f>
        <v/>
      </c>
      <c r="MM38" s="20" t="e">
        <f>INDEX(MI38:MI41,MATCH(MAX(ML38:ML41),ML38:ML41,0))</f>
        <v>#N/A</v>
      </c>
      <c r="MQ38" s="17" t="s">
        <v>130</v>
      </c>
      <c r="MR38" s="18">
        <v>448</v>
      </c>
      <c r="MT38" s="19" t="str">
        <f>IFERROR(IF(OR(MR38=MAX(MR$38:MR$41),MR38=""),"",MAX(MR$38:MR$41)-MR38)/MIN(MR$38:MR$41),"")</f>
        <v/>
      </c>
      <c r="MU38" s="20" t="e">
        <f>INDEX(MQ38:MQ41,MATCH(MAX(MT38:MT41),MT38:MT41,0))</f>
        <v>#N/A</v>
      </c>
      <c r="MY38" s="17" t="s">
        <v>130</v>
      </c>
      <c r="MZ38" s="18">
        <v>447</v>
      </c>
      <c r="NB38" s="19" t="str">
        <f>IFERROR(IF(OR(MZ38=MAX(MZ$38:MZ$41),MZ38=""),"",MAX(MZ$38:MZ$41)-MZ38)/MIN(MZ$38:MZ$41),"")</f>
        <v/>
      </c>
      <c r="NC38" s="20" t="e">
        <f>INDEX(MY38:MY41,MATCH(MAX(NB38:NB41),NB38:NB41,0))</f>
        <v>#N/A</v>
      </c>
      <c r="NG38" s="17" t="s">
        <v>130</v>
      </c>
      <c r="NH38" s="18">
        <v>448</v>
      </c>
      <c r="NJ38" s="19" t="str">
        <f>IFERROR(IF(OR(NH38=MAX(NH$38:NH$41),NH38=""),"",MAX(NH$38:NH$41)-NH38)/MIN(NH$38:NH$41),"")</f>
        <v/>
      </c>
      <c r="NK38" s="20" t="e">
        <f>INDEX(NG38:NG41,MATCH(MAX(NJ38:NJ41),NJ38:NJ41,0))</f>
        <v>#N/A</v>
      </c>
      <c r="NO38" s="17" t="s">
        <v>130</v>
      </c>
      <c r="NP38" s="18">
        <v>448</v>
      </c>
      <c r="NR38" s="19" t="str">
        <f>IFERROR(IF(OR(NP38=MAX(NP$38:NP$41),NP38=""),"",MAX(NP$38:NP$41)-NP38)/MIN(NP$38:NP$41),"")</f>
        <v/>
      </c>
      <c r="NS38" s="20" t="e">
        <f>INDEX(NO38:NO41,MATCH(MAX(NR38:NR41),NR38:NR41,0))</f>
        <v>#N/A</v>
      </c>
      <c r="NW38" s="17" t="s">
        <v>130</v>
      </c>
      <c r="NX38" s="18">
        <v>448</v>
      </c>
      <c r="NZ38" s="19" t="str">
        <f>IFERROR(IF(OR(NX38=MAX(NX$38:NX$41),NX38=""),"",MAX(NX$38:NX$41)-NX38)/MIN(NX$38:NX$41),"")</f>
        <v/>
      </c>
      <c r="OA38" s="20" t="e">
        <f>INDEX(NW38:NW41,MATCH(MAX(NZ38:NZ41),NZ38:NZ41,0))</f>
        <v>#N/A</v>
      </c>
      <c r="OE38" s="17" t="s">
        <v>130</v>
      </c>
      <c r="OF38" s="18">
        <v>445</v>
      </c>
      <c r="OH38" s="19" t="str">
        <f>IFERROR(IF(OR(OF38=MAX(OF$38:OF$41),OF38=""),"",MAX(OF$38:OF$41)-OF38)/MIN(OF$38:OF$41),"")</f>
        <v/>
      </c>
      <c r="OI38" s="20" t="e">
        <f>INDEX(OE38:OE41,MATCH(MAX(OH38:OH41),OH38:OH41,0))</f>
        <v>#N/A</v>
      </c>
      <c r="OM38" s="17" t="s">
        <v>130</v>
      </c>
      <c r="ON38" s="18">
        <v>447</v>
      </c>
      <c r="OP38" s="19" t="str">
        <f>IFERROR(IF(OR(ON38=MAX(ON$38:ON$41),ON38=""),"",MAX(ON$38:ON$41)-ON38)/MIN(ON$38:ON$41),"")</f>
        <v/>
      </c>
      <c r="OQ38" s="20" t="e">
        <f>INDEX(OM38:OM41,MATCH(MAX(OP38:OP41),OP38:OP41,0))</f>
        <v>#N/A</v>
      </c>
      <c r="OU38" s="17" t="s">
        <v>130</v>
      </c>
      <c r="OV38" s="18">
        <v>445</v>
      </c>
      <c r="OX38" s="19" t="str">
        <f>IFERROR(IF(OR(OV38=MAX(OV$38:OV$41),OV38=""),"",MAX(OV$38:OV$41)-OV38)/MIN(OV$38:OV$41),"")</f>
        <v/>
      </c>
      <c r="OY38" s="20" t="e">
        <f>INDEX(OU38:OU41,MATCH(MAX(OX38:OX41),OX38:OX41,0))</f>
        <v>#N/A</v>
      </c>
      <c r="PC38" s="17" t="s">
        <v>130</v>
      </c>
      <c r="PD38" s="18">
        <v>445</v>
      </c>
      <c r="PF38" s="19" t="str">
        <f>IFERROR(IF(OR(PD38=MAX(PD$38:PD$41),PD38=""),"",MAX(PD$38:PD$41)-PD38)/MIN(PD$38:PD$41),"")</f>
        <v/>
      </c>
      <c r="PG38" s="20" t="e">
        <f>INDEX(PC38:PC41,MATCH(MAX(PF38:PF41),PF38:PF41,0))</f>
        <v>#N/A</v>
      </c>
      <c r="PK38" s="17" t="s">
        <v>130</v>
      </c>
      <c r="PL38" s="18">
        <v>433</v>
      </c>
      <c r="PN38" s="19" t="str">
        <f>IFERROR(IF(OR(PL38=MAX(PL$38:PL$41),PL38=""),"",MAX(PL$38:PL$41)-PL38)/MIN(PL$38:PL$41),"")</f>
        <v/>
      </c>
      <c r="PO38" s="20" t="e">
        <f>INDEX(PK38:PK41,MATCH(MAX(PN38:PN41),PN38:PN41,0))</f>
        <v>#N/A</v>
      </c>
      <c r="PS38" s="17" t="s">
        <v>130</v>
      </c>
      <c r="PT38" s="18">
        <v>445</v>
      </c>
      <c r="PV38" s="19" t="str">
        <f>IFERROR(IF(OR(PT38=MAX(PT$38:PT$41),PT38=""),"",MAX(PT$38:PT$41)-PT38)/MIN(PT$38:PT$41),"")</f>
        <v/>
      </c>
      <c r="PW38" s="20" t="e">
        <f>INDEX(PS38:PS41,MATCH(MAX(PV38:PV41),PV38:PV41,0))</f>
        <v>#N/A</v>
      </c>
      <c r="QA38" s="17" t="s">
        <v>130</v>
      </c>
      <c r="QB38" s="18">
        <v>445</v>
      </c>
      <c r="QD38" s="19" t="str">
        <f>IFERROR(IF(OR(QB38=MAX(QB$38:QB$41),QB38=""),"",MAX(QB$38:QB$41)-QB38)/MIN(QB$38:QB$41),"")</f>
        <v/>
      </c>
      <c r="QE38" s="20" t="e">
        <f>INDEX(QA38:QA41,MATCH(MAX(QD38:QD41),QD38:QD41,0))</f>
        <v>#N/A</v>
      </c>
      <c r="QI38" s="17" t="s">
        <v>130</v>
      </c>
      <c r="QJ38" s="18">
        <v>447</v>
      </c>
      <c r="QL38" s="19" t="str">
        <f>IFERROR(IF(OR(QJ38=MAX(QJ$38:QJ$41),QJ38=""),"",MAX(QJ$38:QJ$41)-QJ38)/MIN(QJ$38:QJ$41),"")</f>
        <v/>
      </c>
      <c r="QM38" s="20" t="e">
        <f>INDEX(QI38:QI41,MATCH(MAX(QL38:QL41),QL38:QL41,0))</f>
        <v>#N/A</v>
      </c>
      <c r="QQ38" s="17" t="s">
        <v>130</v>
      </c>
      <c r="QR38" s="18">
        <v>447</v>
      </c>
      <c r="QT38" s="19" t="str">
        <f>IFERROR(IF(OR(QR38=MAX(QR$38:QR$41),QR38=""),"",MAX(QR$38:QR$41)-QR38)/MIN(QR$38:QR$41),"")</f>
        <v/>
      </c>
      <c r="QU38" s="20" t="e">
        <f>INDEX(QQ38:QQ41,MATCH(MAX(QT38:QT41),QT38:QT41,0))</f>
        <v>#N/A</v>
      </c>
      <c r="QY38" s="17" t="s">
        <v>130</v>
      </c>
      <c r="QZ38" s="18">
        <v>433</v>
      </c>
      <c r="RB38" s="19" t="str">
        <f>IFERROR(IF(OR(QZ38=MAX(QZ$38:QZ$41),QZ38=""),"",MAX(QZ$38:QZ$41)-QZ38)/MIN(QZ$38:QZ$41),"")</f>
        <v/>
      </c>
      <c r="RC38" s="20" t="e">
        <f>INDEX(QY38:QY41,MATCH(MAX(RB38:RB41),RB38:RB41,0))</f>
        <v>#N/A</v>
      </c>
      <c r="RG38" s="17" t="s">
        <v>130</v>
      </c>
      <c r="RH38" s="18">
        <v>433</v>
      </c>
      <c r="RJ38" s="19" t="str">
        <f>IFERROR(IF(OR(RH38=MAX(RH$38:RH$41),RH38=""),"",MAX(RH$38:RH$41)-RH38)/MIN(RH$38:RH$41),"")</f>
        <v/>
      </c>
      <c r="RK38" s="20" t="e">
        <f>INDEX(RG38:RG41,MATCH(MAX(RJ38:RJ41),RJ38:RJ41,0))</f>
        <v>#N/A</v>
      </c>
      <c r="RO38" s="17" t="s">
        <v>130</v>
      </c>
      <c r="RP38" s="18"/>
      <c r="RR38" s="19" t="str">
        <f>IFERROR(IF(OR(RP38=MAX(RP$38:RP$41),RP38=""),"",MAX(RP$38:RP$41)-RP38)/MIN(RP$38:RP$41),"")</f>
        <v/>
      </c>
      <c r="RS38" s="20" t="e">
        <f>INDEX(RO38:RO41,MATCH(MAX(RR38:RR41),RR38:RR41,0))</f>
        <v>#N/A</v>
      </c>
      <c r="RW38" s="17" t="s">
        <v>130</v>
      </c>
      <c r="RX38" s="18">
        <v>433</v>
      </c>
      <c r="RZ38" s="19" t="str">
        <f>IFERROR(IF(OR(RX38=MAX(RX$38:RX$41),RX38=""),"",MAX(RX$38:RX$41)-RX38)/MIN(RX$38:RX$41),"")</f>
        <v/>
      </c>
      <c r="SA38" s="20" t="e">
        <f>INDEX(RW38:RW41,MATCH(MAX(RZ38:RZ41),RZ38:RZ41,0))</f>
        <v>#N/A</v>
      </c>
      <c r="SE38" s="17" t="s">
        <v>130</v>
      </c>
      <c r="SF38" s="18">
        <v>433</v>
      </c>
      <c r="SH38" s="19" t="str">
        <f>IFERROR(IF(OR(SF38=MAX(SF$38:SF$41),SF38=""),"",MAX(SF$38:SF$41)-SF38)/MIN(SF$38:SF$41),"")</f>
        <v/>
      </c>
      <c r="SI38" s="20" t="e">
        <f>INDEX(SE38:SE41,MATCH(MAX(SH38:SH41),SH38:SH41,0))</f>
        <v>#N/A</v>
      </c>
      <c r="SM38" s="17" t="s">
        <v>130</v>
      </c>
      <c r="SN38" s="18">
        <v>433</v>
      </c>
      <c r="SP38" s="19" t="str">
        <f>IFERROR(IF(OR(SN38=MAX(SN$38:SN$41),SN38=""),"",MAX(SN$38:SN$41)-SN38)/MIN(SN$38:SN$41),"")</f>
        <v/>
      </c>
      <c r="SQ38" s="20" t="e">
        <f>INDEX(SM38:SM41,MATCH(MAX(SP38:SP41),SP38:SP41,0))</f>
        <v>#N/A</v>
      </c>
      <c r="SU38" s="17" t="s">
        <v>130</v>
      </c>
      <c r="SV38" s="18">
        <v>433</v>
      </c>
      <c r="SX38" s="19" t="str">
        <f>IFERROR(IF(OR(SV38=MAX(SV$38:SV$41),SV38=""),"",MAX(SV$38:SV$41)-SV38)/MIN(SV$38:SV$41),"")</f>
        <v/>
      </c>
      <c r="SY38" s="20" t="e">
        <f>INDEX(SU38:SU41,MATCH(MAX(SX38:SX41),SX38:SX41,0))</f>
        <v>#N/A</v>
      </c>
      <c r="TC38" s="17" t="s">
        <v>130</v>
      </c>
      <c r="TD38" s="18">
        <v>415</v>
      </c>
      <c r="TF38" s="19" t="str">
        <f>IFERROR(IF(OR(TD38=MAX(TD$38:TD$41),TD38=""),"",MAX(TD$38:TD$41)-TD38)/MIN(TD$38:TD$41),"")</f>
        <v/>
      </c>
      <c r="TG38" s="20" t="e">
        <f>INDEX(TC38:TC41,MATCH(MAX(TF38:TF41),TF38:TF41,0))</f>
        <v>#N/A</v>
      </c>
      <c r="TK38" s="17" t="s">
        <v>130</v>
      </c>
      <c r="TL38" s="18">
        <v>415</v>
      </c>
      <c r="TN38" s="19" t="str">
        <f>IFERROR(IF(OR(TL38=MAX(TL$38:TL$41),TL38=""),"",MAX(TL$38:TL$41)-TL38)/MIN(TL$38:TL$41),"")</f>
        <v/>
      </c>
      <c r="TO38" s="20" t="e">
        <f>INDEX(TK38:TK41,MATCH(MAX(TN38:TN41),TN38:TN41,0))</f>
        <v>#N/A</v>
      </c>
      <c r="TS38" s="17" t="s">
        <v>130</v>
      </c>
      <c r="TT38" s="18">
        <v>415</v>
      </c>
      <c r="TV38" s="19" t="str">
        <f>IFERROR(IF(OR(TT38=MAX(TT$38:TT$41),TT38=""),"",MAX(TT$38:TT$41)-TT38)/MIN(TT$38:TT$41),"")</f>
        <v/>
      </c>
      <c r="TW38" s="20" t="e">
        <f>INDEX(TS38:TS41,MATCH(MAX(TV38:TV41),TV38:TV41,0))</f>
        <v>#N/A</v>
      </c>
      <c r="UA38" s="17" t="s">
        <v>130</v>
      </c>
      <c r="UB38" s="18">
        <v>415</v>
      </c>
      <c r="UD38" s="19" t="str">
        <f>IFERROR(IF(OR(UB38=MAX(UB$38:UB$41),UB38=""),"",MAX(UB$38:UB$41)-UB38)/MIN(UB$38:UB$41),"")</f>
        <v/>
      </c>
      <c r="UE38" s="20" t="e">
        <f>INDEX(UA38:UA41,MATCH(MAX(UD38:UD41),UD38:UD41,0))</f>
        <v>#N/A</v>
      </c>
      <c r="UI38" s="17" t="s">
        <v>130</v>
      </c>
      <c r="UJ38" s="18">
        <v>415</v>
      </c>
      <c r="UL38" s="19" t="str">
        <f>IFERROR(IF(OR(UJ38=MAX(UJ$38:UJ$41),UJ38=""),"",MAX(UJ$38:UJ$41)-UJ38)/MIN(UJ$38:UJ$41),"")</f>
        <v/>
      </c>
      <c r="UM38" s="20" t="e">
        <f>INDEX(UI38:UI41,MATCH(MAX(UL38:UL41),UL38:UL41,0))</f>
        <v>#N/A</v>
      </c>
      <c r="UQ38" s="17" t="s">
        <v>130</v>
      </c>
      <c r="UR38" s="18">
        <v>415</v>
      </c>
      <c r="UT38" s="19" t="str">
        <f>IFERROR(IF(OR(UR38=MAX(UR$38:UR$41),UR38=""),"",MAX(UR$38:UR$41)-UR38)/MIN(UR$38:UR$41),"")</f>
        <v/>
      </c>
      <c r="UU38" s="20" t="e">
        <f>INDEX(UQ38:UQ41,MATCH(MAX(UT38:UT41),UT38:UT41,0))</f>
        <v>#N/A</v>
      </c>
      <c r="UY38" s="17" t="s">
        <v>130</v>
      </c>
      <c r="UZ38" s="18">
        <v>415</v>
      </c>
      <c r="VB38" s="19" t="str">
        <f>IFERROR(IF(OR(UZ38=MAX(UZ$38:UZ$41),UZ38=""),"",MAX(UZ$38:UZ$41)-UZ38)/MIN(UZ$38:UZ$41),"")</f>
        <v/>
      </c>
      <c r="VC38" s="20" t="e">
        <f>INDEX(UY38:UY41,MATCH(MAX(VB38:VB41),VB38:VB41,0))</f>
        <v>#N/A</v>
      </c>
      <c r="VG38" s="17" t="s">
        <v>130</v>
      </c>
      <c r="VH38" s="18">
        <v>415</v>
      </c>
      <c r="VJ38" s="19" t="str">
        <f>IFERROR(IF(OR(VH38=MAX(VH$38:VH$41),VH38=""),"",MAX(VH$38:VH$41)-VH38)/MIN(VH$38:VH$41),"")</f>
        <v/>
      </c>
      <c r="VK38" s="20" t="e">
        <f>INDEX(VG38:VG41,MATCH(MAX(VJ38:VJ41),VJ38:VJ41,0))</f>
        <v>#N/A</v>
      </c>
      <c r="VO38" s="17" t="s">
        <v>130</v>
      </c>
      <c r="VP38" s="18">
        <v>415</v>
      </c>
      <c r="VR38" s="19" t="str">
        <f>IFERROR(IF(OR(VP38=MAX(VP$38:VP$41),VP38=""),"",MAX(VP$38:VP$41)-VP38)/MIN(VP$38:VP$41),"")</f>
        <v/>
      </c>
      <c r="VS38" s="20" t="e">
        <f>INDEX(VO38:VO41,MATCH(MAX(VR38:VR41),VR38:VR41,0))</f>
        <v>#N/A</v>
      </c>
      <c r="VW38" s="17" t="s">
        <v>130</v>
      </c>
      <c r="VX38" s="18">
        <v>415</v>
      </c>
      <c r="VZ38" s="19" t="str">
        <f>IFERROR(IF(OR(VX38=MAX(VX$38:VX$41),VX38=""),"",MAX(VX$38:VX$41)-VX38)/MIN(VX$38:VX$41),"")</f>
        <v/>
      </c>
      <c r="WA38" s="20" t="e">
        <f>INDEX(VW38:VW41,MATCH(MAX(VZ38:VZ41),VZ38:VZ41,0))</f>
        <v>#N/A</v>
      </c>
      <c r="WE38" s="17" t="s">
        <v>130</v>
      </c>
      <c r="WF38" s="18">
        <v>376</v>
      </c>
      <c r="WH38" s="19" t="str">
        <f>IFERROR(IF(OR(WF38=MAX(WF$38:WF$41),WF38=""),"",MAX(WF$38:WF$41)-WF38)/MIN(WF$38:WF$41),"")</f>
        <v/>
      </c>
      <c r="WI38" s="20" t="e">
        <f>INDEX(WE38:WE41,MATCH(MAX(WH38:WH41),WH38:WH41,0))</f>
        <v>#N/A</v>
      </c>
      <c r="WM38" s="17" t="s">
        <v>130</v>
      </c>
      <c r="WN38" s="18">
        <v>376</v>
      </c>
      <c r="WP38" s="19" t="str">
        <f>IFERROR(IF(OR(WN38=MAX(WN$38:WN$41),WN38=""),"",MAX(WN$38:WN$41)-WN38)/MIN(WN$38:WN$41),"")</f>
        <v/>
      </c>
      <c r="WQ38" s="20" t="e">
        <f>INDEX(WM38:WM41,MATCH(MAX(WP38:WP41),WP38:WP41,0))</f>
        <v>#N/A</v>
      </c>
      <c r="WU38" s="17" t="s">
        <v>130</v>
      </c>
      <c r="WV38" s="18">
        <v>325</v>
      </c>
      <c r="WX38" s="19" t="str">
        <f>IFERROR(IF(OR(WV38=MAX(WV$38:WV$41),WV38=""),"",MAX(WV$38:WV$41)-WV38)/MIN(WV$38:WV$41),"")</f>
        <v/>
      </c>
      <c r="WY38" s="20" t="e">
        <f>INDEX(WU38:WU41,MATCH(MAX(WX38:WX41),WX38:WX41,0))</f>
        <v>#N/A</v>
      </c>
      <c r="XC38" s="17" t="s">
        <v>130</v>
      </c>
      <c r="XD38" s="18">
        <v>445</v>
      </c>
      <c r="XF38" s="19" t="str">
        <f>IFERROR(IF(OR(XD38=MAX(XD$38:XD$41),XD38=""),"",MAX(XD$38:XD$41)-XD38)/MIN(XD$38:XD$41),"")</f>
        <v/>
      </c>
      <c r="XG38" s="20" t="e">
        <f>INDEX(XC38:XC41,MATCH(MAX(XF38:XF41),XF38:XF41,0))</f>
        <v>#N/A</v>
      </c>
      <c r="XK38" s="17" t="s">
        <v>130</v>
      </c>
      <c r="XL38" s="18">
        <v>433</v>
      </c>
      <c r="XN38" s="19" t="str">
        <f>IFERROR(IF(OR(XL38=MAX(XL$38:XL$41),XL38=""),"",MAX(XL$38:XL$41)-XL38)/MIN(XL$38:XL$41),"")</f>
        <v/>
      </c>
      <c r="XO38" s="20" t="e">
        <f>INDEX(XK38:XK41,MATCH(MAX(XN38:XN41),XN38:XN41,0))</f>
        <v>#N/A</v>
      </c>
      <c r="XS38" s="17" t="s">
        <v>130</v>
      </c>
      <c r="XT38" s="18">
        <v>433</v>
      </c>
      <c r="XV38" s="19" t="str">
        <f>IFERROR(IF(OR(XT38=MAX(XT$38:XT$41),XT38=""),"",MAX(XT$38:XT$41)-XT38)/MIN(XT$38:XT$41),"")</f>
        <v/>
      </c>
      <c r="XW38" s="20" t="e">
        <f>INDEX(XS38:XS41,MATCH(MAX(XV38:XV41),XV38:XV41,0))</f>
        <v>#N/A</v>
      </c>
      <c r="YA38" s="17" t="s">
        <v>130</v>
      </c>
      <c r="YB38" s="18">
        <v>445</v>
      </c>
      <c r="YD38" s="19" t="str">
        <f>IFERROR(IF(OR(YB38=MAX(YB$38:YB$41),YB38=""),"",MAX(YB$38:YB$41)-YB38)/MIN(YB$38:YB$41),"")</f>
        <v/>
      </c>
      <c r="YE38" s="20" t="e">
        <f>INDEX(YA38:YA41,MATCH(MAX(YD38:YD41),YD38:YD41,0))</f>
        <v>#N/A</v>
      </c>
      <c r="YI38" s="17" t="s">
        <v>130</v>
      </c>
      <c r="YJ38" s="18">
        <v>445</v>
      </c>
      <c r="YL38" s="19" t="str">
        <f>IFERROR(IF(OR(YJ38=MAX(YJ$38:YJ$41),YJ38=""),"",MAX(YJ$38:YJ$41)-YJ38)/MIN(YJ$38:YJ$41),"")</f>
        <v/>
      </c>
      <c r="YM38" s="20" t="e">
        <f>INDEX(YI38:YI41,MATCH(MAX(YL38:YL41),YL38:YL41,0))</f>
        <v>#N/A</v>
      </c>
      <c r="YQ38" s="17" t="s">
        <v>130</v>
      </c>
      <c r="YR38" s="18">
        <v>433</v>
      </c>
      <c r="YT38" s="19" t="str">
        <f>IFERROR(IF(OR(YR38=MAX(YR$38:YR$41),YR38=""),"",MAX(YR$38:YR$41)-YR38)/MIN(YR$38:YR$41),"")</f>
        <v/>
      </c>
      <c r="YU38" s="20" t="e">
        <f>INDEX(YQ38:YQ41,MATCH(MAX(YT38:YT41),YT38:YT41,0))</f>
        <v>#N/A</v>
      </c>
      <c r="YY38" s="17" t="s">
        <v>130</v>
      </c>
      <c r="YZ38" s="18">
        <v>433</v>
      </c>
      <c r="ZB38" s="19" t="str">
        <f>IFERROR(IF(OR(YZ38=MAX(YZ$38:YZ$41),YZ38=""),"",MAX(YZ$38:YZ$41)-YZ38)/MIN(YZ$38:YZ$41),"")</f>
        <v/>
      </c>
      <c r="ZC38" s="20" t="e">
        <f>INDEX(YY38:YY41,MATCH(MAX(ZB38:ZB41),ZB38:ZB41,0))</f>
        <v>#N/A</v>
      </c>
      <c r="ZG38" s="17" t="s">
        <v>130</v>
      </c>
      <c r="ZH38" s="18">
        <v>415</v>
      </c>
      <c r="ZJ38" s="19" t="str">
        <f>IFERROR(IF(OR(ZH38=MAX(ZH$38:ZH$41),ZH38=""),"",MAX(ZH$38:ZH$41)-ZH38)/MIN(ZH$38:ZH$41),"")</f>
        <v/>
      </c>
      <c r="ZK38" s="20" t="e">
        <f>INDEX(ZG38:ZG41,MATCH(MAX(ZJ38:ZJ41),ZJ38:ZJ41,0))</f>
        <v>#N/A</v>
      </c>
      <c r="ZO38" s="17" t="s">
        <v>130</v>
      </c>
      <c r="ZP38" s="18">
        <v>415</v>
      </c>
      <c r="ZR38" s="19" t="str">
        <f>IFERROR(IF(OR(ZP38=MAX(ZP$38:ZP$41),ZP38=""),"",MAX(ZP$38:ZP$41)-ZP38)/MIN(ZP$38:ZP$41),"")</f>
        <v/>
      </c>
      <c r="ZS38" s="20" t="e">
        <f>INDEX(ZO38:ZO41,MATCH(MAX(ZR38:ZR41),ZR38:ZR41,0))</f>
        <v>#N/A</v>
      </c>
      <c r="ZW38" s="17" t="s">
        <v>130</v>
      </c>
      <c r="ZX38" s="18">
        <v>415</v>
      </c>
      <c r="ZZ38" s="19" t="str">
        <f>IFERROR(IF(OR(ZX38=MAX(ZX$38:ZX$41),ZX38=""),"",MAX(ZX$38:ZX$41)-ZX38)/MIN(ZX$38:ZX$41),"")</f>
        <v/>
      </c>
      <c r="AAA38" s="20" t="e">
        <f>INDEX(ZW38:ZW41,MATCH(MAX(ZZ38:ZZ41),ZZ38:ZZ41,0))</f>
        <v>#N/A</v>
      </c>
      <c r="AAE38" s="17" t="s">
        <v>130</v>
      </c>
      <c r="AAF38" s="18">
        <v>445</v>
      </c>
      <c r="AAH38" s="19" t="str">
        <f>IFERROR(IF(OR(AAF38=MAX(AAF$38:AAF$41),AAF38=""),"",MAX(AAF$38:AAF$41)-AAF38)/MIN(AAF$38:AAF$41),"")</f>
        <v/>
      </c>
      <c r="AAI38" s="20" t="e">
        <f>INDEX(AAE38:AAE41,MATCH(MAX(AAH38:AAH41),AAH38:AAH41,0))</f>
        <v>#N/A</v>
      </c>
      <c r="AAM38" s="17" t="s">
        <v>130</v>
      </c>
      <c r="AAN38" s="18">
        <v>445</v>
      </c>
      <c r="AAP38" s="19" t="str">
        <f>IFERROR(IF(OR(AAN38=MAX(AAN$38:AAN$41),AAN38=""),"",MAX(AAN$38:AAN$41)-AAN38)/MIN(AAN$38:AAN$41),"")</f>
        <v/>
      </c>
      <c r="AAQ38" s="20" t="e">
        <f>INDEX(AAM38:AAM41,MATCH(MAX(AAP38:AAP41),AAP38:AAP41,0))</f>
        <v>#N/A</v>
      </c>
      <c r="AAU38" s="17" t="s">
        <v>130</v>
      </c>
      <c r="AAV38" s="18">
        <v>445</v>
      </c>
      <c r="AAX38" s="19" t="str">
        <f>IFERROR(IF(OR(AAV38=MAX(AAV$38:AAV$41),AAV38=""),"",MAX(AAV$38:AAV$41)-AAV38)/MIN(AAV$38:AAV$41),"")</f>
        <v/>
      </c>
      <c r="AAY38" s="20" t="e">
        <f>INDEX(AAU38:AAU41,MATCH(MAX(AAX38:AAX41),AAX38:AAX41,0))</f>
        <v>#N/A</v>
      </c>
      <c r="ABC38" s="17" t="s">
        <v>130</v>
      </c>
      <c r="ABD38" s="18">
        <v>447</v>
      </c>
      <c r="ABF38" s="19" t="str">
        <f>IFERROR(IF(OR(ABD38=MAX(ABD$38:ABD$41),ABD38=""),"",MAX(ABD$38:ABD$41)-ABD38)/MIN(ABD$38:ABD$41),"")</f>
        <v/>
      </c>
      <c r="ABG38" s="20" t="e">
        <f>INDEX(ABC38:ABC41,MATCH(MAX(ABF38:ABF41),ABF38:ABF41,0))</f>
        <v>#N/A</v>
      </c>
      <c r="ABK38" s="17" t="s">
        <v>130</v>
      </c>
      <c r="ABL38" s="18">
        <v>447</v>
      </c>
      <c r="ABN38" s="19" t="str">
        <f>IFERROR(IF(OR(ABL38=MAX(ABL$38:ABL$41),ABL38=""),"",MAX(ABL$38:ABL$41)-ABL38)/MIN(ABL$38:ABL$41),"")</f>
        <v/>
      </c>
      <c r="ABO38" s="20" t="e">
        <f>INDEX(ABK38:ABK41,MATCH(MAX(ABN38:ABN41),ABN38:ABN41,0))</f>
        <v>#N/A</v>
      </c>
      <c r="ABS38" s="17" t="s">
        <v>130</v>
      </c>
      <c r="ABT38" s="18">
        <v>447</v>
      </c>
      <c r="ABV38" s="19" t="str">
        <f>IFERROR(IF(OR(ABT38=MAX(ABT$38:ABT$41),ABT38=""),"",MAX(ABT$38:ABT$41)-ABT38)/MIN(ABT$38:ABT$41),"")</f>
        <v/>
      </c>
      <c r="ABW38" s="20" t="e">
        <f>INDEX(ABS38:ABS41,MATCH(MAX(ABV38:ABV41),ABV38:ABV41,0))</f>
        <v>#N/A</v>
      </c>
      <c r="ACA38" s="17" t="s">
        <v>130</v>
      </c>
      <c r="ACB38" s="18">
        <v>447</v>
      </c>
      <c r="ACD38" s="19" t="str">
        <f>IFERROR(IF(OR(ACB38=MAX(ACB$38:ACB$41),ACB38=""),"",MAX(ACB$38:ACB$41)-ACB38)/MIN(ACB$38:ACB$41),"")</f>
        <v/>
      </c>
      <c r="ACE38" s="20" t="e">
        <f>INDEX(ACA38:ACA41,MATCH(MAX(ACD38:ACD41),ACD38:ACD41,0))</f>
        <v>#N/A</v>
      </c>
      <c r="ACI38" s="17" t="s">
        <v>130</v>
      </c>
      <c r="ACJ38" s="18">
        <v>445</v>
      </c>
      <c r="ACL38" s="19" t="str">
        <f>IFERROR(IF(OR(ACJ38=MAX(ACJ$38:ACJ$41),ACJ38=""),"",MAX(ACJ$38:ACJ$41)-ACJ38)/MIN(ACJ$38:ACJ$41),"")</f>
        <v/>
      </c>
      <c r="ACM38" s="20" t="e">
        <f>INDEX(ACI38:ACI41,MATCH(MAX(ACL38:ACL41),ACL38:ACL41,0))</f>
        <v>#N/A</v>
      </c>
      <c r="ACQ38" s="17" t="s">
        <v>130</v>
      </c>
      <c r="ACR38" s="18">
        <v>447</v>
      </c>
      <c r="ACT38" s="19" t="str">
        <f>IFERROR(IF(OR(ACR38=MAX(ACR$38:ACR$41),ACR38=""),"",MAX(ACR$38:ACR$41)-ACR38)/MIN(ACR$38:ACR$41),"")</f>
        <v/>
      </c>
      <c r="ACU38" s="20" t="e">
        <f>INDEX(ACQ38:ACQ41,MATCH(MAX(ACT38:ACT41),ACT38:ACT41,0))</f>
        <v>#N/A</v>
      </c>
      <c r="ACY38" s="17" t="s">
        <v>130</v>
      </c>
      <c r="ACZ38" s="18">
        <v>447</v>
      </c>
      <c r="ADB38" s="19" t="str">
        <f>IFERROR(IF(OR(ACZ38=MAX(ACZ$38:ACZ$41),ACZ38=""),"",MAX(ACZ$38:ACZ$41)-ACZ38)/MIN(ACZ$38:ACZ$41),"")</f>
        <v/>
      </c>
      <c r="ADC38" s="20" t="e">
        <f>INDEX(ACY38:ACY41,MATCH(MAX(ADB38:ADB41),ADB38:ADB41,0))</f>
        <v>#N/A</v>
      </c>
    </row>
    <row r="39" spans="2:783" x14ac:dyDescent="0.2">
      <c r="C39" s="17" t="s">
        <v>131</v>
      </c>
      <c r="D39" s="18">
        <v>307.5</v>
      </c>
      <c r="F39" s="19" t="str">
        <f t="shared" ref="F39:F41" si="588">IFERROR(IF(OR(D39=MAX(D$38:D$41),D39=""),"",MAX(D$38:D$41)-D39)/MIN(D$38:D$41),"")</f>
        <v/>
      </c>
      <c r="K39" s="17" t="s">
        <v>131</v>
      </c>
      <c r="L39" s="18">
        <v>337.5</v>
      </c>
      <c r="N39" s="19" t="str">
        <f t="shared" ref="N39:N41" si="589">IFERROR(IF(OR(L39=MAX(L$38:L$41),L39=""),"",MAX(L$38:L$41)-L39)/MIN(L$38:L$41),"")</f>
        <v/>
      </c>
      <c r="S39" s="17" t="s">
        <v>131</v>
      </c>
      <c r="T39" s="18">
        <v>337.5</v>
      </c>
      <c r="V39" s="19" t="str">
        <f t="shared" ref="V39:V41" si="590">IFERROR(IF(OR(T39=MAX(T$38:T$41),T39=""),"",MAX(T$38:T$41)-T39)/MIN(T$38:T$41),"")</f>
        <v/>
      </c>
      <c r="AA39" s="17" t="s">
        <v>131</v>
      </c>
      <c r="AB39" s="18">
        <v>307.5</v>
      </c>
      <c r="AD39" s="19" t="str">
        <f t="shared" ref="AD39:AD41" si="591">IFERROR(IF(OR(AB39=MAX(AB$38:AB$41),AB39=""),"",MAX(AB$38:AB$41)-AB39)/MIN(AB$38:AB$41),"")</f>
        <v/>
      </c>
      <c r="AI39" s="17" t="s">
        <v>131</v>
      </c>
      <c r="AJ39" s="18">
        <v>325</v>
      </c>
      <c r="AL39" s="19" t="str">
        <f t="shared" ref="AL39:AL41" si="592">IFERROR(IF(OR(AJ39=MAX(AJ$38:AJ$41),AJ39=""),"",MAX(AJ$38:AJ$41)-AJ39)/MIN(AJ$38:AJ$41),"")</f>
        <v/>
      </c>
      <c r="AQ39" s="17" t="s">
        <v>131</v>
      </c>
      <c r="AR39" s="18">
        <v>325</v>
      </c>
      <c r="AT39" s="19" t="str">
        <f t="shared" ref="AT39:AT41" si="593">IFERROR(IF(OR(AR39=MAX(AR$38:AR$41),AR39=""),"",MAX(AR$38:AR$41)-AR39)/MIN(AR$38:AR$41),"")</f>
        <v/>
      </c>
      <c r="AY39" s="17" t="s">
        <v>131</v>
      </c>
      <c r="AZ39" s="18">
        <v>307.5</v>
      </c>
      <c r="BB39" s="19" t="str">
        <f t="shared" ref="BB39:BB41" si="594">IFERROR(IF(OR(AZ39=MAX(AZ$38:AZ$41),AZ39=""),"",MAX(AZ$38:AZ$41)-AZ39)/MIN(AZ$38:AZ$41),"")</f>
        <v/>
      </c>
      <c r="BG39" s="17" t="s">
        <v>131</v>
      </c>
      <c r="BH39" s="18">
        <v>307.5</v>
      </c>
      <c r="BJ39" s="19" t="str">
        <f t="shared" ref="BJ39:BJ41" si="595">IFERROR(IF(OR(BH39=MAX(BH$38:BH$41),BH39=""),"",MAX(BH$38:BH$41)-BH39)/MIN(BH$38:BH$41),"")</f>
        <v/>
      </c>
      <c r="BO39" s="17" t="s">
        <v>131</v>
      </c>
      <c r="BP39" s="18">
        <v>337.5</v>
      </c>
      <c r="BR39" s="19" t="str">
        <f t="shared" ref="BR39:BR41" si="596">IFERROR(IF(OR(BP39=MAX(BP$38:BP$41),BP39=""),"",MAX(BP$38:BP$41)-BP39)/MIN(BP$38:BP$41),"")</f>
        <v/>
      </c>
      <c r="BW39" s="17" t="s">
        <v>131</v>
      </c>
      <c r="BX39" s="18"/>
      <c r="BZ39" s="19" t="str">
        <f t="shared" ref="BZ39:BZ41" si="597">IFERROR(IF(OR(BX39=MAX(BX$38:BX$41),BX39=""),"",MAX(BX$38:BX$41)-BX39)/MIN(BX$38:BX$41),"")</f>
        <v/>
      </c>
      <c r="CE39" s="17" t="s">
        <v>131</v>
      </c>
      <c r="CF39" s="18">
        <v>337.5</v>
      </c>
      <c r="CH39" s="19" t="str">
        <f t="shared" ref="CH39:CH41" si="598">IFERROR(IF(OR(CF39=MAX(CF$38:CF$41),CF39=""),"",MAX(CF$38:CF$41)-CF39)/MIN(CF$38:CF$41),"")</f>
        <v/>
      </c>
      <c r="CM39" s="17" t="s">
        <v>131</v>
      </c>
      <c r="CN39" s="18">
        <v>337.5</v>
      </c>
      <c r="CP39" s="19" t="str">
        <f t="shared" ref="CP39:CP41" si="599">IFERROR(IF(OR(CN39=MAX(CN$38:CN$41),CN39=""),"",MAX(CN$38:CN$41)-CN39)/MIN(CN$38:CN$41),"")</f>
        <v/>
      </c>
      <c r="CU39" s="17" t="s">
        <v>131</v>
      </c>
      <c r="CV39" s="18">
        <v>337.5</v>
      </c>
      <c r="CX39" s="19" t="str">
        <f t="shared" ref="CX39:CX41" si="600">IFERROR(IF(OR(CV39=MAX(CV$38:CV$41),CV39=""),"",MAX(CV$38:CV$41)-CV39)/MIN(CV$38:CV$41),"")</f>
        <v/>
      </c>
      <c r="DC39" s="17" t="s">
        <v>131</v>
      </c>
      <c r="DD39" s="18">
        <v>337.5</v>
      </c>
      <c r="DF39" s="19" t="str">
        <f t="shared" ref="DF39:DF41" si="601">IFERROR(IF(OR(DD39=MAX(DD$38:DD$41),DD39=""),"",MAX(DD$38:DD$41)-DD39)/MIN(DD$38:DD$41),"")</f>
        <v/>
      </c>
      <c r="DK39" s="17" t="s">
        <v>131</v>
      </c>
      <c r="DL39" s="18">
        <v>337.5</v>
      </c>
      <c r="DN39" s="19" t="str">
        <f t="shared" ref="DN39:DN41" si="602">IFERROR(IF(OR(DL39=MAX(DL$38:DL$41),DL39=""),"",MAX(DL$38:DL$41)-DL39)/MIN(DL$38:DL$41),"")</f>
        <v/>
      </c>
      <c r="DS39" s="17" t="s">
        <v>131</v>
      </c>
      <c r="DT39" s="18">
        <v>337.5</v>
      </c>
      <c r="DV39" s="19" t="str">
        <f t="shared" ref="DV39:DV41" si="603">IFERROR(IF(OR(DT39=MAX(DT$38:DT$41),DT39=""),"",MAX(DT$38:DT$41)-DT39)/MIN(DT$38:DT$41),"")</f>
        <v/>
      </c>
      <c r="EA39" s="17" t="s">
        <v>131</v>
      </c>
      <c r="EB39" s="18">
        <v>337.5</v>
      </c>
      <c r="ED39" s="19" t="str">
        <f t="shared" ref="ED39:ED41" si="604">IFERROR(IF(OR(EB39=MAX(EB$38:EB$41),EB39=""),"",MAX(EB$38:EB$41)-EB39)/MIN(EB$38:EB$41),"")</f>
        <v/>
      </c>
      <c r="EI39" s="17" t="s">
        <v>131</v>
      </c>
      <c r="EJ39" s="18">
        <v>337.5</v>
      </c>
      <c r="EL39" s="19" t="str">
        <f t="shared" ref="EL39:EL41" si="605">IFERROR(IF(OR(EJ39=MAX(EJ$38:EJ$41),EJ39=""),"",MAX(EJ$38:EJ$41)-EJ39)/MIN(EJ$38:EJ$41),"")</f>
        <v/>
      </c>
      <c r="EQ39" s="17" t="s">
        <v>131</v>
      </c>
      <c r="ER39" s="18">
        <v>337.5</v>
      </c>
      <c r="ET39" s="19" t="str">
        <f t="shared" ref="ET39:ET41" si="606">IFERROR(IF(OR(ER39=MAX(ER$38:ER$41),ER39=""),"",MAX(ER$38:ER$41)-ER39)/MIN(ER$38:ER$41),"")</f>
        <v/>
      </c>
      <c r="EY39" s="17" t="s">
        <v>131</v>
      </c>
      <c r="EZ39" s="18">
        <v>337.5</v>
      </c>
      <c r="FB39" s="19" t="str">
        <f t="shared" ref="FB39:FB41" si="607">IFERROR(IF(OR(EZ39=MAX(EZ$38:EZ$41),EZ39=""),"",MAX(EZ$38:EZ$41)-EZ39)/MIN(EZ$38:EZ$41),"")</f>
        <v/>
      </c>
      <c r="FG39" s="17" t="s">
        <v>131</v>
      </c>
      <c r="FH39" s="18">
        <v>337.5</v>
      </c>
      <c r="FJ39" s="19" t="str">
        <f t="shared" ref="FJ39:FJ41" si="608">IFERROR(IF(OR(FH39=MAX(FH$38:FH$41),FH39=""),"",MAX(FH$38:FH$41)-FH39)/MIN(FH$38:FH$41),"")</f>
        <v/>
      </c>
      <c r="FO39" s="17" t="s">
        <v>131</v>
      </c>
      <c r="FP39" s="18">
        <v>337.5</v>
      </c>
      <c r="FR39" s="19" t="str">
        <f t="shared" ref="FR39:FR41" si="609">IFERROR(IF(OR(FP39=MAX(FP$38:FP$41),FP39=""),"",MAX(FP$38:FP$41)-FP39)/MIN(FP$38:FP$41),"")</f>
        <v/>
      </c>
      <c r="FW39" s="17" t="s">
        <v>131</v>
      </c>
      <c r="FX39" s="18">
        <v>337.5</v>
      </c>
      <c r="FZ39" s="19" t="str">
        <f t="shared" ref="FZ39:FZ41" si="610">IFERROR(IF(OR(FX39=MAX(FX$38:FX$41),FX39=""),"",MAX(FX$38:FX$41)-FX39)/MIN(FX$38:FX$41),"")</f>
        <v/>
      </c>
      <c r="GE39" s="17" t="s">
        <v>131</v>
      </c>
      <c r="GF39" s="18">
        <v>337.5</v>
      </c>
      <c r="GH39" s="19" t="str">
        <f t="shared" ref="GH39:GH41" si="611">IFERROR(IF(OR(GF39=MAX(GF$38:GF$41),GF39=""),"",MAX(GF$38:GF$41)-GF39)/MIN(GF$38:GF$41),"")</f>
        <v/>
      </c>
      <c r="GM39" s="17" t="s">
        <v>131</v>
      </c>
      <c r="GN39" s="18">
        <v>337.5</v>
      </c>
      <c r="GP39" s="19" t="str">
        <f t="shared" ref="GP39:GP41" si="612">IFERROR(IF(OR(GN39=MAX(GN$38:GN$41),GN39=""),"",MAX(GN$38:GN$41)-GN39)/MIN(GN$38:GN$41),"")</f>
        <v/>
      </c>
      <c r="GU39" s="17" t="s">
        <v>131</v>
      </c>
      <c r="GV39" s="18">
        <v>337.5</v>
      </c>
      <c r="GX39" s="19" t="str">
        <f t="shared" ref="GX39:GX41" si="613">IFERROR(IF(OR(GV39=MAX(GV$38:GV$41),GV39=""),"",MAX(GV$38:GV$41)-GV39)/MIN(GV$38:GV$41),"")</f>
        <v/>
      </c>
      <c r="HC39" s="17" t="s">
        <v>131</v>
      </c>
      <c r="HD39" s="18">
        <v>325</v>
      </c>
      <c r="HF39" s="19" t="str">
        <f t="shared" ref="HF39:HF41" si="614">IFERROR(IF(OR(HD39=MAX(HD$38:HD$41),HD39=""),"",MAX(HD$38:HD$41)-HD39)/MIN(HD$38:HD$41),"")</f>
        <v/>
      </c>
      <c r="HK39" s="17" t="s">
        <v>131</v>
      </c>
      <c r="HL39" s="18">
        <v>337.5</v>
      </c>
      <c r="HN39" s="19" t="str">
        <f t="shared" ref="HN39:HN41" si="615">IFERROR(IF(OR(HL39=MAX(HL$38:HL$41),HL39=""),"",MAX(HL$38:HL$41)-HL39)/MIN(HL$38:HL$41),"")</f>
        <v/>
      </c>
      <c r="HS39" s="17" t="s">
        <v>131</v>
      </c>
      <c r="HT39" s="18">
        <v>307.5</v>
      </c>
      <c r="HV39" s="19" t="str">
        <f t="shared" ref="HV39:HV41" si="616">IFERROR(IF(OR(HT39=MAX(HT$38:HT$41),HT39=""),"",MAX(HT$38:HT$41)-HT39)/MIN(HT$38:HT$41),"")</f>
        <v/>
      </c>
      <c r="IA39" s="17" t="s">
        <v>131</v>
      </c>
      <c r="IB39" s="18">
        <v>325</v>
      </c>
      <c r="ID39" s="19" t="str">
        <f t="shared" ref="ID39:ID41" si="617">IFERROR(IF(OR(IB39=MAX(IB$38:IB$41),IB39=""),"",MAX(IB$38:IB$41)-IB39)/MIN(IB$38:IB$41),"")</f>
        <v/>
      </c>
      <c r="II39" s="17" t="s">
        <v>131</v>
      </c>
      <c r="IJ39" s="18">
        <v>307.5</v>
      </c>
      <c r="IL39" s="19" t="str">
        <f t="shared" ref="IL39:IL41" si="618">IFERROR(IF(OR(IJ39=MAX(IJ$38:IJ$41),IJ39=""),"",MAX(IJ$38:IJ$41)-IJ39)/MIN(IJ$38:IJ$41),"")</f>
        <v/>
      </c>
      <c r="IQ39" s="17" t="s">
        <v>131</v>
      </c>
      <c r="IR39" s="18">
        <v>325</v>
      </c>
      <c r="IT39" s="19" t="str">
        <f t="shared" ref="IT39:IT41" si="619">IFERROR(IF(OR(IR39=MAX(IR$38:IR$41),IR39=""),"",MAX(IR$38:IR$41)-IR39)/MIN(IR$38:IR$41),"")</f>
        <v/>
      </c>
      <c r="IY39" s="17" t="s">
        <v>131</v>
      </c>
      <c r="IZ39" s="18">
        <v>325</v>
      </c>
      <c r="JB39" s="19" t="str">
        <f t="shared" ref="JB39:JB41" si="620">IFERROR(IF(OR(IZ39=MAX(IZ$38:IZ$41),IZ39=""),"",MAX(IZ$38:IZ$41)-IZ39)/MIN(IZ$38:IZ$41),"")</f>
        <v/>
      </c>
      <c r="JG39" s="17" t="s">
        <v>131</v>
      </c>
      <c r="JH39" s="18">
        <v>307.5</v>
      </c>
      <c r="JJ39" s="19" t="str">
        <f t="shared" ref="JJ39:JJ41" si="621">IFERROR(IF(OR(JH39=MAX(JH$38:JH$41),JH39=""),"",MAX(JH$38:JH$41)-JH39)/MIN(JH$38:JH$41),"")</f>
        <v/>
      </c>
      <c r="JO39" s="17" t="s">
        <v>131</v>
      </c>
      <c r="JP39" s="18">
        <v>325</v>
      </c>
      <c r="JR39" s="19" t="str">
        <f t="shared" ref="JR39:JR41" si="622">IFERROR(IF(OR(JP39=MAX(JP$38:JP$41),JP39=""),"",MAX(JP$38:JP$41)-JP39)/MIN(JP$38:JP$41),"")</f>
        <v/>
      </c>
      <c r="JW39" s="17" t="s">
        <v>131</v>
      </c>
      <c r="JX39" s="18">
        <v>325</v>
      </c>
      <c r="JZ39" s="19" t="str">
        <f t="shared" ref="JZ39:JZ41" si="623">IFERROR(IF(OR(JX39=MAX(JX$38:JX$41),JX39=""),"",MAX(JX$38:JX$41)-JX39)/MIN(JX$38:JX$41),"")</f>
        <v/>
      </c>
      <c r="KE39" s="17" t="s">
        <v>131</v>
      </c>
      <c r="KF39" s="18">
        <v>337.5</v>
      </c>
      <c r="KH39" s="19" t="str">
        <f t="shared" ref="KH39:KH41" si="624">IFERROR(IF(OR(KF39=MAX(KF$38:KF$41),KF39=""),"",MAX(KF$38:KF$41)-KF39)/MIN(KF$38:KF$41),"")</f>
        <v/>
      </c>
      <c r="KM39" s="17" t="s">
        <v>131</v>
      </c>
      <c r="KN39" s="18">
        <v>337.5</v>
      </c>
      <c r="KP39" s="19" t="str">
        <f t="shared" ref="KP39:KP41" si="625">IFERROR(IF(OR(KN39=MAX(KN$38:KN$41),KN39=""),"",MAX(KN$38:KN$41)-KN39)/MIN(KN$38:KN$41),"")</f>
        <v/>
      </c>
      <c r="KU39" s="17" t="s">
        <v>131</v>
      </c>
      <c r="KV39" s="18">
        <v>305</v>
      </c>
      <c r="KX39" s="19" t="str">
        <f t="shared" ref="KX39:KX41" si="626">IFERROR(IF(OR(KV39=MAX(KV$38:KV$41),KV39=""),"",MAX(KV$38:KV$41)-KV39)/MIN(KV$38:KV$41),"")</f>
        <v/>
      </c>
      <c r="LC39" s="17" t="s">
        <v>131</v>
      </c>
      <c r="LD39" s="18">
        <v>305</v>
      </c>
      <c r="LF39" s="19" t="str">
        <f t="shared" ref="LF39:LF41" si="627">IFERROR(IF(OR(LD39=MAX(LD$38:LD$41),LD39=""),"",MAX(LD$38:LD$41)-LD39)/MIN(LD$38:LD$41),"")</f>
        <v/>
      </c>
      <c r="LK39" s="17" t="s">
        <v>131</v>
      </c>
      <c r="LL39" s="18">
        <v>305</v>
      </c>
      <c r="LN39" s="19" t="str">
        <f t="shared" ref="LN39:LN41" si="628">IFERROR(IF(OR(LL39=MAX(LL$38:LL$41),LL39=""),"",MAX(LL$38:LL$41)-LL39)/MIN(LL$38:LL$41),"")</f>
        <v/>
      </c>
      <c r="LS39" s="17" t="s">
        <v>131</v>
      </c>
      <c r="LT39" s="18"/>
      <c r="LV39" s="19" t="str">
        <f t="shared" ref="LV39:LV41" si="629">IFERROR(IF(OR(LT39=MAX(LT$38:LT$41),LT39=""),"",MAX(LT$38:LT$41)-LT39)/MIN(LT$38:LT$41),"")</f>
        <v/>
      </c>
      <c r="MA39" s="17" t="s">
        <v>131</v>
      </c>
      <c r="MB39" s="18">
        <v>305</v>
      </c>
      <c r="MD39" s="19" t="str">
        <f t="shared" ref="MD39:MD41" si="630">IFERROR(IF(OR(MB39=MAX(MB$38:MB$41),MB39=""),"",MAX(MB$38:MB$41)-MB39)/MIN(MB$38:MB$41),"")</f>
        <v/>
      </c>
      <c r="MI39" s="17" t="s">
        <v>131</v>
      </c>
      <c r="MJ39" s="18">
        <v>305</v>
      </c>
      <c r="ML39" s="19" t="str">
        <f t="shared" ref="ML39:ML41" si="631">IFERROR(IF(OR(MJ39=MAX(MJ$38:MJ$41),MJ39=""),"",MAX(MJ$38:MJ$41)-MJ39)/MIN(MJ$38:MJ$41),"")</f>
        <v/>
      </c>
      <c r="MQ39" s="17" t="s">
        <v>131</v>
      </c>
      <c r="MR39" s="18">
        <v>305</v>
      </c>
      <c r="MT39" s="19" t="str">
        <f t="shared" ref="MT39:MT41" si="632">IFERROR(IF(OR(MR39=MAX(MR$38:MR$41),MR39=""),"",MAX(MR$38:MR$41)-MR39)/MIN(MR$38:MR$41),"")</f>
        <v/>
      </c>
      <c r="MY39" s="17" t="s">
        <v>131</v>
      </c>
      <c r="MZ39" s="18">
        <v>305</v>
      </c>
      <c r="NB39" s="19" t="str">
        <f t="shared" ref="NB39:NB41" si="633">IFERROR(IF(OR(MZ39=MAX(MZ$38:MZ$41),MZ39=""),"",MAX(MZ$38:MZ$41)-MZ39)/MIN(MZ$38:MZ$41),"")</f>
        <v/>
      </c>
      <c r="NG39" s="17" t="s">
        <v>131</v>
      </c>
      <c r="NH39" s="18">
        <v>325</v>
      </c>
      <c r="NJ39" s="19" t="str">
        <f t="shared" ref="NJ39:NJ41" si="634">IFERROR(IF(OR(NH39=MAX(NH$38:NH$41),NH39=""),"",MAX(NH$38:NH$41)-NH39)/MIN(NH$38:NH$41),"")</f>
        <v/>
      </c>
      <c r="NO39" s="17" t="s">
        <v>131</v>
      </c>
      <c r="NP39" s="18">
        <v>325</v>
      </c>
      <c r="NR39" s="19" t="str">
        <f t="shared" ref="NR39:NR41" si="635">IFERROR(IF(OR(NP39=MAX(NP$38:NP$41),NP39=""),"",MAX(NP$38:NP$41)-NP39)/MIN(NP$38:NP$41),"")</f>
        <v/>
      </c>
      <c r="NW39" s="17" t="s">
        <v>131</v>
      </c>
      <c r="NX39" s="18">
        <v>305</v>
      </c>
      <c r="NZ39" s="19" t="str">
        <f t="shared" ref="NZ39:NZ41" si="636">IFERROR(IF(OR(NX39=MAX(NX$38:NX$41),NX39=""),"",MAX(NX$38:NX$41)-NX39)/MIN(NX$38:NX$41),"")</f>
        <v/>
      </c>
      <c r="OE39" s="17" t="s">
        <v>131</v>
      </c>
      <c r="OF39" s="18">
        <v>305</v>
      </c>
      <c r="OH39" s="19" t="str">
        <f t="shared" ref="OH39:OH41" si="637">IFERROR(IF(OR(OF39=MAX(OF$38:OF$41),OF39=""),"",MAX(OF$38:OF$41)-OF39)/MIN(OF$38:OF$41),"")</f>
        <v/>
      </c>
      <c r="OM39" s="17" t="s">
        <v>131</v>
      </c>
      <c r="ON39" s="18">
        <v>305</v>
      </c>
      <c r="OP39" s="19" t="str">
        <f t="shared" ref="OP39:OP41" si="638">IFERROR(IF(OR(ON39=MAX(ON$38:ON$41),ON39=""),"",MAX(ON$38:ON$41)-ON39)/MIN(ON$38:ON$41),"")</f>
        <v/>
      </c>
      <c r="OU39" s="17" t="s">
        <v>131</v>
      </c>
      <c r="OV39" s="18">
        <v>307.5</v>
      </c>
      <c r="OX39" s="19" t="str">
        <f t="shared" ref="OX39:OX41" si="639">IFERROR(IF(OR(OV39=MAX(OV$38:OV$41),OV39=""),"",MAX(OV$38:OV$41)-OV39)/MIN(OV$38:OV$41),"")</f>
        <v/>
      </c>
      <c r="PC39" s="17" t="s">
        <v>131</v>
      </c>
      <c r="PD39" s="18">
        <v>307.5</v>
      </c>
      <c r="PF39" s="19" t="str">
        <f t="shared" ref="PF39:PF41" si="640">IFERROR(IF(OR(PD39=MAX(PD$38:PD$41),PD39=""),"",MAX(PD$38:PD$41)-PD39)/MIN(PD$38:PD$41),"")</f>
        <v/>
      </c>
      <c r="PK39" s="17" t="s">
        <v>131</v>
      </c>
      <c r="PL39" s="18">
        <v>307.5</v>
      </c>
      <c r="PN39" s="19" t="str">
        <f t="shared" ref="PN39:PN41" si="641">IFERROR(IF(OR(PL39=MAX(PL$38:PL$41),PL39=""),"",MAX(PL$38:PL$41)-PL39)/MIN(PL$38:PL$41),"")</f>
        <v/>
      </c>
      <c r="PS39" s="17" t="s">
        <v>131</v>
      </c>
      <c r="PT39" s="18">
        <v>307.5</v>
      </c>
      <c r="PV39" s="19" t="str">
        <f t="shared" ref="PV39:PV41" si="642">IFERROR(IF(OR(PT39=MAX(PT$38:PT$41),PT39=""),"",MAX(PT$38:PT$41)-PT39)/MIN(PT$38:PT$41),"")</f>
        <v/>
      </c>
      <c r="QA39" s="17" t="s">
        <v>131</v>
      </c>
      <c r="QB39" s="18">
        <v>307.5</v>
      </c>
      <c r="QD39" s="19" t="str">
        <f t="shared" ref="QD39:QD41" si="643">IFERROR(IF(OR(QB39=MAX(QB$38:QB$41),QB39=""),"",MAX(QB$38:QB$41)-QB39)/MIN(QB$38:QB$41),"")</f>
        <v/>
      </c>
      <c r="QI39" s="17" t="s">
        <v>131</v>
      </c>
      <c r="QJ39" s="18">
        <v>307.5</v>
      </c>
      <c r="QL39" s="19" t="str">
        <f t="shared" ref="QL39:QL41" si="644">IFERROR(IF(OR(QJ39=MAX(QJ$38:QJ$41),QJ39=""),"",MAX(QJ$38:QJ$41)-QJ39)/MIN(QJ$38:QJ$41),"")</f>
        <v/>
      </c>
      <c r="QQ39" s="17" t="s">
        <v>131</v>
      </c>
      <c r="QR39" s="18">
        <v>307.5</v>
      </c>
      <c r="QT39" s="19" t="str">
        <f t="shared" ref="QT39:QT41" si="645">IFERROR(IF(OR(QR39=MAX(QR$38:QR$41),QR39=""),"",MAX(QR$38:QR$41)-QR39)/MIN(QR$38:QR$41),"")</f>
        <v/>
      </c>
      <c r="QY39" s="17" t="s">
        <v>131</v>
      </c>
      <c r="QZ39" s="18">
        <v>292.5</v>
      </c>
      <c r="RB39" s="19" t="str">
        <f t="shared" ref="RB39:RB41" si="646">IFERROR(IF(OR(QZ39=MAX(QZ$38:QZ$41),QZ39=""),"",MAX(QZ$38:QZ$41)-QZ39)/MIN(QZ$38:QZ$41),"")</f>
        <v/>
      </c>
      <c r="RG39" s="17" t="s">
        <v>131</v>
      </c>
      <c r="RH39" s="18">
        <v>292.5</v>
      </c>
      <c r="RJ39" s="19" t="str">
        <f t="shared" ref="RJ39:RJ41" si="647">IFERROR(IF(OR(RH39=MAX(RH$38:RH$41),RH39=""),"",MAX(RH$38:RH$41)-RH39)/MIN(RH$38:RH$41),"")</f>
        <v/>
      </c>
      <c r="RO39" s="17" t="s">
        <v>131</v>
      </c>
      <c r="RP39" s="18"/>
      <c r="RR39" s="19" t="str">
        <f t="shared" ref="RR39:RR41" si="648">IFERROR(IF(OR(RP39=MAX(RP$38:RP$41),RP39=""),"",MAX(RP$38:RP$41)-RP39)/MIN(RP$38:RP$41),"")</f>
        <v/>
      </c>
      <c r="RW39" s="17" t="s">
        <v>131</v>
      </c>
      <c r="RX39" s="18">
        <v>307.5</v>
      </c>
      <c r="RZ39" s="19" t="str">
        <f t="shared" ref="RZ39:RZ41" si="649">IFERROR(IF(OR(RX39=MAX(RX$38:RX$41),RX39=""),"",MAX(RX$38:RX$41)-RX39)/MIN(RX$38:RX$41),"")</f>
        <v/>
      </c>
      <c r="SE39" s="17" t="s">
        <v>131</v>
      </c>
      <c r="SF39" s="18">
        <v>292.5</v>
      </c>
      <c r="SH39" s="19" t="str">
        <f t="shared" ref="SH39:SH41" si="650">IFERROR(IF(OR(SF39=MAX(SF$38:SF$41),SF39=""),"",MAX(SF$38:SF$41)-SF39)/MIN(SF$38:SF$41),"")</f>
        <v/>
      </c>
      <c r="SM39" s="17" t="s">
        <v>131</v>
      </c>
      <c r="SN39" s="18">
        <v>307.5</v>
      </c>
      <c r="SP39" s="19" t="str">
        <f t="shared" ref="SP39:SP41" si="651">IFERROR(IF(OR(SN39=MAX(SN$38:SN$41),SN39=""),"",MAX(SN$38:SN$41)-SN39)/MIN(SN$38:SN$41),"")</f>
        <v/>
      </c>
      <c r="SU39" s="17" t="s">
        <v>131</v>
      </c>
      <c r="SV39" s="18">
        <v>307.5</v>
      </c>
      <c r="SX39" s="19" t="str">
        <f t="shared" ref="SX39:SX41" si="652">IFERROR(IF(OR(SV39=MAX(SV$38:SV$41),SV39=""),"",MAX(SV$38:SV$41)-SV39)/MIN(SV$38:SV$41),"")</f>
        <v/>
      </c>
      <c r="TC39" s="17" t="s">
        <v>131</v>
      </c>
      <c r="TD39" s="18">
        <v>292.5</v>
      </c>
      <c r="TF39" s="19" t="str">
        <f t="shared" ref="TF39:TF41" si="653">IFERROR(IF(OR(TD39=MAX(TD$38:TD$41),TD39=""),"",MAX(TD$38:TD$41)-TD39)/MIN(TD$38:TD$41),"")</f>
        <v/>
      </c>
      <c r="TK39" s="17" t="s">
        <v>131</v>
      </c>
      <c r="TL39" s="18">
        <v>292.5</v>
      </c>
      <c r="TN39" s="19" t="str">
        <f t="shared" ref="TN39:TN41" si="654">IFERROR(IF(OR(TL39=MAX(TL$38:TL$41),TL39=""),"",MAX(TL$38:TL$41)-TL39)/MIN(TL$38:TL$41),"")</f>
        <v/>
      </c>
      <c r="TS39" s="17" t="s">
        <v>131</v>
      </c>
      <c r="TT39" s="18">
        <v>292.5</v>
      </c>
      <c r="TV39" s="19" t="str">
        <f t="shared" ref="TV39:TV41" si="655">IFERROR(IF(OR(TT39=MAX(TT$38:TT$41),TT39=""),"",MAX(TT$38:TT$41)-TT39)/MIN(TT$38:TT$41),"")</f>
        <v/>
      </c>
      <c r="UA39" s="17" t="s">
        <v>131</v>
      </c>
      <c r="UB39" s="18">
        <v>260</v>
      </c>
      <c r="UD39" s="19" t="str">
        <f t="shared" ref="UD39:UD41" si="656">IFERROR(IF(OR(UB39=MAX(UB$38:UB$41),UB39=""),"",MAX(UB$38:UB$41)-UB39)/MIN(UB$38:UB$41),"")</f>
        <v/>
      </c>
      <c r="UI39" s="17" t="s">
        <v>131</v>
      </c>
      <c r="UJ39" s="18">
        <v>260</v>
      </c>
      <c r="UL39" s="19" t="str">
        <f t="shared" ref="UL39:UL41" si="657">IFERROR(IF(OR(UJ39=MAX(UJ$38:UJ$41),UJ39=""),"",MAX(UJ$38:UJ$41)-UJ39)/MIN(UJ$38:UJ$41),"")</f>
        <v/>
      </c>
      <c r="UQ39" s="17" t="s">
        <v>131</v>
      </c>
      <c r="UR39" s="18">
        <v>260</v>
      </c>
      <c r="UT39" s="19" t="str">
        <f t="shared" ref="UT39:UT41" si="658">IFERROR(IF(OR(UR39=MAX(UR$38:UR$41),UR39=""),"",MAX(UR$38:UR$41)-UR39)/MIN(UR$38:UR$41),"")</f>
        <v/>
      </c>
      <c r="UY39" s="17" t="s">
        <v>131</v>
      </c>
      <c r="UZ39" s="18">
        <v>260</v>
      </c>
      <c r="VB39" s="19" t="str">
        <f t="shared" ref="VB39:VB41" si="659">IFERROR(IF(OR(UZ39=MAX(UZ$38:UZ$41),UZ39=""),"",MAX(UZ$38:UZ$41)-UZ39)/MIN(UZ$38:UZ$41),"")</f>
        <v/>
      </c>
      <c r="VG39" s="17" t="s">
        <v>131</v>
      </c>
      <c r="VH39" s="18">
        <v>292.5</v>
      </c>
      <c r="VJ39" s="19" t="str">
        <f t="shared" ref="VJ39:VJ41" si="660">IFERROR(IF(OR(VH39=MAX(VH$38:VH$41),VH39=""),"",MAX(VH$38:VH$41)-VH39)/MIN(VH$38:VH$41),"")</f>
        <v/>
      </c>
      <c r="VO39" s="17" t="s">
        <v>131</v>
      </c>
      <c r="VP39" s="18">
        <v>260</v>
      </c>
      <c r="VR39" s="19" t="str">
        <f t="shared" ref="VR39:VR41" si="661">IFERROR(IF(OR(VP39=MAX(VP$38:VP$41),VP39=""),"",MAX(VP$38:VP$41)-VP39)/MIN(VP$38:VP$41),"")</f>
        <v/>
      </c>
      <c r="VW39" s="17" t="s">
        <v>131</v>
      </c>
      <c r="VX39" s="18">
        <v>260</v>
      </c>
      <c r="VZ39" s="19" t="str">
        <f t="shared" ref="VZ39:VZ41" si="662">IFERROR(IF(OR(VX39=MAX(VX$38:VX$41),VX39=""),"",MAX(VX$38:VX$41)-VX39)/MIN(VX$38:VX$41),"")</f>
        <v/>
      </c>
      <c r="WE39" s="17" t="s">
        <v>131</v>
      </c>
      <c r="WF39" s="18">
        <v>260</v>
      </c>
      <c r="WH39" s="19" t="str">
        <f t="shared" ref="WH39:WH41" si="663">IFERROR(IF(OR(WF39=MAX(WF$38:WF$41),WF39=""),"",MAX(WF$38:WF$41)-WF39)/MIN(WF$38:WF$41),"")</f>
        <v/>
      </c>
      <c r="WM39" s="17" t="s">
        <v>131</v>
      </c>
      <c r="WN39" s="18">
        <v>202.5</v>
      </c>
      <c r="WP39" s="19" t="str">
        <f t="shared" ref="WP39:WP41" si="664">IFERROR(IF(OR(WN39=MAX(WN$38:WN$41),WN39=""),"",MAX(WN$38:WN$41)-WN39)/MIN(WN$38:WN$41),"")</f>
        <v/>
      </c>
      <c r="WU39" s="17" t="s">
        <v>131</v>
      </c>
      <c r="WV39" s="18">
        <v>202.5</v>
      </c>
      <c r="WX39" s="19" t="str">
        <f t="shared" ref="WX39:WX41" si="665">IFERROR(IF(OR(WV39=MAX(WV$38:WV$41),WV39=""),"",MAX(WV$38:WV$41)-WV39)/MIN(WV$38:WV$41),"")</f>
        <v/>
      </c>
      <c r="XC39" s="17" t="s">
        <v>131</v>
      </c>
      <c r="XD39" s="18">
        <v>292.5</v>
      </c>
      <c r="XF39" s="19" t="str">
        <f t="shared" ref="XF39:XF41" si="666">IFERROR(IF(OR(XD39=MAX(XD$38:XD$41),XD39=""),"",MAX(XD$38:XD$41)-XD39)/MIN(XD$38:XD$41),"")</f>
        <v/>
      </c>
      <c r="XK39" s="17" t="s">
        <v>131</v>
      </c>
      <c r="XL39" s="18">
        <v>292.5</v>
      </c>
      <c r="XN39" s="19" t="str">
        <f t="shared" ref="XN39:XN41" si="667">IFERROR(IF(OR(XL39=MAX(XL$38:XL$41),XL39=""),"",MAX(XL$38:XL$41)-XL39)/MIN(XL$38:XL$41),"")</f>
        <v/>
      </c>
      <c r="XS39" s="17" t="s">
        <v>131</v>
      </c>
      <c r="XT39" s="18">
        <v>292.5</v>
      </c>
      <c r="XV39" s="19" t="str">
        <f t="shared" ref="XV39:XV41" si="668">IFERROR(IF(OR(XT39=MAX(XT$38:XT$41),XT39=""),"",MAX(XT$38:XT$41)-XT39)/MIN(XT$38:XT$41),"")</f>
        <v/>
      </c>
      <c r="YA39" s="17" t="s">
        <v>131</v>
      </c>
      <c r="YB39" s="18">
        <v>307.5</v>
      </c>
      <c r="YD39" s="19" t="str">
        <f t="shared" ref="YD39:YD41" si="669">IFERROR(IF(OR(YB39=MAX(YB$38:YB$41),YB39=""),"",MAX(YB$38:YB$41)-YB39)/MIN(YB$38:YB$41),"")</f>
        <v/>
      </c>
      <c r="YI39" s="17" t="s">
        <v>131</v>
      </c>
      <c r="YJ39" s="18">
        <v>307.5</v>
      </c>
      <c r="YL39" s="19" t="str">
        <f t="shared" ref="YL39:YL41" si="670">IFERROR(IF(OR(YJ39=MAX(YJ$38:YJ$41),YJ39=""),"",MAX(YJ$38:YJ$41)-YJ39)/MIN(YJ$38:YJ$41),"")</f>
        <v/>
      </c>
      <c r="YQ39" s="17" t="s">
        <v>131</v>
      </c>
      <c r="YR39" s="18">
        <v>292.5</v>
      </c>
      <c r="YT39" s="19" t="str">
        <f t="shared" ref="YT39:YT41" si="671">IFERROR(IF(OR(YR39=MAX(YR$38:YR$41),YR39=""),"",MAX(YR$38:YR$41)-YR39)/MIN(YR$38:YR$41),"")</f>
        <v/>
      </c>
      <c r="YY39" s="17" t="s">
        <v>131</v>
      </c>
      <c r="YZ39" s="18">
        <v>292.5</v>
      </c>
      <c r="ZB39" s="19" t="str">
        <f t="shared" ref="ZB39:ZB41" si="672">IFERROR(IF(OR(YZ39=MAX(YZ$38:YZ$41),YZ39=""),"",MAX(YZ$38:YZ$41)-YZ39)/MIN(YZ$38:YZ$41),"")</f>
        <v/>
      </c>
      <c r="ZG39" s="17" t="s">
        <v>131</v>
      </c>
      <c r="ZH39" s="18">
        <v>260</v>
      </c>
      <c r="ZJ39" s="19" t="str">
        <f t="shared" ref="ZJ39:ZJ41" si="673">IFERROR(IF(OR(ZH39=MAX(ZH$38:ZH$41),ZH39=""),"",MAX(ZH$38:ZH$41)-ZH39)/MIN(ZH$38:ZH$41),"")</f>
        <v/>
      </c>
      <c r="ZO39" s="17" t="s">
        <v>131</v>
      </c>
      <c r="ZP39" s="18">
        <v>202.5</v>
      </c>
      <c r="ZR39" s="19" t="str">
        <f t="shared" ref="ZR39:ZR41" si="674">IFERROR(IF(OR(ZP39=MAX(ZP$38:ZP$41),ZP39=""),"",MAX(ZP$38:ZP$41)-ZP39)/MIN(ZP$38:ZP$41),"")</f>
        <v/>
      </c>
      <c r="ZW39" s="17" t="s">
        <v>131</v>
      </c>
      <c r="ZX39" s="18">
        <v>260</v>
      </c>
      <c r="ZZ39" s="19" t="str">
        <f t="shared" ref="ZZ39:ZZ41" si="675">IFERROR(IF(OR(ZX39=MAX(ZX$38:ZX$41),ZX39=""),"",MAX(ZX$38:ZX$41)-ZX39)/MIN(ZX$38:ZX$41),"")</f>
        <v/>
      </c>
      <c r="AAE39" s="17" t="s">
        <v>131</v>
      </c>
      <c r="AAF39" s="18">
        <v>292.5</v>
      </c>
      <c r="AAH39" s="19" t="str">
        <f t="shared" ref="AAH39:AAH41" si="676">IFERROR(IF(OR(AAF39=MAX(AAF$38:AAF$41),AAF39=""),"",MAX(AAF$38:AAF$41)-AAF39)/MIN(AAF$38:AAF$41),"")</f>
        <v/>
      </c>
      <c r="AAM39" s="17" t="s">
        <v>131</v>
      </c>
      <c r="AAN39" s="18">
        <v>292.5</v>
      </c>
      <c r="AAP39" s="19" t="str">
        <f t="shared" ref="AAP39:AAP41" si="677">IFERROR(IF(OR(AAN39=MAX(AAN$38:AAN$41),AAN39=""),"",MAX(AAN$38:AAN$41)-AAN39)/MIN(AAN$38:AAN$41),"")</f>
        <v/>
      </c>
      <c r="AAU39" s="17" t="s">
        <v>131</v>
      </c>
      <c r="AAV39" s="18">
        <v>292.5</v>
      </c>
      <c r="AAX39" s="19" t="str">
        <f t="shared" ref="AAX39:AAX41" si="678">IFERROR(IF(OR(AAV39=MAX(AAV$38:AAV$41),AAV39=""),"",MAX(AAV$38:AAV$41)-AAV39)/MIN(AAV$38:AAV$41),"")</f>
        <v/>
      </c>
      <c r="ABC39" s="17" t="s">
        <v>131</v>
      </c>
      <c r="ABD39" s="18">
        <v>292.5</v>
      </c>
      <c r="ABF39" s="19" t="str">
        <f t="shared" ref="ABF39:ABF41" si="679">IFERROR(IF(OR(ABD39=MAX(ABD$38:ABD$41),ABD39=""),"",MAX(ABD$38:ABD$41)-ABD39)/MIN(ABD$38:ABD$41),"")</f>
        <v/>
      </c>
      <c r="ABK39" s="17" t="s">
        <v>131</v>
      </c>
      <c r="ABL39" s="18">
        <v>325</v>
      </c>
      <c r="ABN39" s="19" t="str">
        <f t="shared" ref="ABN39:ABN41" si="680">IFERROR(IF(OR(ABL39=MAX(ABL$38:ABL$41),ABL39=""),"",MAX(ABL$38:ABL$41)-ABL39)/MIN(ABL$38:ABL$41),"")</f>
        <v/>
      </c>
      <c r="ABS39" s="17" t="s">
        <v>131</v>
      </c>
      <c r="ABT39" s="18">
        <v>325</v>
      </c>
      <c r="ABV39" s="19" t="str">
        <f t="shared" ref="ABV39:ABV41" si="681">IFERROR(IF(OR(ABT39=MAX(ABT$38:ABT$41),ABT39=""),"",MAX(ABT$38:ABT$41)-ABT39)/MIN(ABT$38:ABT$41),"")</f>
        <v/>
      </c>
      <c r="ACA39" s="17" t="s">
        <v>131</v>
      </c>
      <c r="ACB39" s="18">
        <v>325</v>
      </c>
      <c r="ACD39" s="19" t="str">
        <f t="shared" ref="ACD39:ACD41" si="682">IFERROR(IF(OR(ACB39=MAX(ACB$38:ACB$41),ACB39=""),"",MAX(ACB$38:ACB$41)-ACB39)/MIN(ACB$38:ACB$41),"")</f>
        <v/>
      </c>
      <c r="ACI39" s="17" t="s">
        <v>131</v>
      </c>
      <c r="ACJ39" s="18">
        <v>325</v>
      </c>
      <c r="ACL39" s="19" t="str">
        <f t="shared" ref="ACL39:ACL41" si="683">IFERROR(IF(OR(ACJ39=MAX(ACJ$38:ACJ$41),ACJ39=""),"",MAX(ACJ$38:ACJ$41)-ACJ39)/MIN(ACJ$38:ACJ$41),"")</f>
        <v/>
      </c>
      <c r="ACQ39" s="17" t="s">
        <v>131</v>
      </c>
      <c r="ACR39" s="18">
        <v>337.5</v>
      </c>
      <c r="ACT39" s="19" t="str">
        <f t="shared" ref="ACT39:ACT41" si="684">IFERROR(IF(OR(ACR39=MAX(ACR$38:ACR$41),ACR39=""),"",MAX(ACR$38:ACR$41)-ACR39)/MIN(ACR$38:ACR$41),"")</f>
        <v/>
      </c>
      <c r="ACY39" s="17" t="s">
        <v>131</v>
      </c>
      <c r="ACZ39" s="18">
        <v>337.5</v>
      </c>
      <c r="ADB39" s="19" t="str">
        <f t="shared" ref="ADB39:ADB41" si="685">IFERROR(IF(OR(ACZ39=MAX(ACZ$38:ACZ$41),ACZ39=""),"",MAX(ACZ$38:ACZ$41)-ACZ39)/MIN(ACZ$38:ACZ$41),"")</f>
        <v/>
      </c>
    </row>
    <row r="40" spans="2:783" x14ac:dyDescent="0.2">
      <c r="C40" s="17" t="s">
        <v>133</v>
      </c>
      <c r="D40" s="18">
        <v>298.457763671875</v>
      </c>
      <c r="F40" s="19" t="str">
        <f t="shared" si="588"/>
        <v/>
      </c>
      <c r="K40" s="17" t="s">
        <v>133</v>
      </c>
      <c r="L40" s="18">
        <v>298.457763671875</v>
      </c>
      <c r="N40" s="19" t="str">
        <f t="shared" si="589"/>
        <v/>
      </c>
      <c r="S40" s="17" t="s">
        <v>133</v>
      </c>
      <c r="T40" s="18">
        <v>298.457763671875</v>
      </c>
      <c r="V40" s="19" t="str">
        <f t="shared" si="590"/>
        <v/>
      </c>
      <c r="AA40" s="17" t="s">
        <v>133</v>
      </c>
      <c r="AB40" s="18">
        <v>298.457763671875</v>
      </c>
      <c r="AD40" s="19" t="str">
        <f t="shared" si="591"/>
        <v/>
      </c>
      <c r="AI40" s="17" t="s">
        <v>133</v>
      </c>
      <c r="AJ40" s="18">
        <v>298.457763671875</v>
      </c>
      <c r="AL40" s="19" t="str">
        <f t="shared" si="592"/>
        <v/>
      </c>
      <c r="AQ40" s="17" t="s">
        <v>133</v>
      </c>
      <c r="AR40" s="18">
        <v>298.457763671875</v>
      </c>
      <c r="AT40" s="19" t="str">
        <f t="shared" si="593"/>
        <v/>
      </c>
      <c r="AY40" s="17" t="s">
        <v>133</v>
      </c>
      <c r="AZ40" s="18">
        <v>298.457763671875</v>
      </c>
      <c r="BB40" s="19" t="str">
        <f t="shared" si="594"/>
        <v/>
      </c>
      <c r="BG40" s="17" t="s">
        <v>133</v>
      </c>
      <c r="BH40" s="18">
        <v>298.457763671875</v>
      </c>
      <c r="BJ40" s="19" t="str">
        <f t="shared" si="595"/>
        <v/>
      </c>
      <c r="BO40" s="17" t="s">
        <v>133</v>
      </c>
      <c r="BP40" s="18">
        <v>301.04183959960938</v>
      </c>
      <c r="BR40" s="19" t="str">
        <f t="shared" si="596"/>
        <v/>
      </c>
      <c r="BW40" s="17" t="s">
        <v>133</v>
      </c>
      <c r="BX40" s="18"/>
      <c r="BZ40" s="19" t="str">
        <f t="shared" si="597"/>
        <v/>
      </c>
      <c r="CE40" s="17" t="s">
        <v>133</v>
      </c>
      <c r="CF40" s="18">
        <v>301.04183959960938</v>
      </c>
      <c r="CH40" s="19" t="str">
        <f t="shared" si="598"/>
        <v/>
      </c>
      <c r="CM40" s="17" t="s">
        <v>133</v>
      </c>
      <c r="CN40" s="18">
        <v>301.04183959960938</v>
      </c>
      <c r="CP40" s="19" t="str">
        <f t="shared" si="599"/>
        <v/>
      </c>
      <c r="CU40" s="17" t="s">
        <v>133</v>
      </c>
      <c r="CV40" s="18">
        <v>301.04183959960938</v>
      </c>
      <c r="CX40" s="19" t="str">
        <f t="shared" si="600"/>
        <v/>
      </c>
      <c r="DC40" s="17" t="s">
        <v>133</v>
      </c>
      <c r="DD40" s="18">
        <v>301.04183959960938</v>
      </c>
      <c r="DF40" s="19" t="str">
        <f t="shared" si="601"/>
        <v/>
      </c>
      <c r="DK40" s="17" t="s">
        <v>133</v>
      </c>
      <c r="DL40" s="18">
        <v>306.20993041992188</v>
      </c>
      <c r="DN40" s="19" t="str">
        <f t="shared" si="602"/>
        <v/>
      </c>
      <c r="DS40" s="17" t="s">
        <v>133</v>
      </c>
      <c r="DT40" s="18">
        <v>306.20993041992188</v>
      </c>
      <c r="DV40" s="19" t="str">
        <f t="shared" si="603"/>
        <v/>
      </c>
      <c r="EA40" s="17" t="s">
        <v>133</v>
      </c>
      <c r="EB40" s="18">
        <v>306.20993041992188</v>
      </c>
      <c r="ED40" s="19" t="str">
        <f t="shared" si="604"/>
        <v/>
      </c>
      <c r="EI40" s="17" t="s">
        <v>133</v>
      </c>
      <c r="EJ40" s="18">
        <v>306.20993041992188</v>
      </c>
      <c r="EL40" s="19" t="str">
        <f t="shared" si="605"/>
        <v/>
      </c>
      <c r="EQ40" s="17" t="s">
        <v>133</v>
      </c>
      <c r="ER40" s="18">
        <v>301.04183959960938</v>
      </c>
      <c r="ET40" s="19" t="str">
        <f t="shared" si="606"/>
        <v/>
      </c>
      <c r="EY40" s="17" t="s">
        <v>133</v>
      </c>
      <c r="EZ40" s="18">
        <v>301.04183959960938</v>
      </c>
      <c r="FB40" s="19" t="str">
        <f t="shared" si="607"/>
        <v/>
      </c>
      <c r="FG40" s="17" t="s">
        <v>133</v>
      </c>
      <c r="FH40" s="18">
        <v>301.04183959960938</v>
      </c>
      <c r="FJ40" s="19" t="str">
        <f t="shared" si="608"/>
        <v/>
      </c>
      <c r="FO40" s="17" t="s">
        <v>133</v>
      </c>
      <c r="FP40" s="18">
        <v>306.20993041992188</v>
      </c>
      <c r="FR40" s="19" t="str">
        <f t="shared" si="609"/>
        <v/>
      </c>
      <c r="FW40" s="17" t="s">
        <v>133</v>
      </c>
      <c r="FX40" s="18">
        <v>306.20993041992188</v>
      </c>
      <c r="FZ40" s="19" t="str">
        <f t="shared" si="610"/>
        <v/>
      </c>
      <c r="GE40" s="17" t="s">
        <v>133</v>
      </c>
      <c r="GF40" s="18">
        <v>306.20993041992188</v>
      </c>
      <c r="GH40" s="19" t="str">
        <f t="shared" si="611"/>
        <v/>
      </c>
      <c r="GM40" s="17" t="s">
        <v>133</v>
      </c>
      <c r="GN40" s="18">
        <v>298.457763671875</v>
      </c>
      <c r="GP40" s="19" t="str">
        <f t="shared" si="612"/>
        <v/>
      </c>
      <c r="GU40" s="17" t="s">
        <v>133</v>
      </c>
      <c r="GV40" s="18">
        <v>301.04183959960938</v>
      </c>
      <c r="GX40" s="19" t="str">
        <f t="shared" si="613"/>
        <v/>
      </c>
      <c r="HC40" s="17" t="s">
        <v>133</v>
      </c>
      <c r="HD40" s="18">
        <v>298.457763671875</v>
      </c>
      <c r="HF40" s="19" t="str">
        <f t="shared" si="614"/>
        <v/>
      </c>
      <c r="HK40" s="17" t="s">
        <v>133</v>
      </c>
      <c r="HL40" s="18">
        <v>298.457763671875</v>
      </c>
      <c r="HN40" s="19" t="str">
        <f t="shared" si="615"/>
        <v/>
      </c>
      <c r="HS40" s="17" t="s">
        <v>133</v>
      </c>
      <c r="HT40" s="18">
        <v>291.99765014648438</v>
      </c>
      <c r="HV40" s="19" t="str">
        <f t="shared" si="616"/>
        <v/>
      </c>
      <c r="IA40" s="17" t="s">
        <v>133</v>
      </c>
      <c r="IB40" s="18">
        <v>291.99765014648438</v>
      </c>
      <c r="ID40" s="19" t="str">
        <f t="shared" si="617"/>
        <v/>
      </c>
      <c r="II40" s="17" t="s">
        <v>133</v>
      </c>
      <c r="IJ40" s="18">
        <v>291.99765014648438</v>
      </c>
      <c r="IL40" s="19" t="str">
        <f t="shared" si="618"/>
        <v/>
      </c>
      <c r="IQ40" s="17" t="s">
        <v>133</v>
      </c>
      <c r="IR40" s="18">
        <v>291.99765014648438</v>
      </c>
      <c r="IT40" s="19" t="str">
        <f t="shared" si="619"/>
        <v/>
      </c>
      <c r="IY40" s="17" t="s">
        <v>133</v>
      </c>
      <c r="IZ40" s="18">
        <v>294.58169555664063</v>
      </c>
      <c r="JB40" s="19" t="str">
        <f t="shared" si="620"/>
        <v/>
      </c>
      <c r="JG40" s="17" t="s">
        <v>133</v>
      </c>
      <c r="JH40" s="18">
        <v>293.2896728515625</v>
      </c>
      <c r="JJ40" s="19" t="str">
        <f t="shared" si="621"/>
        <v/>
      </c>
      <c r="JO40" s="17" t="s">
        <v>133</v>
      </c>
      <c r="JP40" s="18">
        <v>293.2896728515625</v>
      </c>
      <c r="JR40" s="19" t="str">
        <f t="shared" si="622"/>
        <v/>
      </c>
      <c r="JW40" s="17" t="s">
        <v>133</v>
      </c>
      <c r="JX40" s="18">
        <v>291.99765014648438</v>
      </c>
      <c r="JZ40" s="19" t="str">
        <f t="shared" si="623"/>
        <v/>
      </c>
      <c r="KE40" s="17" t="s">
        <v>133</v>
      </c>
      <c r="KF40" s="18">
        <v>291.99765014648438</v>
      </c>
      <c r="KH40" s="19" t="str">
        <f t="shared" si="624"/>
        <v/>
      </c>
      <c r="KM40" s="17" t="s">
        <v>133</v>
      </c>
      <c r="KN40" s="18">
        <v>298.457763671875</v>
      </c>
      <c r="KP40" s="19" t="str">
        <f t="shared" si="625"/>
        <v/>
      </c>
      <c r="KU40" s="17" t="s">
        <v>133</v>
      </c>
      <c r="KV40" s="18">
        <v>294.58169555664063</v>
      </c>
      <c r="KX40" s="19" t="str">
        <f t="shared" si="626"/>
        <v/>
      </c>
      <c r="LC40" s="17" t="s">
        <v>133</v>
      </c>
      <c r="LD40" s="18">
        <v>294.58169555664063</v>
      </c>
      <c r="LF40" s="19" t="str">
        <f t="shared" si="627"/>
        <v/>
      </c>
      <c r="LK40" s="17" t="s">
        <v>133</v>
      </c>
      <c r="LL40" s="18">
        <v>294.58169555664063</v>
      </c>
      <c r="LN40" s="19" t="str">
        <f t="shared" si="628"/>
        <v/>
      </c>
      <c r="LS40" s="17" t="s">
        <v>133</v>
      </c>
      <c r="LT40" s="18"/>
      <c r="LV40" s="19" t="str">
        <f t="shared" si="629"/>
        <v/>
      </c>
      <c r="MA40" s="17" t="s">
        <v>133</v>
      </c>
      <c r="MB40" s="18">
        <v>294.58169555664063</v>
      </c>
      <c r="MD40" s="19" t="str">
        <f t="shared" si="630"/>
        <v/>
      </c>
      <c r="MI40" s="17" t="s">
        <v>133</v>
      </c>
      <c r="MJ40" s="18">
        <v>294.58169555664063</v>
      </c>
      <c r="ML40" s="19" t="str">
        <f t="shared" si="631"/>
        <v/>
      </c>
      <c r="MQ40" s="17" t="s">
        <v>133</v>
      </c>
      <c r="MR40" s="18">
        <v>294.58169555664063</v>
      </c>
      <c r="MT40" s="19" t="str">
        <f t="shared" si="632"/>
        <v/>
      </c>
      <c r="MY40" s="17" t="s">
        <v>133</v>
      </c>
      <c r="MZ40" s="18">
        <v>291.99765014648438</v>
      </c>
      <c r="NB40" s="19" t="str">
        <f t="shared" si="633"/>
        <v/>
      </c>
      <c r="NG40" s="17" t="s">
        <v>133</v>
      </c>
      <c r="NH40" s="18">
        <v>294.58169555664063</v>
      </c>
      <c r="NJ40" s="19" t="str">
        <f t="shared" si="634"/>
        <v/>
      </c>
      <c r="NO40" s="17" t="s">
        <v>133</v>
      </c>
      <c r="NP40" s="18">
        <v>291.99765014648438</v>
      </c>
      <c r="NR40" s="19" t="str">
        <f t="shared" si="635"/>
        <v/>
      </c>
      <c r="NW40" s="17" t="s">
        <v>133</v>
      </c>
      <c r="NX40" s="18">
        <v>291.99765014648438</v>
      </c>
      <c r="NZ40" s="19" t="str">
        <f t="shared" si="636"/>
        <v/>
      </c>
      <c r="OE40" s="17" t="s">
        <v>133</v>
      </c>
      <c r="OF40" s="18">
        <v>291.99765014648438</v>
      </c>
      <c r="OH40" s="19" t="str">
        <f t="shared" si="637"/>
        <v/>
      </c>
      <c r="OM40" s="17" t="s">
        <v>133</v>
      </c>
      <c r="ON40" s="18">
        <v>293.2896728515625</v>
      </c>
      <c r="OP40" s="19" t="str">
        <f t="shared" si="638"/>
        <v/>
      </c>
      <c r="OU40" s="17" t="s">
        <v>133</v>
      </c>
      <c r="OV40" s="18">
        <v>294.58169555664063</v>
      </c>
      <c r="OX40" s="19" t="str">
        <f t="shared" si="639"/>
        <v/>
      </c>
      <c r="PC40" s="17" t="s">
        <v>133</v>
      </c>
      <c r="PD40" s="18">
        <v>293.2896728515625</v>
      </c>
      <c r="PF40" s="19" t="str">
        <f t="shared" si="640"/>
        <v/>
      </c>
      <c r="PK40" s="17" t="s">
        <v>133</v>
      </c>
      <c r="PL40" s="18">
        <v>293.2896728515625</v>
      </c>
      <c r="PN40" s="19" t="str">
        <f t="shared" si="641"/>
        <v/>
      </c>
      <c r="PS40" s="17" t="s">
        <v>133</v>
      </c>
      <c r="PT40" s="18">
        <v>281.66143798828125</v>
      </c>
      <c r="PV40" s="19" t="str">
        <f t="shared" si="642"/>
        <v/>
      </c>
      <c r="QA40" s="17" t="s">
        <v>133</v>
      </c>
      <c r="QB40" s="18">
        <v>293.2896728515625</v>
      </c>
      <c r="QD40" s="19" t="str">
        <f t="shared" si="643"/>
        <v/>
      </c>
      <c r="QI40" s="17" t="s">
        <v>133</v>
      </c>
      <c r="QJ40" s="18">
        <v>293.2896728515625</v>
      </c>
      <c r="QL40" s="19" t="str">
        <f t="shared" si="644"/>
        <v/>
      </c>
      <c r="QQ40" s="17" t="s">
        <v>133</v>
      </c>
      <c r="QR40" s="18">
        <v>294.58169555664063</v>
      </c>
      <c r="QT40" s="19" t="str">
        <f t="shared" si="645"/>
        <v/>
      </c>
      <c r="QY40" s="17" t="s">
        <v>133</v>
      </c>
      <c r="QZ40" s="18">
        <v>294.58169555664063</v>
      </c>
      <c r="RB40" s="19" t="str">
        <f t="shared" si="646"/>
        <v/>
      </c>
      <c r="RG40" s="17" t="s">
        <v>133</v>
      </c>
      <c r="RH40" s="18">
        <v>281.66143798828125</v>
      </c>
      <c r="RJ40" s="19" t="str">
        <f t="shared" si="647"/>
        <v/>
      </c>
      <c r="RO40" s="17" t="s">
        <v>133</v>
      </c>
      <c r="RP40" s="18"/>
      <c r="RR40" s="19" t="str">
        <f t="shared" si="648"/>
        <v/>
      </c>
      <c r="RW40" s="17" t="s">
        <v>133</v>
      </c>
      <c r="RX40" s="18">
        <v>281.66143798828125</v>
      </c>
      <c r="RZ40" s="19" t="str">
        <f t="shared" si="649"/>
        <v/>
      </c>
      <c r="SE40" s="17" t="s">
        <v>133</v>
      </c>
      <c r="SF40" s="18">
        <v>281.66143798828125</v>
      </c>
      <c r="SH40" s="19" t="str">
        <f t="shared" si="650"/>
        <v/>
      </c>
      <c r="SM40" s="17" t="s">
        <v>133</v>
      </c>
      <c r="SN40" s="18">
        <v>281.66143798828125</v>
      </c>
      <c r="SP40" s="19" t="str">
        <f t="shared" si="651"/>
        <v/>
      </c>
      <c r="SU40" s="17" t="s">
        <v>133</v>
      </c>
      <c r="SV40" s="18">
        <v>281.66143798828125</v>
      </c>
      <c r="SX40" s="19" t="str">
        <f t="shared" si="652"/>
        <v/>
      </c>
      <c r="TC40" s="17" t="s">
        <v>133</v>
      </c>
      <c r="TD40" s="18">
        <v>281.66143798828125</v>
      </c>
      <c r="TF40" s="19" t="str">
        <f t="shared" si="653"/>
        <v/>
      </c>
      <c r="TK40" s="17" t="s">
        <v>133</v>
      </c>
      <c r="TL40" s="18">
        <v>281.66143798828125</v>
      </c>
      <c r="TN40" s="19" t="str">
        <f t="shared" si="654"/>
        <v/>
      </c>
      <c r="TS40" s="17" t="s">
        <v>133</v>
      </c>
      <c r="TT40" s="18">
        <v>264.8651123046875</v>
      </c>
      <c r="TV40" s="19" t="str">
        <f t="shared" si="655"/>
        <v/>
      </c>
      <c r="UA40" s="17" t="s">
        <v>133</v>
      </c>
      <c r="UB40" s="18">
        <v>264.8651123046875</v>
      </c>
      <c r="UD40" s="19" t="str">
        <f t="shared" si="656"/>
        <v/>
      </c>
      <c r="UI40" s="17" t="s">
        <v>133</v>
      </c>
      <c r="UJ40" s="18">
        <v>264.8651123046875</v>
      </c>
      <c r="UL40" s="19" t="str">
        <f t="shared" si="657"/>
        <v/>
      </c>
      <c r="UQ40" s="17" t="s">
        <v>133</v>
      </c>
      <c r="UR40" s="18">
        <v>264.8651123046875</v>
      </c>
      <c r="UT40" s="19" t="str">
        <f t="shared" si="658"/>
        <v/>
      </c>
      <c r="UY40" s="17" t="s">
        <v>133</v>
      </c>
      <c r="UZ40" s="18">
        <v>264.8651123046875</v>
      </c>
      <c r="VB40" s="19" t="str">
        <f t="shared" si="659"/>
        <v/>
      </c>
      <c r="VG40" s="17" t="s">
        <v>133</v>
      </c>
      <c r="VH40" s="18">
        <v>264.8651123046875</v>
      </c>
      <c r="VJ40" s="19" t="str">
        <f t="shared" si="660"/>
        <v/>
      </c>
      <c r="VO40" s="17" t="s">
        <v>133</v>
      </c>
      <c r="VP40" s="18">
        <v>264.8651123046875</v>
      </c>
      <c r="VR40" s="19" t="str">
        <f t="shared" si="661"/>
        <v/>
      </c>
      <c r="VW40" s="17" t="s">
        <v>133</v>
      </c>
      <c r="VX40" s="18">
        <v>264.8651123046875</v>
      </c>
      <c r="VZ40" s="19" t="str">
        <f t="shared" si="662"/>
        <v/>
      </c>
      <c r="WE40" s="17" t="s">
        <v>133</v>
      </c>
      <c r="WF40" s="18">
        <v>264.8651123046875</v>
      </c>
      <c r="WH40" s="19" t="str">
        <f t="shared" si="663"/>
        <v/>
      </c>
      <c r="WM40" s="17" t="s">
        <v>133</v>
      </c>
      <c r="WN40" s="18">
        <v>264.8651123046875</v>
      </c>
      <c r="WP40" s="19" t="str">
        <f t="shared" si="664"/>
        <v/>
      </c>
      <c r="WU40" s="17" t="s">
        <v>133</v>
      </c>
      <c r="WV40" s="18">
        <v>224.81234741210938</v>
      </c>
      <c r="WX40" s="19" t="str">
        <f t="shared" si="665"/>
        <v/>
      </c>
      <c r="XC40" s="17" t="s">
        <v>133</v>
      </c>
      <c r="XD40" s="18">
        <v>224.81234741210938</v>
      </c>
      <c r="XF40" s="19" t="str">
        <f t="shared" si="666"/>
        <v/>
      </c>
      <c r="XK40" s="17" t="s">
        <v>133</v>
      </c>
      <c r="XL40" s="18">
        <v>174.42337036132813</v>
      </c>
      <c r="XN40" s="19" t="str">
        <f t="shared" si="667"/>
        <v/>
      </c>
      <c r="XS40" s="17" t="s">
        <v>133</v>
      </c>
      <c r="XT40" s="18">
        <v>293.2896728515625</v>
      </c>
      <c r="XV40" s="19" t="str">
        <f t="shared" si="668"/>
        <v/>
      </c>
      <c r="YA40" s="17" t="s">
        <v>133</v>
      </c>
      <c r="YB40" s="18">
        <v>281.66143798828125</v>
      </c>
      <c r="YD40" s="19" t="str">
        <f t="shared" si="669"/>
        <v/>
      </c>
      <c r="YI40" s="17" t="s">
        <v>133</v>
      </c>
      <c r="YJ40" s="18">
        <v>281.66143798828125</v>
      </c>
      <c r="YL40" s="19" t="str">
        <f t="shared" si="670"/>
        <v/>
      </c>
      <c r="YQ40" s="17" t="s">
        <v>133</v>
      </c>
      <c r="YR40" s="18">
        <v>293.2896728515625</v>
      </c>
      <c r="YT40" s="19" t="str">
        <f t="shared" si="671"/>
        <v/>
      </c>
      <c r="YY40" s="17" t="s">
        <v>133</v>
      </c>
      <c r="YZ40" s="18">
        <v>293.2896728515625</v>
      </c>
      <c r="ZB40" s="19" t="str">
        <f t="shared" si="672"/>
        <v/>
      </c>
      <c r="ZG40" s="17" t="s">
        <v>133</v>
      </c>
      <c r="ZH40" s="18">
        <v>281.66143798828125</v>
      </c>
      <c r="ZJ40" s="19" t="str">
        <f t="shared" si="673"/>
        <v/>
      </c>
      <c r="ZO40" s="17" t="s">
        <v>133</v>
      </c>
      <c r="ZP40" s="18">
        <v>281.66143798828125</v>
      </c>
      <c r="ZR40" s="19" t="str">
        <f t="shared" si="674"/>
        <v/>
      </c>
      <c r="ZW40" s="17" t="s">
        <v>133</v>
      </c>
      <c r="ZX40" s="18">
        <v>264.8651123046875</v>
      </c>
      <c r="ZZ40" s="19" t="str">
        <f t="shared" si="675"/>
        <v/>
      </c>
      <c r="AAE40" s="17" t="s">
        <v>133</v>
      </c>
      <c r="AAF40" s="18">
        <v>264.8651123046875</v>
      </c>
      <c r="AAH40" s="19" t="str">
        <f t="shared" si="676"/>
        <v/>
      </c>
      <c r="AAM40" s="17" t="s">
        <v>133</v>
      </c>
      <c r="AAN40" s="18">
        <v>264.8651123046875</v>
      </c>
      <c r="AAP40" s="19" t="str">
        <f t="shared" si="677"/>
        <v/>
      </c>
      <c r="AAU40" s="17" t="s">
        <v>133</v>
      </c>
      <c r="AAV40" s="18">
        <v>293.2896728515625</v>
      </c>
      <c r="AAX40" s="19" t="str">
        <f t="shared" si="678"/>
        <v/>
      </c>
      <c r="ABC40" s="17" t="s">
        <v>133</v>
      </c>
      <c r="ABD40" s="18">
        <v>293.2896728515625</v>
      </c>
      <c r="ABF40" s="19" t="str">
        <f t="shared" si="679"/>
        <v/>
      </c>
      <c r="ABK40" s="17" t="s">
        <v>133</v>
      </c>
      <c r="ABL40" s="18">
        <v>293.2896728515625</v>
      </c>
      <c r="ABN40" s="19" t="str">
        <f t="shared" si="680"/>
        <v/>
      </c>
      <c r="ABS40" s="17" t="s">
        <v>133</v>
      </c>
      <c r="ABT40" s="18">
        <v>294.58169555664063</v>
      </c>
      <c r="ABV40" s="19" t="str">
        <f t="shared" si="681"/>
        <v/>
      </c>
      <c r="ACA40" s="17" t="s">
        <v>133</v>
      </c>
      <c r="ACB40" s="18">
        <v>294.58169555664063</v>
      </c>
      <c r="ACD40" s="19" t="str">
        <f t="shared" si="682"/>
        <v/>
      </c>
      <c r="ACI40" s="17" t="s">
        <v>133</v>
      </c>
      <c r="ACJ40" s="18">
        <v>294.58169555664063</v>
      </c>
      <c r="ACL40" s="19" t="str">
        <f t="shared" si="683"/>
        <v/>
      </c>
      <c r="ACQ40" s="17" t="s">
        <v>133</v>
      </c>
      <c r="ACR40" s="18">
        <v>294.58169555664063</v>
      </c>
      <c r="ACT40" s="19" t="str">
        <f t="shared" si="684"/>
        <v/>
      </c>
      <c r="ACY40" s="17" t="s">
        <v>133</v>
      </c>
      <c r="ACZ40" s="18">
        <v>294.58169555664063</v>
      </c>
      <c r="ADB40" s="19" t="str">
        <f t="shared" si="685"/>
        <v/>
      </c>
    </row>
    <row r="41" spans="2:783" x14ac:dyDescent="0.2">
      <c r="C41" s="17" t="s">
        <v>132</v>
      </c>
      <c r="D41" s="18">
        <v>0</v>
      </c>
      <c r="F41" s="19" t="str">
        <f t="shared" si="588"/>
        <v/>
      </c>
      <c r="K41" s="17" t="s">
        <v>132</v>
      </c>
      <c r="L41" s="18">
        <v>0</v>
      </c>
      <c r="N41" s="19" t="str">
        <f t="shared" si="589"/>
        <v/>
      </c>
      <c r="S41" s="17" t="s">
        <v>132</v>
      </c>
      <c r="T41" s="18">
        <v>0</v>
      </c>
      <c r="V41" s="19" t="str">
        <f t="shared" si="590"/>
        <v/>
      </c>
      <c r="AA41" s="17" t="s">
        <v>132</v>
      </c>
      <c r="AB41" s="18">
        <v>0</v>
      </c>
      <c r="AD41" s="19" t="str">
        <f t="shared" si="591"/>
        <v/>
      </c>
      <c r="AI41" s="17" t="s">
        <v>132</v>
      </c>
      <c r="AJ41" s="18">
        <v>0</v>
      </c>
      <c r="AL41" s="19" t="str">
        <f t="shared" si="592"/>
        <v/>
      </c>
      <c r="AQ41" s="17" t="s">
        <v>132</v>
      </c>
      <c r="AR41" s="18">
        <v>0</v>
      </c>
      <c r="AT41" s="19" t="str">
        <f t="shared" si="593"/>
        <v/>
      </c>
      <c r="AY41" s="17" t="s">
        <v>132</v>
      </c>
      <c r="AZ41" s="18">
        <v>0</v>
      </c>
      <c r="BB41" s="19" t="str">
        <f t="shared" si="594"/>
        <v/>
      </c>
      <c r="BG41" s="17" t="s">
        <v>132</v>
      </c>
      <c r="BH41" s="18">
        <v>0</v>
      </c>
      <c r="BJ41" s="19" t="str">
        <f t="shared" si="595"/>
        <v/>
      </c>
      <c r="BO41" s="17" t="s">
        <v>132</v>
      </c>
      <c r="BP41" s="18">
        <v>0</v>
      </c>
      <c r="BR41" s="19" t="str">
        <f t="shared" si="596"/>
        <v/>
      </c>
      <c r="BW41" s="17" t="s">
        <v>132</v>
      </c>
      <c r="BX41" s="18"/>
      <c r="BZ41" s="19" t="str">
        <f t="shared" si="597"/>
        <v/>
      </c>
      <c r="CE41" s="17" t="s">
        <v>132</v>
      </c>
      <c r="CF41" s="18">
        <v>0</v>
      </c>
      <c r="CH41" s="19" t="str">
        <f t="shared" si="598"/>
        <v/>
      </c>
      <c r="CM41" s="17" t="s">
        <v>132</v>
      </c>
      <c r="CN41" s="18">
        <v>0</v>
      </c>
      <c r="CP41" s="19" t="str">
        <f t="shared" si="599"/>
        <v/>
      </c>
      <c r="CU41" s="17" t="s">
        <v>132</v>
      </c>
      <c r="CV41" s="18">
        <v>0</v>
      </c>
      <c r="CX41" s="19" t="str">
        <f t="shared" si="600"/>
        <v/>
      </c>
      <c r="DC41" s="17" t="s">
        <v>132</v>
      </c>
      <c r="DD41" s="18">
        <v>0</v>
      </c>
      <c r="DF41" s="19" t="str">
        <f t="shared" si="601"/>
        <v/>
      </c>
      <c r="DK41" s="17" t="s">
        <v>132</v>
      </c>
      <c r="DL41" s="18">
        <v>0</v>
      </c>
      <c r="DN41" s="19" t="str">
        <f t="shared" si="602"/>
        <v/>
      </c>
      <c r="DS41" s="17" t="s">
        <v>132</v>
      </c>
      <c r="DT41" s="18">
        <v>0</v>
      </c>
      <c r="DV41" s="19" t="str">
        <f t="shared" si="603"/>
        <v/>
      </c>
      <c r="EA41" s="17" t="s">
        <v>132</v>
      </c>
      <c r="EB41" s="18">
        <v>0</v>
      </c>
      <c r="ED41" s="19" t="str">
        <f t="shared" si="604"/>
        <v/>
      </c>
      <c r="EI41" s="17" t="s">
        <v>132</v>
      </c>
      <c r="EJ41" s="18">
        <v>0</v>
      </c>
      <c r="EL41" s="19" t="str">
        <f t="shared" si="605"/>
        <v/>
      </c>
      <c r="EQ41" s="17" t="s">
        <v>132</v>
      </c>
      <c r="ER41" s="18">
        <v>0</v>
      </c>
      <c r="ET41" s="19" t="str">
        <f t="shared" si="606"/>
        <v/>
      </c>
      <c r="EY41" s="17" t="s">
        <v>132</v>
      </c>
      <c r="EZ41" s="18">
        <v>0</v>
      </c>
      <c r="FB41" s="19" t="str">
        <f t="shared" si="607"/>
        <v/>
      </c>
      <c r="FG41" s="17" t="s">
        <v>132</v>
      </c>
      <c r="FH41" s="18">
        <v>0</v>
      </c>
      <c r="FJ41" s="19" t="str">
        <f t="shared" si="608"/>
        <v/>
      </c>
      <c r="FO41" s="17" t="s">
        <v>132</v>
      </c>
      <c r="FP41" s="18">
        <v>0</v>
      </c>
      <c r="FR41" s="19" t="str">
        <f t="shared" si="609"/>
        <v/>
      </c>
      <c r="FW41" s="17" t="s">
        <v>132</v>
      </c>
      <c r="FX41" s="18">
        <v>0</v>
      </c>
      <c r="FZ41" s="19" t="str">
        <f t="shared" si="610"/>
        <v/>
      </c>
      <c r="GE41" s="17" t="s">
        <v>132</v>
      </c>
      <c r="GF41" s="18">
        <v>0</v>
      </c>
      <c r="GH41" s="19" t="str">
        <f t="shared" si="611"/>
        <v/>
      </c>
      <c r="GM41" s="17" t="s">
        <v>132</v>
      </c>
      <c r="GN41" s="18">
        <v>0</v>
      </c>
      <c r="GP41" s="19" t="str">
        <f t="shared" si="612"/>
        <v/>
      </c>
      <c r="GU41" s="17" t="s">
        <v>132</v>
      </c>
      <c r="GV41" s="18">
        <v>0</v>
      </c>
      <c r="GX41" s="19" t="str">
        <f t="shared" si="613"/>
        <v/>
      </c>
      <c r="HC41" s="17" t="s">
        <v>132</v>
      </c>
      <c r="HD41" s="18">
        <v>0</v>
      </c>
      <c r="HF41" s="19" t="str">
        <f t="shared" si="614"/>
        <v/>
      </c>
      <c r="HK41" s="17" t="s">
        <v>132</v>
      </c>
      <c r="HL41" s="18">
        <v>0</v>
      </c>
      <c r="HN41" s="19" t="str">
        <f t="shared" si="615"/>
        <v/>
      </c>
      <c r="HS41" s="17" t="s">
        <v>132</v>
      </c>
      <c r="HT41" s="18">
        <v>0</v>
      </c>
      <c r="HV41" s="19" t="str">
        <f t="shared" si="616"/>
        <v/>
      </c>
      <c r="IA41" s="17" t="s">
        <v>132</v>
      </c>
      <c r="IB41" s="18">
        <v>0</v>
      </c>
      <c r="ID41" s="19" t="str">
        <f t="shared" si="617"/>
        <v/>
      </c>
      <c r="II41" s="17" t="s">
        <v>132</v>
      </c>
      <c r="IJ41" s="18">
        <v>0</v>
      </c>
      <c r="IL41" s="19" t="str">
        <f t="shared" si="618"/>
        <v/>
      </c>
      <c r="IQ41" s="17" t="s">
        <v>132</v>
      </c>
      <c r="IR41" s="18">
        <v>0</v>
      </c>
      <c r="IT41" s="19" t="str">
        <f t="shared" si="619"/>
        <v/>
      </c>
      <c r="IY41" s="17" t="s">
        <v>132</v>
      </c>
      <c r="IZ41" s="18">
        <v>0</v>
      </c>
      <c r="JB41" s="19" t="str">
        <f t="shared" si="620"/>
        <v/>
      </c>
      <c r="JG41" s="17" t="s">
        <v>132</v>
      </c>
      <c r="JH41" s="18">
        <v>0</v>
      </c>
      <c r="JJ41" s="19" t="str">
        <f t="shared" si="621"/>
        <v/>
      </c>
      <c r="JO41" s="17" t="s">
        <v>132</v>
      </c>
      <c r="JP41" s="18">
        <v>0</v>
      </c>
      <c r="JR41" s="19" t="str">
        <f t="shared" si="622"/>
        <v/>
      </c>
      <c r="JW41" s="17" t="s">
        <v>132</v>
      </c>
      <c r="JX41" s="18">
        <v>0</v>
      </c>
      <c r="JZ41" s="19" t="str">
        <f t="shared" si="623"/>
        <v/>
      </c>
      <c r="KE41" s="17" t="s">
        <v>132</v>
      </c>
      <c r="KF41" s="18">
        <v>0</v>
      </c>
      <c r="KH41" s="19" t="str">
        <f t="shared" si="624"/>
        <v/>
      </c>
      <c r="KM41" s="17" t="s">
        <v>132</v>
      </c>
      <c r="KN41" s="18">
        <v>0</v>
      </c>
      <c r="KP41" s="19" t="str">
        <f t="shared" si="625"/>
        <v/>
      </c>
      <c r="KU41" s="17" t="s">
        <v>132</v>
      </c>
      <c r="KV41" s="18">
        <v>0</v>
      </c>
      <c r="KX41" s="19" t="str">
        <f t="shared" si="626"/>
        <v/>
      </c>
      <c r="LC41" s="17" t="s">
        <v>132</v>
      </c>
      <c r="LD41" s="18">
        <v>0</v>
      </c>
      <c r="LF41" s="19" t="str">
        <f t="shared" si="627"/>
        <v/>
      </c>
      <c r="LK41" s="17" t="s">
        <v>132</v>
      </c>
      <c r="LL41" s="18">
        <v>0</v>
      </c>
      <c r="LN41" s="19" t="str">
        <f t="shared" si="628"/>
        <v/>
      </c>
      <c r="LS41" s="17" t="s">
        <v>132</v>
      </c>
      <c r="LT41" s="18"/>
      <c r="LV41" s="19" t="str">
        <f t="shared" si="629"/>
        <v/>
      </c>
      <c r="MA41" s="17" t="s">
        <v>132</v>
      </c>
      <c r="MB41" s="18">
        <v>0</v>
      </c>
      <c r="MD41" s="19" t="str">
        <f t="shared" si="630"/>
        <v/>
      </c>
      <c r="MI41" s="17" t="s">
        <v>132</v>
      </c>
      <c r="MJ41" s="18">
        <v>0</v>
      </c>
      <c r="ML41" s="19" t="str">
        <f t="shared" si="631"/>
        <v/>
      </c>
      <c r="MQ41" s="17" t="s">
        <v>132</v>
      </c>
      <c r="MR41" s="18">
        <v>0</v>
      </c>
      <c r="MT41" s="19" t="str">
        <f t="shared" si="632"/>
        <v/>
      </c>
      <c r="MY41" s="17" t="s">
        <v>132</v>
      </c>
      <c r="MZ41" s="18">
        <v>0</v>
      </c>
      <c r="NB41" s="19" t="str">
        <f t="shared" si="633"/>
        <v/>
      </c>
      <c r="NG41" s="17" t="s">
        <v>132</v>
      </c>
      <c r="NH41" s="18">
        <v>0</v>
      </c>
      <c r="NJ41" s="19" t="str">
        <f t="shared" si="634"/>
        <v/>
      </c>
      <c r="NO41" s="17" t="s">
        <v>132</v>
      </c>
      <c r="NP41" s="18">
        <v>0</v>
      </c>
      <c r="NR41" s="19" t="str">
        <f t="shared" si="635"/>
        <v/>
      </c>
      <c r="NW41" s="17" t="s">
        <v>132</v>
      </c>
      <c r="NX41" s="18">
        <v>0</v>
      </c>
      <c r="NZ41" s="19" t="str">
        <f t="shared" si="636"/>
        <v/>
      </c>
      <c r="OE41" s="17" t="s">
        <v>132</v>
      </c>
      <c r="OF41" s="18">
        <v>0</v>
      </c>
      <c r="OH41" s="19" t="str">
        <f t="shared" si="637"/>
        <v/>
      </c>
      <c r="OM41" s="17" t="s">
        <v>132</v>
      </c>
      <c r="ON41" s="18">
        <v>0</v>
      </c>
      <c r="OP41" s="19" t="str">
        <f t="shared" si="638"/>
        <v/>
      </c>
      <c r="OU41" s="17" t="s">
        <v>132</v>
      </c>
      <c r="OV41" s="18">
        <v>0</v>
      </c>
      <c r="OX41" s="19" t="str">
        <f t="shared" si="639"/>
        <v/>
      </c>
      <c r="PC41" s="17" t="s">
        <v>132</v>
      </c>
      <c r="PD41" s="18">
        <v>0</v>
      </c>
      <c r="PF41" s="19" t="str">
        <f t="shared" si="640"/>
        <v/>
      </c>
      <c r="PK41" s="17" t="s">
        <v>132</v>
      </c>
      <c r="PL41" s="18">
        <v>0</v>
      </c>
      <c r="PN41" s="19" t="str">
        <f t="shared" si="641"/>
        <v/>
      </c>
      <c r="PS41" s="17" t="s">
        <v>132</v>
      </c>
      <c r="PT41" s="18">
        <v>0</v>
      </c>
      <c r="PV41" s="19" t="str">
        <f t="shared" si="642"/>
        <v/>
      </c>
      <c r="QA41" s="17" t="s">
        <v>132</v>
      </c>
      <c r="QB41" s="18">
        <v>0</v>
      </c>
      <c r="QD41" s="19" t="str">
        <f t="shared" si="643"/>
        <v/>
      </c>
      <c r="QI41" s="17" t="s">
        <v>132</v>
      </c>
      <c r="QJ41" s="18">
        <v>0</v>
      </c>
      <c r="QL41" s="19" t="str">
        <f t="shared" si="644"/>
        <v/>
      </c>
      <c r="QQ41" s="17" t="s">
        <v>132</v>
      </c>
      <c r="QR41" s="18">
        <v>0</v>
      </c>
      <c r="QT41" s="19" t="str">
        <f t="shared" si="645"/>
        <v/>
      </c>
      <c r="QY41" s="17" t="s">
        <v>132</v>
      </c>
      <c r="QZ41" s="18">
        <v>0</v>
      </c>
      <c r="RB41" s="19" t="str">
        <f t="shared" si="646"/>
        <v/>
      </c>
      <c r="RG41" s="17" t="s">
        <v>132</v>
      </c>
      <c r="RH41" s="18">
        <v>0</v>
      </c>
      <c r="RJ41" s="19" t="str">
        <f t="shared" si="647"/>
        <v/>
      </c>
      <c r="RO41" s="17" t="s">
        <v>132</v>
      </c>
      <c r="RP41" s="18"/>
      <c r="RR41" s="19" t="str">
        <f t="shared" si="648"/>
        <v/>
      </c>
      <c r="RW41" s="17" t="s">
        <v>132</v>
      </c>
      <c r="RX41" s="18">
        <v>0</v>
      </c>
      <c r="RZ41" s="19" t="str">
        <f t="shared" si="649"/>
        <v/>
      </c>
      <c r="SE41" s="17" t="s">
        <v>132</v>
      </c>
      <c r="SF41" s="18">
        <v>0</v>
      </c>
      <c r="SH41" s="19" t="str">
        <f t="shared" si="650"/>
        <v/>
      </c>
      <c r="SM41" s="17" t="s">
        <v>132</v>
      </c>
      <c r="SN41" s="18">
        <v>0</v>
      </c>
      <c r="SP41" s="19" t="str">
        <f t="shared" si="651"/>
        <v/>
      </c>
      <c r="SU41" s="17" t="s">
        <v>132</v>
      </c>
      <c r="SV41" s="18">
        <v>0</v>
      </c>
      <c r="SX41" s="19" t="str">
        <f t="shared" si="652"/>
        <v/>
      </c>
      <c r="TC41" s="17" t="s">
        <v>132</v>
      </c>
      <c r="TD41" s="18">
        <v>0</v>
      </c>
      <c r="TF41" s="19" t="str">
        <f t="shared" si="653"/>
        <v/>
      </c>
      <c r="TK41" s="17" t="s">
        <v>132</v>
      </c>
      <c r="TL41" s="18">
        <v>0</v>
      </c>
      <c r="TN41" s="19" t="str">
        <f t="shared" si="654"/>
        <v/>
      </c>
      <c r="TS41" s="17" t="s">
        <v>132</v>
      </c>
      <c r="TT41" s="18">
        <v>0</v>
      </c>
      <c r="TV41" s="19" t="str">
        <f t="shared" si="655"/>
        <v/>
      </c>
      <c r="UA41" s="17" t="s">
        <v>132</v>
      </c>
      <c r="UB41" s="18">
        <v>0</v>
      </c>
      <c r="UD41" s="19" t="str">
        <f t="shared" si="656"/>
        <v/>
      </c>
      <c r="UI41" s="17" t="s">
        <v>132</v>
      </c>
      <c r="UJ41" s="18">
        <v>0</v>
      </c>
      <c r="UL41" s="19" t="str">
        <f t="shared" si="657"/>
        <v/>
      </c>
      <c r="UQ41" s="17" t="s">
        <v>132</v>
      </c>
      <c r="UR41" s="18">
        <v>0</v>
      </c>
      <c r="UT41" s="19" t="str">
        <f t="shared" si="658"/>
        <v/>
      </c>
      <c r="UY41" s="17" t="s">
        <v>132</v>
      </c>
      <c r="UZ41" s="18">
        <v>0</v>
      </c>
      <c r="VB41" s="19" t="str">
        <f t="shared" si="659"/>
        <v/>
      </c>
      <c r="VG41" s="17" t="s">
        <v>132</v>
      </c>
      <c r="VH41" s="18">
        <v>0</v>
      </c>
      <c r="VJ41" s="19" t="str">
        <f t="shared" si="660"/>
        <v/>
      </c>
      <c r="VO41" s="17" t="s">
        <v>132</v>
      </c>
      <c r="VP41" s="18">
        <v>0</v>
      </c>
      <c r="VR41" s="19" t="str">
        <f t="shared" si="661"/>
        <v/>
      </c>
      <c r="VW41" s="17" t="s">
        <v>132</v>
      </c>
      <c r="VX41" s="18">
        <v>0</v>
      </c>
      <c r="VZ41" s="19" t="str">
        <f t="shared" si="662"/>
        <v/>
      </c>
      <c r="WE41" s="17" t="s">
        <v>132</v>
      </c>
      <c r="WF41" s="18">
        <v>0</v>
      </c>
      <c r="WH41" s="19" t="str">
        <f t="shared" si="663"/>
        <v/>
      </c>
      <c r="WM41" s="17" t="s">
        <v>132</v>
      </c>
      <c r="WN41" s="18">
        <v>0</v>
      </c>
      <c r="WP41" s="19" t="str">
        <f t="shared" si="664"/>
        <v/>
      </c>
      <c r="WU41" s="17" t="s">
        <v>132</v>
      </c>
      <c r="WV41" s="18">
        <v>0</v>
      </c>
      <c r="WX41" s="19" t="str">
        <f t="shared" si="665"/>
        <v/>
      </c>
      <c r="XC41" s="17" t="s">
        <v>132</v>
      </c>
      <c r="XD41" s="18">
        <v>0</v>
      </c>
      <c r="XF41" s="19" t="str">
        <f t="shared" si="666"/>
        <v/>
      </c>
      <c r="XK41" s="17" t="s">
        <v>132</v>
      </c>
      <c r="XL41" s="18">
        <v>0</v>
      </c>
      <c r="XN41" s="19" t="str">
        <f t="shared" si="667"/>
        <v/>
      </c>
      <c r="XS41" s="17" t="s">
        <v>132</v>
      </c>
      <c r="XT41" s="18">
        <v>0</v>
      </c>
      <c r="XV41" s="19" t="str">
        <f t="shared" si="668"/>
        <v/>
      </c>
      <c r="YA41" s="17" t="s">
        <v>132</v>
      </c>
      <c r="YB41" s="18">
        <v>0</v>
      </c>
      <c r="YD41" s="19" t="str">
        <f t="shared" si="669"/>
        <v/>
      </c>
      <c r="YI41" s="17" t="s">
        <v>132</v>
      </c>
      <c r="YJ41" s="18">
        <v>0</v>
      </c>
      <c r="YL41" s="19" t="str">
        <f t="shared" si="670"/>
        <v/>
      </c>
      <c r="YQ41" s="17" t="s">
        <v>132</v>
      </c>
      <c r="YR41" s="18">
        <v>0</v>
      </c>
      <c r="YT41" s="19" t="str">
        <f t="shared" si="671"/>
        <v/>
      </c>
      <c r="YY41" s="17" t="s">
        <v>132</v>
      </c>
      <c r="YZ41" s="18">
        <v>0</v>
      </c>
      <c r="ZB41" s="19" t="str">
        <f t="shared" si="672"/>
        <v/>
      </c>
      <c r="ZG41" s="17" t="s">
        <v>132</v>
      </c>
      <c r="ZH41" s="18">
        <v>0</v>
      </c>
      <c r="ZJ41" s="19" t="str">
        <f t="shared" si="673"/>
        <v/>
      </c>
      <c r="ZO41" s="17" t="s">
        <v>132</v>
      </c>
      <c r="ZP41" s="18">
        <v>0</v>
      </c>
      <c r="ZR41" s="19" t="str">
        <f t="shared" si="674"/>
        <v/>
      </c>
      <c r="ZW41" s="17" t="s">
        <v>132</v>
      </c>
      <c r="ZX41" s="18">
        <v>0</v>
      </c>
      <c r="ZZ41" s="19" t="str">
        <f t="shared" si="675"/>
        <v/>
      </c>
      <c r="AAE41" s="17" t="s">
        <v>132</v>
      </c>
      <c r="AAF41" s="18">
        <v>0</v>
      </c>
      <c r="AAH41" s="19" t="str">
        <f t="shared" si="676"/>
        <v/>
      </c>
      <c r="AAM41" s="17" t="s">
        <v>132</v>
      </c>
      <c r="AAN41" s="18">
        <v>0</v>
      </c>
      <c r="AAP41" s="19" t="str">
        <f t="shared" si="677"/>
        <v/>
      </c>
      <c r="AAU41" s="17" t="s">
        <v>132</v>
      </c>
      <c r="AAV41" s="18">
        <v>0</v>
      </c>
      <c r="AAX41" s="19" t="str">
        <f t="shared" si="678"/>
        <v/>
      </c>
      <c r="ABC41" s="17" t="s">
        <v>132</v>
      </c>
      <c r="ABD41" s="18">
        <v>0</v>
      </c>
      <c r="ABF41" s="19" t="str">
        <f t="shared" si="679"/>
        <v/>
      </c>
      <c r="ABK41" s="17" t="s">
        <v>132</v>
      </c>
      <c r="ABL41" s="18">
        <v>0</v>
      </c>
      <c r="ABN41" s="19" t="str">
        <f t="shared" si="680"/>
        <v/>
      </c>
      <c r="ABS41" s="17" t="s">
        <v>132</v>
      </c>
      <c r="ABT41" s="18">
        <v>0</v>
      </c>
      <c r="ABV41" s="19" t="str">
        <f t="shared" si="681"/>
        <v/>
      </c>
      <c r="ACA41" s="17" t="s">
        <v>132</v>
      </c>
      <c r="ACB41" s="18">
        <v>0</v>
      </c>
      <c r="ACD41" s="19" t="str">
        <f t="shared" si="682"/>
        <v/>
      </c>
      <c r="ACI41" s="17" t="s">
        <v>132</v>
      </c>
      <c r="ACJ41" s="18">
        <v>0</v>
      </c>
      <c r="ACL41" s="19" t="str">
        <f t="shared" si="683"/>
        <v/>
      </c>
      <c r="ACQ41" s="17" t="s">
        <v>132</v>
      </c>
      <c r="ACR41" s="18">
        <v>0</v>
      </c>
      <c r="ACT41" s="19" t="str">
        <f t="shared" si="684"/>
        <v/>
      </c>
      <c r="ACY41" s="17" t="s">
        <v>132</v>
      </c>
      <c r="ACZ41" s="18">
        <v>0</v>
      </c>
      <c r="ADB41" s="19" t="str">
        <f t="shared" si="685"/>
        <v/>
      </c>
    </row>
    <row r="43" spans="2:783" x14ac:dyDescent="0.2">
      <c r="B43" s="21" t="s">
        <v>142</v>
      </c>
      <c r="D43" s="22" t="str">
        <f>"Teuerste ist:     "&amp;MAX(D44:D47)&amp;"   "&amp;INDEX(C44:C47,MATCH(MAX(D44:D47),D44:D47,0))</f>
        <v>Teuerste ist:     478   KLEYLING</v>
      </c>
      <c r="F43" s="17" t="s">
        <v>143</v>
      </c>
      <c r="G43" s="17" t="s">
        <v>134</v>
      </c>
      <c r="J43" s="21" t="s">
        <v>142</v>
      </c>
      <c r="L43" s="22" t="str">
        <f>"Teuerste ist:     "&amp;MAX(L44:L47)&amp;"   "&amp;INDEX(K44:K47,MATCH(MAX(L44:L47),L44:L47,0))</f>
        <v>Teuerste ist:     478   KLEYLING</v>
      </c>
      <c r="N43" s="17" t="s">
        <v>143</v>
      </c>
      <c r="O43" s="17" t="s">
        <v>134</v>
      </c>
      <c r="R43" s="21" t="s">
        <v>142</v>
      </c>
      <c r="T43" s="22" t="str">
        <f>"Teuerste ist:     "&amp;MAX(T44:T47)&amp;"   "&amp;INDEX(S44:S47,MATCH(MAX(T44:T47),T44:T47,0))</f>
        <v>Teuerste ist:     478   KLEYLING</v>
      </c>
      <c r="V43" s="17" t="s">
        <v>143</v>
      </c>
      <c r="W43" s="17" t="s">
        <v>134</v>
      </c>
      <c r="Z43" s="21" t="s">
        <v>142</v>
      </c>
      <c r="AB43" s="22" t="str">
        <f>"Teuerste ist:     "&amp;MAX(AB44:AB47)&amp;"   "&amp;INDEX(AA44:AA47,MATCH(MAX(AB44:AB47),AB44:AB47,0))</f>
        <v>Teuerste ist:     478   KLEYLING</v>
      </c>
      <c r="AD43" s="17" t="s">
        <v>143</v>
      </c>
      <c r="AE43" s="17" t="s">
        <v>134</v>
      </c>
      <c r="AH43" s="21" t="s">
        <v>142</v>
      </c>
      <c r="AJ43" s="22" t="str">
        <f>"Teuerste ist:     "&amp;MAX(AJ44:AJ47)&amp;"   "&amp;INDEX(AI44:AI47,MATCH(MAX(AJ44:AJ47),AJ44:AJ47,0))</f>
        <v>Teuerste ist:     478   KLEYLING</v>
      </c>
      <c r="AL43" s="17" t="s">
        <v>143</v>
      </c>
      <c r="AM43" s="17" t="s">
        <v>134</v>
      </c>
      <c r="AP43" s="21" t="s">
        <v>142</v>
      </c>
      <c r="AR43" s="22" t="str">
        <f>"Teuerste ist:     "&amp;MAX(AR44:AR47)&amp;"   "&amp;INDEX(AQ44:AQ47,MATCH(MAX(AR44:AR47),AR44:AR47,0))</f>
        <v>Teuerste ist:     478   KLEYLING</v>
      </c>
      <c r="AT43" s="17" t="s">
        <v>143</v>
      </c>
      <c r="AU43" s="17" t="s">
        <v>134</v>
      </c>
      <c r="AX43" s="21" t="s">
        <v>142</v>
      </c>
      <c r="AZ43" s="22" t="str">
        <f>"Teuerste ist:     "&amp;MAX(AZ44:AZ47)&amp;"   "&amp;INDEX(AY44:AY47,MATCH(MAX(AZ44:AZ47),AZ44:AZ47,0))</f>
        <v>Teuerste ist:     477   KLEYLING</v>
      </c>
      <c r="BB43" s="17" t="s">
        <v>143</v>
      </c>
      <c r="BC43" s="17" t="s">
        <v>134</v>
      </c>
      <c r="BF43" s="21" t="s">
        <v>142</v>
      </c>
      <c r="BH43" s="22" t="str">
        <f>"Teuerste ist:     "&amp;MAX(BH44:BH47)&amp;"   "&amp;INDEX(BG44:BG47,MATCH(MAX(BH44:BH47),BH44:BH47,0))</f>
        <v>Teuerste ist:     477   KLEYLING</v>
      </c>
      <c r="BJ43" s="17" t="s">
        <v>143</v>
      </c>
      <c r="BK43" s="17" t="s">
        <v>134</v>
      </c>
      <c r="BN43" s="21" t="s">
        <v>142</v>
      </c>
      <c r="BP43" s="22" t="str">
        <f>"Teuerste ist:     "&amp;MAX(BP44:BP47)&amp;"   "&amp;INDEX(BO44:BO47,MATCH(MAX(BP44:BP47),BP44:BP47,0))</f>
        <v>Teuerste ist:     480   KLEYLING</v>
      </c>
      <c r="BR43" s="17" t="s">
        <v>143</v>
      </c>
      <c r="BS43" s="17" t="s">
        <v>134</v>
      </c>
      <c r="BV43" s="21" t="s">
        <v>142</v>
      </c>
      <c r="BX43" s="22" t="e">
        <f>"Teuerste ist:     "&amp;MAX(BX44:BX47)&amp;"   "&amp;INDEX(BW44:BW47,MATCH(MAX(BX44:BX47),BX44:BX47,0))</f>
        <v>#N/A</v>
      </c>
      <c r="BZ43" s="17" t="s">
        <v>143</v>
      </c>
      <c r="CA43" s="17" t="s">
        <v>134</v>
      </c>
      <c r="CD43" s="21" t="s">
        <v>142</v>
      </c>
      <c r="CF43" s="22" t="str">
        <f>"Teuerste ist:     "&amp;MAX(CF44:CF47)&amp;"   "&amp;INDEX(CE44:CE47,MATCH(MAX(CF44:CF47),CF44:CF47,0))</f>
        <v>Teuerste ist:     480   KLEYLING</v>
      </c>
      <c r="CH43" s="17" t="s">
        <v>143</v>
      </c>
      <c r="CI43" s="17" t="s">
        <v>134</v>
      </c>
      <c r="CL43" s="21" t="s">
        <v>142</v>
      </c>
      <c r="CN43" s="22" t="str">
        <f>"Teuerste ist:     "&amp;MAX(CN44:CN47)&amp;"   "&amp;INDEX(CM44:CM47,MATCH(MAX(CN44:CN47),CN44:CN47,0))</f>
        <v>Teuerste ist:     480   KLEYLING</v>
      </c>
      <c r="CP43" s="17" t="s">
        <v>143</v>
      </c>
      <c r="CQ43" s="17" t="s">
        <v>134</v>
      </c>
      <c r="CT43" s="21" t="s">
        <v>142</v>
      </c>
      <c r="CV43" s="22" t="str">
        <f>"Teuerste ist:     "&amp;MAX(CV44:CV47)&amp;"   "&amp;INDEX(CU44:CU47,MATCH(MAX(CV44:CV47),CV44:CV47,0))</f>
        <v>Teuerste ist:     480   KLEYLING</v>
      </c>
      <c r="CX43" s="17" t="s">
        <v>143</v>
      </c>
      <c r="CY43" s="17" t="s">
        <v>134</v>
      </c>
      <c r="DB43" s="21" t="s">
        <v>142</v>
      </c>
      <c r="DD43" s="22" t="str">
        <f>"Teuerste ist:     "&amp;MAX(DD44:DD47)&amp;"   "&amp;INDEX(DC44:DC47,MATCH(MAX(DD44:DD47),DD44:DD47,0))</f>
        <v>Teuerste ist:     480   KLEYLING</v>
      </c>
      <c r="DF43" s="17" t="s">
        <v>143</v>
      </c>
      <c r="DG43" s="17" t="s">
        <v>134</v>
      </c>
      <c r="DJ43" s="21" t="s">
        <v>142</v>
      </c>
      <c r="DL43" s="22" t="str">
        <f>"Teuerste ist:     "&amp;MAX(DL44:DL47)&amp;"   "&amp;INDEX(DK44:DK47,MATCH(MAX(DL44:DL47),DL44:DL47,0))</f>
        <v>Teuerste ist:     482   KLEYLING</v>
      </c>
      <c r="DN43" s="17" t="s">
        <v>143</v>
      </c>
      <c r="DO43" s="17" t="s">
        <v>134</v>
      </c>
      <c r="DR43" s="21" t="s">
        <v>142</v>
      </c>
      <c r="DT43" s="22" t="str">
        <f>"Teuerste ist:     "&amp;MAX(DT44:DT47)&amp;"   "&amp;INDEX(DS44:DS47,MATCH(MAX(DT44:DT47),DT44:DT47,0))</f>
        <v>Teuerste ist:     482   KLEYLING</v>
      </c>
      <c r="DV43" s="17" t="s">
        <v>143</v>
      </c>
      <c r="DW43" s="17" t="s">
        <v>134</v>
      </c>
      <c r="DZ43" s="21" t="s">
        <v>142</v>
      </c>
      <c r="EB43" s="22" t="str">
        <f>"Teuerste ist:     "&amp;MAX(EB44:EB47)&amp;"   "&amp;INDEX(EA44:EA47,MATCH(MAX(EB44:EB47),EB44:EB47,0))</f>
        <v>Teuerste ist:     482   KLEYLING</v>
      </c>
      <c r="ED43" s="17" t="s">
        <v>143</v>
      </c>
      <c r="EE43" s="17" t="s">
        <v>134</v>
      </c>
      <c r="EH43" s="21" t="s">
        <v>142</v>
      </c>
      <c r="EJ43" s="22" t="str">
        <f>"Teuerste ist:     "&amp;MAX(EJ44:EJ47)&amp;"   "&amp;INDEX(EI44:EI47,MATCH(MAX(EJ44:EJ47),EJ44:EJ47,0))</f>
        <v>Teuerste ist:     482   KLEYLING</v>
      </c>
      <c r="EL43" s="17" t="s">
        <v>143</v>
      </c>
      <c r="EM43" s="17" t="s">
        <v>134</v>
      </c>
      <c r="EP43" s="21" t="s">
        <v>142</v>
      </c>
      <c r="ER43" s="22" t="str">
        <f>"Teuerste ist:     "&amp;MAX(ER44:ER47)&amp;"   "&amp;INDEX(EQ44:EQ47,MATCH(MAX(ER44:ER47),ER44:ER47,0))</f>
        <v>Teuerste ist:     480   KLEYLING</v>
      </c>
      <c r="ET43" s="17" t="s">
        <v>143</v>
      </c>
      <c r="EU43" s="17" t="s">
        <v>134</v>
      </c>
      <c r="EX43" s="21" t="s">
        <v>142</v>
      </c>
      <c r="EZ43" s="22" t="str">
        <f>"Teuerste ist:     "&amp;MAX(EZ44:EZ47)&amp;"   "&amp;INDEX(EY44:EY47,MATCH(MAX(EZ44:EZ47),EZ44:EZ47,0))</f>
        <v>Teuerste ist:     480   KLEYLING</v>
      </c>
      <c r="FB43" s="17" t="s">
        <v>143</v>
      </c>
      <c r="FC43" s="17" t="s">
        <v>134</v>
      </c>
      <c r="FF43" s="21" t="s">
        <v>142</v>
      </c>
      <c r="FH43" s="22" t="str">
        <f>"Teuerste ist:     "&amp;MAX(FH44:FH47)&amp;"   "&amp;INDEX(FG44:FG47,MATCH(MAX(FH44:FH47),FH44:FH47,0))</f>
        <v>Teuerste ist:     480   KLEYLING</v>
      </c>
      <c r="FJ43" s="17" t="s">
        <v>143</v>
      </c>
      <c r="FK43" s="17" t="s">
        <v>134</v>
      </c>
      <c r="FN43" s="21" t="s">
        <v>142</v>
      </c>
      <c r="FP43" s="22" t="str">
        <f>"Teuerste ist:     "&amp;MAX(FP44:FP47)&amp;"   "&amp;INDEX(FO44:FO47,MATCH(MAX(FP44:FP47),FP44:FP47,0))</f>
        <v>Teuerste ist:     482   KLEYLING</v>
      </c>
      <c r="FR43" s="17" t="s">
        <v>143</v>
      </c>
      <c r="FS43" s="17" t="s">
        <v>134</v>
      </c>
      <c r="FV43" s="21" t="s">
        <v>142</v>
      </c>
      <c r="FX43" s="22" t="str">
        <f>"Teuerste ist:     "&amp;MAX(FX44:FX47)&amp;"   "&amp;INDEX(FW44:FW47,MATCH(MAX(FX44:FX47),FX44:FX47,0))</f>
        <v>Teuerste ist:     482   KLEYLING</v>
      </c>
      <c r="FZ43" s="17" t="s">
        <v>143</v>
      </c>
      <c r="GA43" s="17" t="s">
        <v>134</v>
      </c>
      <c r="GD43" s="21" t="s">
        <v>142</v>
      </c>
      <c r="GF43" s="22" t="str">
        <f>"Teuerste ist:     "&amp;MAX(GF44:GF47)&amp;"   "&amp;INDEX(GE44:GE47,MATCH(MAX(GF44:GF47),GF44:GF47,0))</f>
        <v>Teuerste ist:     482   KLEYLING</v>
      </c>
      <c r="GH43" s="17" t="s">
        <v>143</v>
      </c>
      <c r="GI43" s="17" t="s">
        <v>134</v>
      </c>
      <c r="GL43" s="21" t="s">
        <v>142</v>
      </c>
      <c r="GN43" s="22" t="str">
        <f>"Teuerste ist:     "&amp;MAX(GN44:GN47)&amp;"   "&amp;INDEX(GM44:GM47,MATCH(MAX(GN44:GN47),GN44:GN47,0))</f>
        <v>Teuerste ist:     478   KLEYLING</v>
      </c>
      <c r="GP43" s="17" t="s">
        <v>143</v>
      </c>
      <c r="GQ43" s="17" t="s">
        <v>134</v>
      </c>
      <c r="GT43" s="21" t="s">
        <v>142</v>
      </c>
      <c r="GV43" s="22" t="str">
        <f>"Teuerste ist:     "&amp;MAX(GV44:GV47)&amp;"   "&amp;INDEX(GU44:GU47,MATCH(MAX(GV44:GV47),GV44:GV47,0))</f>
        <v>Teuerste ist:     480   KLEYLING</v>
      </c>
      <c r="GX43" s="17" t="s">
        <v>143</v>
      </c>
      <c r="GY43" s="17" t="s">
        <v>134</v>
      </c>
      <c r="HB43" s="21" t="s">
        <v>142</v>
      </c>
      <c r="HD43" s="22" t="str">
        <f>"Teuerste ist:     "&amp;MAX(HD44:HD47)&amp;"   "&amp;INDEX(HC44:HC47,MATCH(MAX(HD44:HD47),HD44:HD47,0))</f>
        <v>Teuerste ist:     478   KLEYLING</v>
      </c>
      <c r="HF43" s="17" t="s">
        <v>143</v>
      </c>
      <c r="HG43" s="17" t="s">
        <v>134</v>
      </c>
      <c r="HJ43" s="21" t="s">
        <v>142</v>
      </c>
      <c r="HL43" s="22" t="str">
        <f>"Teuerste ist:     "&amp;MAX(HL44:HL47)&amp;"   "&amp;INDEX(HK44:HK47,MATCH(MAX(HL44:HL47),HL44:HL47,0))</f>
        <v>Teuerste ist:     478   KLEYLING</v>
      </c>
      <c r="HN43" s="17" t="s">
        <v>143</v>
      </c>
      <c r="HO43" s="17" t="s">
        <v>134</v>
      </c>
      <c r="HR43" s="21" t="s">
        <v>142</v>
      </c>
      <c r="HT43" s="22" t="str">
        <f>"Teuerste ist:     "&amp;MAX(HT44:HT47)&amp;"   "&amp;INDEX(HS44:HS47,MATCH(MAX(HT44:HT47),HT44:HT47,0))</f>
        <v>Teuerste ist:     477   KLEYLING</v>
      </c>
      <c r="HV43" s="17" t="s">
        <v>143</v>
      </c>
      <c r="HW43" s="17" t="s">
        <v>134</v>
      </c>
      <c r="HZ43" s="21" t="s">
        <v>142</v>
      </c>
      <c r="IB43" s="22" t="str">
        <f>"Teuerste ist:     "&amp;MAX(IB44:IB47)&amp;"   "&amp;INDEX(IA44:IA47,MATCH(MAX(IB44:IB47),IB44:IB47,0))</f>
        <v>Teuerste ist:     477   KLEYLING</v>
      </c>
      <c r="ID43" s="17" t="s">
        <v>143</v>
      </c>
      <c r="IE43" s="17" t="s">
        <v>134</v>
      </c>
      <c r="IH43" s="21" t="s">
        <v>142</v>
      </c>
      <c r="IJ43" s="22" t="str">
        <f>"Teuerste ist:     "&amp;MAX(IJ44:IJ47)&amp;"   "&amp;INDEX(II44:II47,MATCH(MAX(IJ44:IJ47),IJ44:IJ47,0))</f>
        <v>Teuerste ist:     477   KLEYLING</v>
      </c>
      <c r="IL43" s="17" t="s">
        <v>143</v>
      </c>
      <c r="IM43" s="17" t="s">
        <v>134</v>
      </c>
      <c r="IP43" s="21" t="s">
        <v>142</v>
      </c>
      <c r="IR43" s="22" t="str">
        <f>"Teuerste ist:     "&amp;MAX(IR44:IR47)&amp;"   "&amp;INDEX(IQ44:IQ47,MATCH(MAX(IR44:IR47),IR44:IR47,0))</f>
        <v>Teuerste ist:     477   KLEYLING</v>
      </c>
      <c r="IT43" s="17" t="s">
        <v>143</v>
      </c>
      <c r="IU43" s="17" t="s">
        <v>134</v>
      </c>
      <c r="IX43" s="21" t="s">
        <v>142</v>
      </c>
      <c r="IZ43" s="22" t="str">
        <f>"Teuerste ist:     "&amp;MAX(IZ44:IZ47)&amp;"   "&amp;INDEX(IY44:IY47,MATCH(MAX(IZ44:IZ47),IZ44:IZ47,0))</f>
        <v>Teuerste ist:     475   KLEYLING</v>
      </c>
      <c r="JB43" s="17" t="s">
        <v>143</v>
      </c>
      <c r="JC43" s="17" t="s">
        <v>134</v>
      </c>
      <c r="JF43" s="21" t="s">
        <v>142</v>
      </c>
      <c r="JH43" s="22" t="str">
        <f>"Teuerste ist:     "&amp;MAX(JH44:JH47)&amp;"   "&amp;INDEX(JG44:JG47,MATCH(MAX(JH44:JH47),JH44:JH47,0))</f>
        <v>Teuerste ist:     473   KLEYLING</v>
      </c>
      <c r="JJ43" s="17" t="s">
        <v>143</v>
      </c>
      <c r="JK43" s="17" t="s">
        <v>134</v>
      </c>
      <c r="JN43" s="21" t="s">
        <v>142</v>
      </c>
      <c r="JP43" s="22" t="str">
        <f>"Teuerste ist:     "&amp;MAX(JP44:JP47)&amp;"   "&amp;INDEX(JO44:JO47,MATCH(MAX(JP44:JP47),JP44:JP47,0))</f>
        <v>Teuerste ist:     473   KLEYLING</v>
      </c>
      <c r="JR43" s="17" t="s">
        <v>143</v>
      </c>
      <c r="JS43" s="17" t="s">
        <v>134</v>
      </c>
      <c r="JV43" s="21" t="s">
        <v>142</v>
      </c>
      <c r="JX43" s="22" t="str">
        <f>"Teuerste ist:     "&amp;MAX(JX44:JX47)&amp;"   "&amp;INDEX(JW44:JW47,MATCH(MAX(JX44:JX47),JX44:JX47,0))</f>
        <v>Teuerste ist:     477   KLEYLING</v>
      </c>
      <c r="JZ43" s="17" t="s">
        <v>143</v>
      </c>
      <c r="KA43" s="17" t="s">
        <v>134</v>
      </c>
      <c r="KD43" s="21" t="s">
        <v>142</v>
      </c>
      <c r="KF43" s="22" t="str">
        <f>"Teuerste ist:     "&amp;MAX(KF44:KF47)&amp;"   "&amp;INDEX(KE44:KE47,MATCH(MAX(KF44:KF47),KF44:KF47,0))</f>
        <v>Teuerste ist:     477   KLEYLING</v>
      </c>
      <c r="KH43" s="17" t="s">
        <v>143</v>
      </c>
      <c r="KI43" s="17" t="s">
        <v>134</v>
      </c>
      <c r="KL43" s="21" t="s">
        <v>142</v>
      </c>
      <c r="KN43" s="22" t="str">
        <f>"Teuerste ist:     "&amp;MAX(KN44:KN47)&amp;"   "&amp;INDEX(KM44:KM47,MATCH(MAX(KN44:KN47),KN44:KN47,0))</f>
        <v>Teuerste ist:     478   KLEYLING</v>
      </c>
      <c r="KP43" s="17" t="s">
        <v>143</v>
      </c>
      <c r="KQ43" s="17" t="s">
        <v>134</v>
      </c>
      <c r="KT43" s="21" t="s">
        <v>142</v>
      </c>
      <c r="KV43" s="22" t="str">
        <f>"Teuerste ist:     "&amp;MAX(KV44:KV47)&amp;"   "&amp;INDEX(KU44:KU47,MATCH(MAX(KV44:KV47),KV44:KV47,0))</f>
        <v>Teuerste ist:     475   KLEYLING</v>
      </c>
      <c r="KX43" s="17" t="s">
        <v>143</v>
      </c>
      <c r="KY43" s="17" t="s">
        <v>134</v>
      </c>
      <c r="LB43" s="21" t="s">
        <v>142</v>
      </c>
      <c r="LD43" s="22" t="str">
        <f>"Teuerste ist:     "&amp;MAX(LD44:LD47)&amp;"   "&amp;INDEX(LC44:LC47,MATCH(MAX(LD44:LD47),LD44:LD47,0))</f>
        <v>Teuerste ist:     475   KLEYLING</v>
      </c>
      <c r="LF43" s="17" t="s">
        <v>143</v>
      </c>
      <c r="LG43" s="17" t="s">
        <v>134</v>
      </c>
      <c r="LJ43" s="21" t="s">
        <v>142</v>
      </c>
      <c r="LL43" s="22" t="str">
        <f>"Teuerste ist:     "&amp;MAX(LL44:LL47)&amp;"   "&amp;INDEX(LK44:LK47,MATCH(MAX(LL44:LL47),LL44:LL47,0))</f>
        <v>Teuerste ist:     475   KLEYLING</v>
      </c>
      <c r="LN43" s="17" t="s">
        <v>143</v>
      </c>
      <c r="LO43" s="17" t="s">
        <v>134</v>
      </c>
      <c r="LR43" s="21" t="s">
        <v>142</v>
      </c>
      <c r="LT43" s="22" t="e">
        <f>"Teuerste ist:     "&amp;MAX(LT44:LT47)&amp;"   "&amp;INDEX(LS44:LS47,MATCH(MAX(LT44:LT47),LT44:LT47,0))</f>
        <v>#N/A</v>
      </c>
      <c r="LV43" s="17" t="s">
        <v>143</v>
      </c>
      <c r="LW43" s="17" t="s">
        <v>134</v>
      </c>
      <c r="LZ43" s="21" t="s">
        <v>142</v>
      </c>
      <c r="MB43" s="22" t="str">
        <f>"Teuerste ist:     "&amp;MAX(MB44:MB47)&amp;"   "&amp;INDEX(MA44:MA47,MATCH(MAX(MB44:MB47),MB44:MB47,0))</f>
        <v>Teuerste ist:     475   KLEYLING</v>
      </c>
      <c r="MD43" s="17" t="s">
        <v>143</v>
      </c>
      <c r="ME43" s="17" t="s">
        <v>134</v>
      </c>
      <c r="MH43" s="21" t="s">
        <v>142</v>
      </c>
      <c r="MJ43" s="22" t="str">
        <f>"Teuerste ist:     "&amp;MAX(MJ44:MJ47)&amp;"   "&amp;INDEX(MI44:MI47,MATCH(MAX(MJ44:MJ47),MJ44:MJ47,0))</f>
        <v>Teuerste ist:     475   KLEYLING</v>
      </c>
      <c r="ML43" s="17" t="s">
        <v>143</v>
      </c>
      <c r="MM43" s="17" t="s">
        <v>134</v>
      </c>
      <c r="MP43" s="21" t="s">
        <v>142</v>
      </c>
      <c r="MR43" s="22" t="str">
        <f>"Teuerste ist:     "&amp;MAX(MR44:MR47)&amp;"   "&amp;INDEX(MQ44:MQ47,MATCH(MAX(MR44:MR47),MR44:MR47,0))</f>
        <v>Teuerste ist:     477   KLEYLING</v>
      </c>
      <c r="MT43" s="17" t="s">
        <v>143</v>
      </c>
      <c r="MU43" s="17" t="s">
        <v>134</v>
      </c>
      <c r="MX43" s="21" t="s">
        <v>142</v>
      </c>
      <c r="MZ43" s="22" t="str">
        <f>"Teuerste ist:     "&amp;MAX(MZ44:MZ47)&amp;"   "&amp;INDEX(MY44:MY47,MATCH(MAX(MZ44:MZ47),MZ44:MZ47,0))</f>
        <v>Teuerste ist:     475   KLEYLING</v>
      </c>
      <c r="NB43" s="17" t="s">
        <v>143</v>
      </c>
      <c r="NC43" s="17" t="s">
        <v>134</v>
      </c>
      <c r="NF43" s="21" t="s">
        <v>142</v>
      </c>
      <c r="NH43" s="22" t="str">
        <f>"Teuerste ist:     "&amp;MAX(NH44:NH47)&amp;"   "&amp;INDEX(NG44:NG47,MATCH(MAX(NH44:NH47),NH44:NH47,0))</f>
        <v>Teuerste ist:     477   KLEYLING</v>
      </c>
      <c r="NJ43" s="17" t="s">
        <v>143</v>
      </c>
      <c r="NK43" s="17" t="s">
        <v>134</v>
      </c>
      <c r="NN43" s="21" t="s">
        <v>142</v>
      </c>
      <c r="NP43" s="22" t="str">
        <f>"Teuerste ist:     "&amp;MAX(NP44:NP47)&amp;"   "&amp;INDEX(NO44:NO47,MATCH(MAX(NP44:NP47),NP44:NP47,0))</f>
        <v>Teuerste ist:     477   KLEYLING</v>
      </c>
      <c r="NR43" s="17" t="s">
        <v>143</v>
      </c>
      <c r="NS43" s="17" t="s">
        <v>134</v>
      </c>
      <c r="NV43" s="21" t="s">
        <v>142</v>
      </c>
      <c r="NX43" s="22" t="str">
        <f>"Teuerste ist:     "&amp;MAX(NX44:NX47)&amp;"   "&amp;INDEX(NW44:NW47,MATCH(MAX(NX44:NX47),NX44:NX47,0))</f>
        <v>Teuerste ist:     477   KLEYLING</v>
      </c>
      <c r="NZ43" s="17" t="s">
        <v>143</v>
      </c>
      <c r="OA43" s="17" t="s">
        <v>134</v>
      </c>
      <c r="OD43" s="21" t="s">
        <v>142</v>
      </c>
      <c r="OF43" s="22" t="str">
        <f>"Teuerste ist:     "&amp;MAX(OF44:OF47)&amp;"   "&amp;INDEX(OE44:OE47,MATCH(MAX(OF44:OF47),OF44:OF47,0))</f>
        <v>Teuerste ist:     473   KLEYLING</v>
      </c>
      <c r="OH43" s="17" t="s">
        <v>143</v>
      </c>
      <c r="OI43" s="17" t="s">
        <v>134</v>
      </c>
      <c r="OL43" s="21" t="s">
        <v>142</v>
      </c>
      <c r="ON43" s="22" t="str">
        <f>"Teuerste ist:     "&amp;MAX(ON44:ON47)&amp;"   "&amp;INDEX(OM44:OM47,MATCH(MAX(ON44:ON47),ON44:ON47,0))</f>
        <v>Teuerste ist:     475   KLEYLING</v>
      </c>
      <c r="OP43" s="17" t="s">
        <v>143</v>
      </c>
      <c r="OQ43" s="17" t="s">
        <v>134</v>
      </c>
      <c r="OT43" s="21" t="s">
        <v>142</v>
      </c>
      <c r="OV43" s="22" t="str">
        <f>"Teuerste ist:     "&amp;MAX(OV44:OV47)&amp;"   "&amp;INDEX(OU44:OU47,MATCH(MAX(OV44:OV47),OV44:OV47,0))</f>
        <v>Teuerste ist:     473   KLEYLING</v>
      </c>
      <c r="OX43" s="17" t="s">
        <v>143</v>
      </c>
      <c r="OY43" s="17" t="s">
        <v>134</v>
      </c>
      <c r="PB43" s="21" t="s">
        <v>142</v>
      </c>
      <c r="PD43" s="22" t="str">
        <f>"Teuerste ist:     "&amp;MAX(PD44:PD47)&amp;"   "&amp;INDEX(PC44:PC47,MATCH(MAX(PD44:PD47),PD44:PD47,0))</f>
        <v>Teuerste ist:     473   KLEYLING</v>
      </c>
      <c r="PF43" s="17" t="s">
        <v>143</v>
      </c>
      <c r="PG43" s="17" t="s">
        <v>134</v>
      </c>
      <c r="PJ43" s="21" t="s">
        <v>142</v>
      </c>
      <c r="PL43" s="22" t="str">
        <f>"Teuerste ist:     "&amp;MAX(PL44:PL47)&amp;"   "&amp;INDEX(PK44:PK47,MATCH(MAX(PL44:PL47),PL44:PL47,0))</f>
        <v>Teuerste ist:     467   KLEYLING</v>
      </c>
      <c r="PN43" s="17" t="s">
        <v>143</v>
      </c>
      <c r="PO43" s="17" t="s">
        <v>134</v>
      </c>
      <c r="PR43" s="21" t="s">
        <v>142</v>
      </c>
      <c r="PT43" s="22" t="str">
        <f>"Teuerste ist:     "&amp;MAX(PT44:PT47)&amp;"   "&amp;INDEX(PS44:PS47,MATCH(MAX(PT44:PT47),PT44:PT47,0))</f>
        <v>Teuerste ist:     473   KLEYLING</v>
      </c>
      <c r="PV43" s="17" t="s">
        <v>143</v>
      </c>
      <c r="PW43" s="17" t="s">
        <v>134</v>
      </c>
      <c r="PZ43" s="21" t="s">
        <v>142</v>
      </c>
      <c r="QB43" s="22" t="str">
        <f>"Teuerste ist:     "&amp;MAX(QB44:QB47)&amp;"   "&amp;INDEX(QA44:QA47,MATCH(MAX(QB44:QB47),QB44:QB47,0))</f>
        <v>Teuerste ist:     473   KLEYLING</v>
      </c>
      <c r="QD43" s="17" t="s">
        <v>143</v>
      </c>
      <c r="QE43" s="17" t="s">
        <v>134</v>
      </c>
      <c r="QH43" s="21" t="s">
        <v>142</v>
      </c>
      <c r="QJ43" s="22" t="str">
        <f>"Teuerste ist:     "&amp;MAX(QJ44:QJ47)&amp;"   "&amp;INDEX(QI44:QI47,MATCH(MAX(QJ44:QJ47),QJ44:QJ47,0))</f>
        <v>Teuerste ist:     475   KLEYLING</v>
      </c>
      <c r="QL43" s="17" t="s">
        <v>143</v>
      </c>
      <c r="QM43" s="17" t="s">
        <v>134</v>
      </c>
      <c r="QP43" s="21" t="s">
        <v>142</v>
      </c>
      <c r="QR43" s="22" t="str">
        <f>"Teuerste ist:     "&amp;MAX(QR44:QR47)&amp;"   "&amp;INDEX(QQ44:QQ47,MATCH(MAX(QR44:QR47),QR44:QR47,0))</f>
        <v>Teuerste ist:     475   KLEYLING</v>
      </c>
      <c r="QT43" s="17" t="s">
        <v>143</v>
      </c>
      <c r="QU43" s="17" t="s">
        <v>134</v>
      </c>
      <c r="QX43" s="21" t="s">
        <v>142</v>
      </c>
      <c r="QZ43" s="22" t="str">
        <f>"Teuerste ist:     "&amp;MAX(QZ44:QZ47)&amp;"   "&amp;INDEX(QY44:QY47,MATCH(MAX(QZ44:QZ47),QZ44:QZ47,0))</f>
        <v>Teuerste ist:     467   KLEYLING</v>
      </c>
      <c r="RB43" s="17" t="s">
        <v>143</v>
      </c>
      <c r="RC43" s="17" t="s">
        <v>134</v>
      </c>
      <c r="RF43" s="21" t="s">
        <v>142</v>
      </c>
      <c r="RH43" s="22" t="str">
        <f>"Teuerste ist:     "&amp;MAX(RH44:RH47)&amp;"   "&amp;INDEX(RG44:RG47,MATCH(MAX(RH44:RH47),RH44:RH47,0))</f>
        <v>Teuerste ist:     467   KLEYLING</v>
      </c>
      <c r="RJ43" s="17" t="s">
        <v>143</v>
      </c>
      <c r="RK43" s="17" t="s">
        <v>134</v>
      </c>
      <c r="RN43" s="21" t="s">
        <v>142</v>
      </c>
      <c r="RP43" s="22" t="e">
        <f>"Teuerste ist:     "&amp;MAX(RP44:RP47)&amp;"   "&amp;INDEX(RO44:RO47,MATCH(MAX(RP44:RP47),RP44:RP47,0))</f>
        <v>#N/A</v>
      </c>
      <c r="RR43" s="17" t="s">
        <v>143</v>
      </c>
      <c r="RS43" s="17" t="s">
        <v>134</v>
      </c>
      <c r="RV43" s="21" t="s">
        <v>142</v>
      </c>
      <c r="RX43" s="22" t="str">
        <f>"Teuerste ist:     "&amp;MAX(RX44:RX47)&amp;"   "&amp;INDEX(RW44:RW47,MATCH(MAX(RX44:RX47),RX44:RX47,0))</f>
        <v>Teuerste ist:     467   KLEYLING</v>
      </c>
      <c r="RZ43" s="17" t="s">
        <v>143</v>
      </c>
      <c r="SA43" s="17" t="s">
        <v>134</v>
      </c>
      <c r="SD43" s="21" t="s">
        <v>142</v>
      </c>
      <c r="SF43" s="22" t="str">
        <f>"Teuerste ist:     "&amp;MAX(SF44:SF47)&amp;"   "&amp;INDEX(SE44:SE47,MATCH(MAX(SF44:SF47),SF44:SF47,0))</f>
        <v>Teuerste ist:     467   KLEYLING</v>
      </c>
      <c r="SH43" s="17" t="s">
        <v>143</v>
      </c>
      <c r="SI43" s="17" t="s">
        <v>134</v>
      </c>
      <c r="SL43" s="21" t="s">
        <v>142</v>
      </c>
      <c r="SN43" s="22" t="str">
        <f>"Teuerste ist:     "&amp;MAX(SN44:SN47)&amp;"   "&amp;INDEX(SM44:SM47,MATCH(MAX(SN44:SN47),SN44:SN47,0))</f>
        <v>Teuerste ist:     467   KLEYLING</v>
      </c>
      <c r="SP43" s="17" t="s">
        <v>143</v>
      </c>
      <c r="SQ43" s="17" t="s">
        <v>134</v>
      </c>
      <c r="ST43" s="21" t="s">
        <v>142</v>
      </c>
      <c r="SV43" s="22" t="str">
        <f>"Teuerste ist:     "&amp;MAX(SV44:SV47)&amp;"   "&amp;INDEX(SU44:SU47,MATCH(MAX(SV44:SV47),SV44:SV47,0))</f>
        <v>Teuerste ist:     467   KLEYLING</v>
      </c>
      <c r="SX43" s="17" t="s">
        <v>143</v>
      </c>
      <c r="SY43" s="17" t="s">
        <v>134</v>
      </c>
      <c r="TB43" s="21" t="s">
        <v>142</v>
      </c>
      <c r="TD43" s="22" t="str">
        <f>"Teuerste ist:     "&amp;MAX(TD44:TD47)&amp;"   "&amp;INDEX(TC44:TC47,MATCH(MAX(TD44:TD47),TD44:TD47,0))</f>
        <v>Teuerste ist:     448   KLEYLING</v>
      </c>
      <c r="TF43" s="17" t="s">
        <v>143</v>
      </c>
      <c r="TG43" s="17" t="s">
        <v>134</v>
      </c>
      <c r="TJ43" s="21" t="s">
        <v>142</v>
      </c>
      <c r="TL43" s="22" t="str">
        <f>"Teuerste ist:     "&amp;MAX(TL44:TL47)&amp;"   "&amp;INDEX(TK44:TK47,MATCH(MAX(TL44:TL47),TL44:TL47,0))</f>
        <v>Teuerste ist:     448   KLEYLING</v>
      </c>
      <c r="TN43" s="17" t="s">
        <v>143</v>
      </c>
      <c r="TO43" s="17" t="s">
        <v>134</v>
      </c>
      <c r="TR43" s="21" t="s">
        <v>142</v>
      </c>
      <c r="TT43" s="22" t="str">
        <f>"Teuerste ist:     "&amp;MAX(TT44:TT47)&amp;"   "&amp;INDEX(TS44:TS47,MATCH(MAX(TT44:TT47),TT44:TT47,0))</f>
        <v>Teuerste ist:     448   KLEYLING</v>
      </c>
      <c r="TV43" s="17" t="s">
        <v>143</v>
      </c>
      <c r="TW43" s="17" t="s">
        <v>134</v>
      </c>
      <c r="TZ43" s="21" t="s">
        <v>142</v>
      </c>
      <c r="UB43" s="22" t="str">
        <f>"Teuerste ist:     "&amp;MAX(UB44:UB47)&amp;"   "&amp;INDEX(UA44:UA47,MATCH(MAX(UB44:UB47),UB44:UB47,0))</f>
        <v>Teuerste ist:     448   KLEYLING</v>
      </c>
      <c r="UD43" s="17" t="s">
        <v>143</v>
      </c>
      <c r="UE43" s="17" t="s">
        <v>134</v>
      </c>
      <c r="UH43" s="21" t="s">
        <v>142</v>
      </c>
      <c r="UJ43" s="22" t="str">
        <f>"Teuerste ist:     "&amp;MAX(UJ44:UJ47)&amp;"   "&amp;INDEX(UI44:UI47,MATCH(MAX(UJ44:UJ47),UJ44:UJ47,0))</f>
        <v>Teuerste ist:     448   KLEYLING</v>
      </c>
      <c r="UL43" s="17" t="s">
        <v>143</v>
      </c>
      <c r="UM43" s="17" t="s">
        <v>134</v>
      </c>
      <c r="UP43" s="21" t="s">
        <v>142</v>
      </c>
      <c r="UR43" s="22" t="str">
        <f>"Teuerste ist:     "&amp;MAX(UR44:UR47)&amp;"   "&amp;INDEX(UQ44:UQ47,MATCH(MAX(UR44:UR47),UR44:UR47,0))</f>
        <v>Teuerste ist:     448   KLEYLING</v>
      </c>
      <c r="UT43" s="17" t="s">
        <v>143</v>
      </c>
      <c r="UU43" s="17" t="s">
        <v>134</v>
      </c>
      <c r="UX43" s="21" t="s">
        <v>142</v>
      </c>
      <c r="UZ43" s="22" t="str">
        <f>"Teuerste ist:     "&amp;MAX(UZ44:UZ47)&amp;"   "&amp;INDEX(UY44:UY47,MATCH(MAX(UZ44:UZ47),UZ44:UZ47,0))</f>
        <v>Teuerste ist:     448   KLEYLING</v>
      </c>
      <c r="VB43" s="17" t="s">
        <v>143</v>
      </c>
      <c r="VC43" s="17" t="s">
        <v>134</v>
      </c>
      <c r="VF43" s="21" t="s">
        <v>142</v>
      </c>
      <c r="VH43" s="22" t="str">
        <f>"Teuerste ist:     "&amp;MAX(VH44:VH47)&amp;"   "&amp;INDEX(VG44:VG47,MATCH(MAX(VH44:VH47),VH44:VH47,0))</f>
        <v>Teuerste ist:     448   KLEYLING</v>
      </c>
      <c r="VJ43" s="17" t="s">
        <v>143</v>
      </c>
      <c r="VK43" s="17" t="s">
        <v>134</v>
      </c>
      <c r="VN43" s="21" t="s">
        <v>142</v>
      </c>
      <c r="VP43" s="22" t="str">
        <f>"Teuerste ist:     "&amp;MAX(VP44:VP47)&amp;"   "&amp;INDEX(VO44:VO47,MATCH(MAX(VP44:VP47),VP44:VP47,0))</f>
        <v>Teuerste ist:     448   KLEYLING</v>
      </c>
      <c r="VR43" s="17" t="s">
        <v>143</v>
      </c>
      <c r="VS43" s="17" t="s">
        <v>134</v>
      </c>
      <c r="VV43" s="21" t="s">
        <v>142</v>
      </c>
      <c r="VX43" s="22" t="str">
        <f>"Teuerste ist:     "&amp;MAX(VX44:VX47)&amp;"   "&amp;INDEX(VW44:VW47,MATCH(MAX(VX44:VX47),VX44:VX47,0))</f>
        <v>Teuerste ist:     448   KLEYLING</v>
      </c>
      <c r="VZ43" s="17" t="s">
        <v>143</v>
      </c>
      <c r="WA43" s="17" t="s">
        <v>134</v>
      </c>
      <c r="WD43" s="21" t="s">
        <v>142</v>
      </c>
      <c r="WF43" s="22" t="str">
        <f>"Teuerste ist:     "&amp;MAX(WF44:WF47)&amp;"   "&amp;INDEX(WE44:WE47,MATCH(MAX(WF44:WF47),WF44:WF47,0))</f>
        <v>Teuerste ist:     402   KLEYLING</v>
      </c>
      <c r="WH43" s="17" t="s">
        <v>143</v>
      </c>
      <c r="WI43" s="17" t="s">
        <v>134</v>
      </c>
      <c r="WL43" s="21" t="s">
        <v>142</v>
      </c>
      <c r="WN43" s="22" t="str">
        <f>"Teuerste ist:     "&amp;MAX(WN44:WN47)&amp;"   "&amp;INDEX(WM44:WM47,MATCH(MAX(WN44:WN47),WN44:WN47,0))</f>
        <v>Teuerste ist:     402   KLEYLING</v>
      </c>
      <c r="WP43" s="17" t="s">
        <v>143</v>
      </c>
      <c r="WQ43" s="17" t="s">
        <v>134</v>
      </c>
      <c r="WT43" s="21" t="s">
        <v>142</v>
      </c>
      <c r="WV43" s="22" t="str">
        <f>"Teuerste ist:     "&amp;MAX(WV44:WV47)&amp;"   "&amp;INDEX(WU44:WU47,MATCH(MAX(WV44:WV47),WV44:WV47,0))</f>
        <v>Teuerste ist:     338   KLEYLING</v>
      </c>
      <c r="WX43" s="17" t="s">
        <v>143</v>
      </c>
      <c r="WY43" s="17" t="s">
        <v>134</v>
      </c>
      <c r="XB43" s="21" t="s">
        <v>142</v>
      </c>
      <c r="XD43" s="22" t="str">
        <f>"Teuerste ist:     "&amp;MAX(XD44:XD47)&amp;"   "&amp;INDEX(XC44:XC47,MATCH(MAX(XD44:XD47),XD44:XD47,0))</f>
        <v>Teuerste ist:     473   KLEYLING</v>
      </c>
      <c r="XF43" s="17" t="s">
        <v>143</v>
      </c>
      <c r="XG43" s="17" t="s">
        <v>134</v>
      </c>
      <c r="XJ43" s="21" t="s">
        <v>142</v>
      </c>
      <c r="XL43" s="22" t="str">
        <f>"Teuerste ist:     "&amp;MAX(XL44:XL47)&amp;"   "&amp;INDEX(XK44:XK47,MATCH(MAX(XL44:XL47),XL44:XL47,0))</f>
        <v>Teuerste ist:     467   KLEYLING</v>
      </c>
      <c r="XN43" s="17" t="s">
        <v>143</v>
      </c>
      <c r="XO43" s="17" t="s">
        <v>134</v>
      </c>
      <c r="XR43" s="21" t="s">
        <v>142</v>
      </c>
      <c r="XT43" s="22" t="str">
        <f>"Teuerste ist:     "&amp;MAX(XT44:XT47)&amp;"   "&amp;INDEX(XS44:XS47,MATCH(MAX(XT44:XT47),XT44:XT47,0))</f>
        <v>Teuerste ist:     467   KLEYLING</v>
      </c>
      <c r="XV43" s="17" t="s">
        <v>143</v>
      </c>
      <c r="XW43" s="17" t="s">
        <v>134</v>
      </c>
      <c r="XZ43" s="21" t="s">
        <v>142</v>
      </c>
      <c r="YB43" s="22" t="str">
        <f>"Teuerste ist:     "&amp;MAX(YB44:YB47)&amp;"   "&amp;INDEX(YA44:YA47,MATCH(MAX(YB44:YB47),YB44:YB47,0))</f>
        <v>Teuerste ist:     473   KLEYLING</v>
      </c>
      <c r="YD43" s="17" t="s">
        <v>143</v>
      </c>
      <c r="YE43" s="17" t="s">
        <v>134</v>
      </c>
      <c r="YH43" s="21" t="s">
        <v>142</v>
      </c>
      <c r="YJ43" s="22" t="str">
        <f>"Teuerste ist:     "&amp;MAX(YJ44:YJ47)&amp;"   "&amp;INDEX(YI44:YI47,MATCH(MAX(YJ44:YJ47),YJ44:YJ47,0))</f>
        <v>Teuerste ist:     473   KLEYLING</v>
      </c>
      <c r="YL43" s="17" t="s">
        <v>143</v>
      </c>
      <c r="YM43" s="17" t="s">
        <v>134</v>
      </c>
      <c r="YP43" s="21" t="s">
        <v>142</v>
      </c>
      <c r="YR43" s="22" t="str">
        <f>"Teuerste ist:     "&amp;MAX(YR44:YR47)&amp;"   "&amp;INDEX(YQ44:YQ47,MATCH(MAX(YR44:YR47),YR44:YR47,0))</f>
        <v>Teuerste ist:     467   KLEYLING</v>
      </c>
      <c r="YT43" s="17" t="s">
        <v>143</v>
      </c>
      <c r="YU43" s="17" t="s">
        <v>134</v>
      </c>
      <c r="YX43" s="21" t="s">
        <v>142</v>
      </c>
      <c r="YZ43" s="22" t="str">
        <f>"Teuerste ist:     "&amp;MAX(YZ44:YZ47)&amp;"   "&amp;INDEX(YY44:YY47,MATCH(MAX(YZ44:YZ47),YZ44:YZ47,0))</f>
        <v>Teuerste ist:     467   KLEYLING</v>
      </c>
      <c r="ZB43" s="17" t="s">
        <v>143</v>
      </c>
      <c r="ZC43" s="17" t="s">
        <v>134</v>
      </c>
      <c r="ZF43" s="21" t="s">
        <v>142</v>
      </c>
      <c r="ZH43" s="22" t="str">
        <f>"Teuerste ist:     "&amp;MAX(ZH44:ZH47)&amp;"   "&amp;INDEX(ZG44:ZG47,MATCH(MAX(ZH44:ZH47),ZH44:ZH47,0))</f>
        <v>Teuerste ist:     448   KLEYLING</v>
      </c>
      <c r="ZJ43" s="17" t="s">
        <v>143</v>
      </c>
      <c r="ZK43" s="17" t="s">
        <v>134</v>
      </c>
      <c r="ZN43" s="21" t="s">
        <v>142</v>
      </c>
      <c r="ZP43" s="22" t="str">
        <f>"Teuerste ist:     "&amp;MAX(ZP44:ZP47)&amp;"   "&amp;INDEX(ZO44:ZO47,MATCH(MAX(ZP44:ZP47),ZP44:ZP47,0))</f>
        <v>Teuerste ist:     448   KLEYLING</v>
      </c>
      <c r="ZR43" s="17" t="s">
        <v>143</v>
      </c>
      <c r="ZS43" s="17" t="s">
        <v>134</v>
      </c>
      <c r="ZV43" s="21" t="s">
        <v>142</v>
      </c>
      <c r="ZX43" s="22" t="str">
        <f>"Teuerste ist:     "&amp;MAX(ZX44:ZX47)&amp;"   "&amp;INDEX(ZW44:ZW47,MATCH(MAX(ZX44:ZX47),ZX44:ZX47,0))</f>
        <v>Teuerste ist:     448   KLEYLING</v>
      </c>
      <c r="ZZ43" s="17" t="s">
        <v>143</v>
      </c>
      <c r="AAA43" s="17" t="s">
        <v>134</v>
      </c>
      <c r="AAD43" s="21" t="s">
        <v>142</v>
      </c>
      <c r="AAF43" s="22" t="str">
        <f>"Teuerste ist:     "&amp;MAX(AAF44:AAF47)&amp;"   "&amp;INDEX(AAE44:AAE47,MATCH(MAX(AAF44:AAF47),AAF44:AAF47,0))</f>
        <v>Teuerste ist:     473   KLEYLING</v>
      </c>
      <c r="AAH43" s="17" t="s">
        <v>143</v>
      </c>
      <c r="AAI43" s="17" t="s">
        <v>134</v>
      </c>
      <c r="AAL43" s="21" t="s">
        <v>142</v>
      </c>
      <c r="AAN43" s="22" t="str">
        <f>"Teuerste ist:     "&amp;MAX(AAN44:AAN47)&amp;"   "&amp;INDEX(AAM44:AAM47,MATCH(MAX(AAN44:AAN47),AAN44:AAN47,0))</f>
        <v>Teuerste ist:     473   KLEYLING</v>
      </c>
      <c r="AAP43" s="17" t="s">
        <v>143</v>
      </c>
      <c r="AAQ43" s="17" t="s">
        <v>134</v>
      </c>
      <c r="AAT43" s="21" t="s">
        <v>142</v>
      </c>
      <c r="AAV43" s="22" t="str">
        <f>"Teuerste ist:     "&amp;MAX(AAV44:AAV47)&amp;"   "&amp;INDEX(AAU44:AAU47,MATCH(MAX(AAV44:AAV47),AAV44:AAV47,0))</f>
        <v>Teuerste ist:     473   KLEYLING</v>
      </c>
      <c r="AAX43" s="17" t="s">
        <v>143</v>
      </c>
      <c r="AAY43" s="17" t="s">
        <v>134</v>
      </c>
      <c r="ABB43" s="21" t="s">
        <v>142</v>
      </c>
      <c r="ABD43" s="22" t="str">
        <f>"Teuerste ist:     "&amp;MAX(ABD44:ABD47)&amp;"   "&amp;INDEX(ABC44:ABC47,MATCH(MAX(ABD44:ABD47),ABD44:ABD47,0))</f>
        <v>Teuerste ist:     475   KLEYLING</v>
      </c>
      <c r="ABF43" s="17" t="s">
        <v>143</v>
      </c>
      <c r="ABG43" s="17" t="s">
        <v>134</v>
      </c>
      <c r="ABJ43" s="21" t="s">
        <v>142</v>
      </c>
      <c r="ABL43" s="22" t="str">
        <f>"Teuerste ist:     "&amp;MAX(ABL44:ABL47)&amp;"   "&amp;INDEX(ABK44:ABK47,MATCH(MAX(ABL44:ABL47),ABL44:ABL47,0))</f>
        <v>Teuerste ist:     475   KLEYLING</v>
      </c>
      <c r="ABN43" s="17" t="s">
        <v>143</v>
      </c>
      <c r="ABO43" s="17" t="s">
        <v>134</v>
      </c>
      <c r="ABR43" s="21" t="s">
        <v>142</v>
      </c>
      <c r="ABT43" s="22" t="str">
        <f>"Teuerste ist:     "&amp;MAX(ABT44:ABT47)&amp;"   "&amp;INDEX(ABS44:ABS47,MATCH(MAX(ABT44:ABT47),ABT44:ABT47,0))</f>
        <v>Teuerste ist:     475   KLEYLING</v>
      </c>
      <c r="ABV43" s="17" t="s">
        <v>143</v>
      </c>
      <c r="ABW43" s="17" t="s">
        <v>134</v>
      </c>
      <c r="ABZ43" s="21" t="s">
        <v>142</v>
      </c>
      <c r="ACB43" s="22" t="str">
        <f>"Teuerste ist:     "&amp;MAX(ACB44:ACB47)&amp;"   "&amp;INDEX(ACA44:ACA47,MATCH(MAX(ACB44:ACB47),ACB44:ACB47,0))</f>
        <v>Teuerste ist:     475   KLEYLING</v>
      </c>
      <c r="ACD43" s="17" t="s">
        <v>143</v>
      </c>
      <c r="ACE43" s="17" t="s">
        <v>134</v>
      </c>
      <c r="ACH43" s="21" t="s">
        <v>142</v>
      </c>
      <c r="ACJ43" s="22" t="str">
        <f>"Teuerste ist:     "&amp;MAX(ACJ44:ACJ47)&amp;"   "&amp;INDEX(ACI44:ACI47,MATCH(MAX(ACJ44:ACJ47),ACJ44:ACJ47,0))</f>
        <v>Teuerste ist:     473   KLEYLING</v>
      </c>
      <c r="ACL43" s="17" t="s">
        <v>143</v>
      </c>
      <c r="ACM43" s="17" t="s">
        <v>134</v>
      </c>
      <c r="ACP43" s="21" t="s">
        <v>142</v>
      </c>
      <c r="ACR43" s="22" t="str">
        <f>"Teuerste ist:     "&amp;MAX(ACR44:ACR47)&amp;"   "&amp;INDEX(ACQ44:ACQ47,MATCH(MAX(ACR44:ACR47),ACR44:ACR47,0))</f>
        <v>Teuerste ist:     475   KLEYLING</v>
      </c>
      <c r="ACT43" s="17" t="s">
        <v>143</v>
      </c>
      <c r="ACU43" s="17" t="s">
        <v>134</v>
      </c>
      <c r="ACX43" s="21" t="s">
        <v>142</v>
      </c>
      <c r="ACZ43" s="22" t="str">
        <f>"Teuerste ist:     "&amp;MAX(ACZ44:ACZ47)&amp;"   "&amp;INDEX(ACY44:ACY47,MATCH(MAX(ACZ44:ACZ47),ACZ44:ACZ47,0))</f>
        <v>Teuerste ist:     475   KLEYLING</v>
      </c>
      <c r="ADB43" s="17" t="s">
        <v>143</v>
      </c>
      <c r="ADC43" s="17" t="s">
        <v>134</v>
      </c>
    </row>
    <row r="44" spans="2:783" x14ac:dyDescent="0.2">
      <c r="C44" s="17" t="s">
        <v>130</v>
      </c>
      <c r="D44" s="18">
        <v>478</v>
      </c>
      <c r="F44" s="19" t="str">
        <f>IFERROR(IF(OR(D44=MAX(D$44:D$47),D44=""),"",MAX(D$44:D$47)-D44)/MIN(D$44:D$47),"")</f>
        <v/>
      </c>
      <c r="G44" s="20" t="e">
        <f>INDEX(C44:C47,MATCH(MAX(F44:F47),F44:F47,0))</f>
        <v>#N/A</v>
      </c>
      <c r="K44" s="17" t="s">
        <v>130</v>
      </c>
      <c r="L44" s="18">
        <v>478</v>
      </c>
      <c r="N44" s="19" t="str">
        <f>IFERROR(IF(OR(L44=MAX(L$44:L$47),L44=""),"",MAX(L$44:L$47)-L44)/MIN(L$44:L$47),"")</f>
        <v/>
      </c>
      <c r="O44" s="20" t="e">
        <f>INDEX(K44:K47,MATCH(MAX(N44:N47),N44:N47,0))</f>
        <v>#N/A</v>
      </c>
      <c r="S44" s="17" t="s">
        <v>130</v>
      </c>
      <c r="T44" s="18">
        <v>478</v>
      </c>
      <c r="V44" s="19" t="str">
        <f>IFERROR(IF(OR(T44=MAX(T$44:T$47),T44=""),"",MAX(T$44:T$47)-T44)/MIN(T$44:T$47),"")</f>
        <v/>
      </c>
      <c r="W44" s="20" t="e">
        <f>INDEX(S44:S47,MATCH(MAX(V44:V47),V44:V47,0))</f>
        <v>#N/A</v>
      </c>
      <c r="AA44" s="17" t="s">
        <v>130</v>
      </c>
      <c r="AB44" s="18">
        <v>478</v>
      </c>
      <c r="AD44" s="19" t="str">
        <f>IFERROR(IF(OR(AB44=MAX(AB$44:AB$47),AB44=""),"",MAX(AB$44:AB$47)-AB44)/MIN(AB$44:AB$47),"")</f>
        <v/>
      </c>
      <c r="AE44" s="20" t="e">
        <f>INDEX(AA44:AA47,MATCH(MAX(AD44:AD47),AD44:AD47,0))</f>
        <v>#N/A</v>
      </c>
      <c r="AI44" s="17" t="s">
        <v>130</v>
      </c>
      <c r="AJ44" s="18">
        <v>478</v>
      </c>
      <c r="AL44" s="19" t="str">
        <f>IFERROR(IF(OR(AJ44=MAX(AJ$44:AJ$47),AJ44=""),"",MAX(AJ$44:AJ$47)-AJ44)/MIN(AJ$44:AJ$47),"")</f>
        <v/>
      </c>
      <c r="AM44" s="20" t="e">
        <f>INDEX(AI44:AI47,MATCH(MAX(AL44:AL47),AL44:AL47,0))</f>
        <v>#N/A</v>
      </c>
      <c r="AQ44" s="17" t="s">
        <v>130</v>
      </c>
      <c r="AR44" s="18">
        <v>478</v>
      </c>
      <c r="AT44" s="19" t="str">
        <f>IFERROR(IF(OR(AR44=MAX(AR$44:AR$47),AR44=""),"",MAX(AR$44:AR$47)-AR44)/MIN(AR$44:AR$47),"")</f>
        <v/>
      </c>
      <c r="AU44" s="20" t="e">
        <f>INDEX(AQ44:AQ47,MATCH(MAX(AT44:AT47),AT44:AT47,0))</f>
        <v>#N/A</v>
      </c>
      <c r="AY44" s="17" t="s">
        <v>130</v>
      </c>
      <c r="AZ44" s="18">
        <v>477</v>
      </c>
      <c r="BB44" s="19" t="str">
        <f>IFERROR(IF(OR(AZ44=MAX(AZ$44:AZ$47),AZ44=""),"",MAX(AZ$44:AZ$47)-AZ44)/MIN(AZ$44:AZ$47),"")</f>
        <v/>
      </c>
      <c r="BC44" s="20" t="e">
        <f>INDEX(AY44:AY47,MATCH(MAX(BB44:BB47),BB44:BB47,0))</f>
        <v>#N/A</v>
      </c>
      <c r="BG44" s="17" t="s">
        <v>130</v>
      </c>
      <c r="BH44" s="18">
        <v>477</v>
      </c>
      <c r="BJ44" s="19" t="str">
        <f>IFERROR(IF(OR(BH44=MAX(BH$44:BH$47),BH44=""),"",MAX(BH$44:BH$47)-BH44)/MIN(BH$44:BH$47),"")</f>
        <v/>
      </c>
      <c r="BK44" s="20" t="e">
        <f>INDEX(BG44:BG47,MATCH(MAX(BJ44:BJ47),BJ44:BJ47,0))</f>
        <v>#N/A</v>
      </c>
      <c r="BO44" s="17" t="s">
        <v>130</v>
      </c>
      <c r="BP44" s="18">
        <v>480</v>
      </c>
      <c r="BR44" s="19" t="str">
        <f>IFERROR(IF(OR(BP44=MAX(BP$44:BP$47),BP44=""),"",MAX(BP$44:BP$47)-BP44)/MIN(BP$44:BP$47),"")</f>
        <v/>
      </c>
      <c r="BS44" s="20" t="e">
        <f>INDEX(BO44:BO47,MATCH(MAX(BR44:BR47),BR44:BR47,0))</f>
        <v>#N/A</v>
      </c>
      <c r="BW44" s="17" t="s">
        <v>130</v>
      </c>
      <c r="BX44" s="18"/>
      <c r="BZ44" s="19" t="str">
        <f>IFERROR(IF(OR(BX44=MAX(BX$44:BX$47),BX44=""),"",MAX(BX$44:BX$47)-BX44)/MIN(BX$44:BX$47),"")</f>
        <v/>
      </c>
      <c r="CA44" s="20" t="e">
        <f>INDEX(BW44:BW47,MATCH(MAX(BZ44:BZ47),BZ44:BZ47,0))</f>
        <v>#N/A</v>
      </c>
      <c r="CE44" s="17" t="s">
        <v>130</v>
      </c>
      <c r="CF44" s="18">
        <v>480</v>
      </c>
      <c r="CH44" s="19" t="str">
        <f>IFERROR(IF(OR(CF44=MAX(CF$44:CF$47),CF44=""),"",MAX(CF$44:CF$47)-CF44)/MIN(CF$44:CF$47),"")</f>
        <v/>
      </c>
      <c r="CI44" s="20" t="e">
        <f>INDEX(CE44:CE47,MATCH(MAX(CH44:CH47),CH44:CH47,0))</f>
        <v>#N/A</v>
      </c>
      <c r="CM44" s="17" t="s">
        <v>130</v>
      </c>
      <c r="CN44" s="18">
        <v>480</v>
      </c>
      <c r="CP44" s="19" t="str">
        <f>IFERROR(IF(OR(CN44=MAX(CN$44:CN$47),CN44=""),"",MAX(CN$44:CN$47)-CN44)/MIN(CN$44:CN$47),"")</f>
        <v/>
      </c>
      <c r="CQ44" s="20" t="e">
        <f>INDEX(CM44:CM47,MATCH(MAX(CP44:CP47),CP44:CP47,0))</f>
        <v>#N/A</v>
      </c>
      <c r="CU44" s="17" t="s">
        <v>130</v>
      </c>
      <c r="CV44" s="18">
        <v>480</v>
      </c>
      <c r="CX44" s="19" t="str">
        <f>IFERROR(IF(OR(CV44=MAX(CV$44:CV$47),CV44=""),"",MAX(CV$44:CV$47)-CV44)/MIN(CV$44:CV$47),"")</f>
        <v/>
      </c>
      <c r="CY44" s="20" t="e">
        <f>INDEX(CU44:CU47,MATCH(MAX(CX44:CX47),CX44:CX47,0))</f>
        <v>#N/A</v>
      </c>
      <c r="DC44" s="17" t="s">
        <v>130</v>
      </c>
      <c r="DD44" s="18">
        <v>480</v>
      </c>
      <c r="DF44" s="19" t="str">
        <f>IFERROR(IF(OR(DD44=MAX(DD$44:DD$47),DD44=""),"",MAX(DD$44:DD$47)-DD44)/MIN(DD$44:DD$47),"")</f>
        <v/>
      </c>
      <c r="DG44" s="20" t="e">
        <f>INDEX(DC44:DC47,MATCH(MAX(DF44:DF47),DF44:DF47,0))</f>
        <v>#N/A</v>
      </c>
      <c r="DK44" s="17" t="s">
        <v>130</v>
      </c>
      <c r="DL44" s="18">
        <v>482</v>
      </c>
      <c r="DN44" s="19" t="str">
        <f>IFERROR(IF(OR(DL44=MAX(DL$44:DL$47),DL44=""),"",MAX(DL$44:DL$47)-DL44)/MIN(DL$44:DL$47),"")</f>
        <v/>
      </c>
      <c r="DO44" s="20" t="e">
        <f>INDEX(DK44:DK47,MATCH(MAX(DN44:DN47),DN44:DN47,0))</f>
        <v>#N/A</v>
      </c>
      <c r="DS44" s="17" t="s">
        <v>130</v>
      </c>
      <c r="DT44" s="18">
        <v>482</v>
      </c>
      <c r="DV44" s="19" t="str">
        <f>IFERROR(IF(OR(DT44=MAX(DT$44:DT$47),DT44=""),"",MAX(DT$44:DT$47)-DT44)/MIN(DT$44:DT$47),"")</f>
        <v/>
      </c>
      <c r="DW44" s="20" t="e">
        <f>INDEX(DS44:DS47,MATCH(MAX(DV44:DV47),DV44:DV47,0))</f>
        <v>#N/A</v>
      </c>
      <c r="EA44" s="17" t="s">
        <v>130</v>
      </c>
      <c r="EB44" s="18">
        <v>482</v>
      </c>
      <c r="ED44" s="19" t="str">
        <f>IFERROR(IF(OR(EB44=MAX(EB$44:EB$47),EB44=""),"",MAX(EB$44:EB$47)-EB44)/MIN(EB$44:EB$47),"")</f>
        <v/>
      </c>
      <c r="EE44" s="20" t="e">
        <f>INDEX(EA44:EA47,MATCH(MAX(ED44:ED47),ED44:ED47,0))</f>
        <v>#N/A</v>
      </c>
      <c r="EI44" s="17" t="s">
        <v>130</v>
      </c>
      <c r="EJ44" s="18">
        <v>482</v>
      </c>
      <c r="EL44" s="19" t="str">
        <f>IFERROR(IF(OR(EJ44=MAX(EJ$44:EJ$47),EJ44=""),"",MAX(EJ$44:EJ$47)-EJ44)/MIN(EJ$44:EJ$47),"")</f>
        <v/>
      </c>
      <c r="EM44" s="20" t="e">
        <f>INDEX(EI44:EI47,MATCH(MAX(EL44:EL47),EL44:EL47,0))</f>
        <v>#N/A</v>
      </c>
      <c r="EQ44" s="17" t="s">
        <v>130</v>
      </c>
      <c r="ER44" s="18">
        <v>480</v>
      </c>
      <c r="ET44" s="19" t="str">
        <f>IFERROR(IF(OR(ER44=MAX(ER$44:ER$47),ER44=""),"",MAX(ER$44:ER$47)-ER44)/MIN(ER$44:ER$47),"")</f>
        <v/>
      </c>
      <c r="EU44" s="20" t="e">
        <f>INDEX(EQ44:EQ47,MATCH(MAX(ET44:ET47),ET44:ET47,0))</f>
        <v>#N/A</v>
      </c>
      <c r="EY44" s="17" t="s">
        <v>130</v>
      </c>
      <c r="EZ44" s="18">
        <v>480</v>
      </c>
      <c r="FB44" s="19" t="str">
        <f>IFERROR(IF(OR(EZ44=MAX(EZ$44:EZ$47),EZ44=""),"",MAX(EZ$44:EZ$47)-EZ44)/MIN(EZ$44:EZ$47),"")</f>
        <v/>
      </c>
      <c r="FC44" s="20" t="e">
        <f>INDEX(EY44:EY47,MATCH(MAX(FB44:FB47),FB44:FB47,0))</f>
        <v>#N/A</v>
      </c>
      <c r="FG44" s="17" t="s">
        <v>130</v>
      </c>
      <c r="FH44" s="18">
        <v>480</v>
      </c>
      <c r="FJ44" s="19" t="str">
        <f>IFERROR(IF(OR(FH44=MAX(FH$44:FH$47),FH44=""),"",MAX(FH$44:FH$47)-FH44)/MIN(FH$44:FH$47),"")</f>
        <v/>
      </c>
      <c r="FK44" s="20" t="e">
        <f>INDEX(FG44:FG47,MATCH(MAX(FJ44:FJ47),FJ44:FJ47,0))</f>
        <v>#N/A</v>
      </c>
      <c r="FO44" s="17" t="s">
        <v>130</v>
      </c>
      <c r="FP44" s="18">
        <v>482</v>
      </c>
      <c r="FR44" s="19" t="str">
        <f>IFERROR(IF(OR(FP44=MAX(FP$44:FP$47),FP44=""),"",MAX(FP$44:FP$47)-FP44)/MIN(FP$44:FP$47),"")</f>
        <v/>
      </c>
      <c r="FS44" s="20" t="e">
        <f>INDEX(FO44:FO47,MATCH(MAX(FR44:FR47),FR44:FR47,0))</f>
        <v>#N/A</v>
      </c>
      <c r="FW44" s="17" t="s">
        <v>130</v>
      </c>
      <c r="FX44" s="18">
        <v>482</v>
      </c>
      <c r="FZ44" s="19" t="str">
        <f>IFERROR(IF(OR(FX44=MAX(FX$44:FX$47),FX44=""),"",MAX(FX$44:FX$47)-FX44)/MIN(FX$44:FX$47),"")</f>
        <v/>
      </c>
      <c r="GA44" s="20" t="e">
        <f>INDEX(FW44:FW47,MATCH(MAX(FZ44:FZ47),FZ44:FZ47,0))</f>
        <v>#N/A</v>
      </c>
      <c r="GE44" s="17" t="s">
        <v>130</v>
      </c>
      <c r="GF44" s="18">
        <v>482</v>
      </c>
      <c r="GH44" s="19" t="str">
        <f>IFERROR(IF(OR(GF44=MAX(GF$44:GF$47),GF44=""),"",MAX(GF$44:GF$47)-GF44)/MIN(GF$44:GF$47),"")</f>
        <v/>
      </c>
      <c r="GI44" s="20" t="e">
        <f>INDEX(GE44:GE47,MATCH(MAX(GH44:GH47),GH44:GH47,0))</f>
        <v>#N/A</v>
      </c>
      <c r="GM44" s="17" t="s">
        <v>130</v>
      </c>
      <c r="GN44" s="18">
        <v>478</v>
      </c>
      <c r="GP44" s="19" t="str">
        <f>IFERROR(IF(OR(GN44=MAX(GN$44:GN$47),GN44=""),"",MAX(GN$44:GN$47)-GN44)/MIN(GN$44:GN$47),"")</f>
        <v/>
      </c>
      <c r="GQ44" s="20" t="e">
        <f>INDEX(GM44:GM47,MATCH(MAX(GP44:GP47),GP44:GP47,0))</f>
        <v>#N/A</v>
      </c>
      <c r="GU44" s="17" t="s">
        <v>130</v>
      </c>
      <c r="GV44" s="18">
        <v>480</v>
      </c>
      <c r="GX44" s="19" t="str">
        <f>IFERROR(IF(OR(GV44=MAX(GV$44:GV$47),GV44=""),"",MAX(GV$44:GV$47)-GV44)/MIN(GV$44:GV$47),"")</f>
        <v/>
      </c>
      <c r="GY44" s="20" t="e">
        <f>INDEX(GU44:GU47,MATCH(MAX(GX44:GX47),GX44:GX47,0))</f>
        <v>#N/A</v>
      </c>
      <c r="HC44" s="17" t="s">
        <v>130</v>
      </c>
      <c r="HD44" s="18">
        <v>478</v>
      </c>
      <c r="HF44" s="19" t="str">
        <f>IFERROR(IF(OR(HD44=MAX(HD$44:HD$47),HD44=""),"",MAX(HD$44:HD$47)-HD44)/MIN(HD$44:HD$47),"")</f>
        <v/>
      </c>
      <c r="HG44" s="20" t="e">
        <f>INDEX(HC44:HC47,MATCH(MAX(HF44:HF47),HF44:HF47,0))</f>
        <v>#N/A</v>
      </c>
      <c r="HK44" s="17" t="s">
        <v>130</v>
      </c>
      <c r="HL44" s="18">
        <v>478</v>
      </c>
      <c r="HN44" s="19" t="str">
        <f>IFERROR(IF(OR(HL44=MAX(HL$44:HL$47),HL44=""),"",MAX(HL$44:HL$47)-HL44)/MIN(HL$44:HL$47),"")</f>
        <v/>
      </c>
      <c r="HO44" s="20" t="e">
        <f>INDEX(HK44:HK47,MATCH(MAX(HN44:HN47),HN44:HN47,0))</f>
        <v>#N/A</v>
      </c>
      <c r="HS44" s="17" t="s">
        <v>130</v>
      </c>
      <c r="HT44" s="18">
        <v>477</v>
      </c>
      <c r="HV44" s="19" t="str">
        <f>IFERROR(IF(OR(HT44=MAX(HT$44:HT$47),HT44=""),"",MAX(HT$44:HT$47)-HT44)/MIN(HT$44:HT$47),"")</f>
        <v/>
      </c>
      <c r="HW44" s="20" t="e">
        <f>INDEX(HS44:HS47,MATCH(MAX(HV44:HV47),HV44:HV47,0))</f>
        <v>#N/A</v>
      </c>
      <c r="IA44" s="17" t="s">
        <v>130</v>
      </c>
      <c r="IB44" s="18">
        <v>477</v>
      </c>
      <c r="ID44" s="19" t="str">
        <f>IFERROR(IF(OR(IB44=MAX(IB$44:IB$47),IB44=""),"",MAX(IB$44:IB$47)-IB44)/MIN(IB$44:IB$47),"")</f>
        <v/>
      </c>
      <c r="IE44" s="20" t="e">
        <f>INDEX(IA44:IA47,MATCH(MAX(ID44:ID47),ID44:ID47,0))</f>
        <v>#N/A</v>
      </c>
      <c r="II44" s="17" t="s">
        <v>130</v>
      </c>
      <c r="IJ44" s="18">
        <v>477</v>
      </c>
      <c r="IL44" s="19" t="str">
        <f>IFERROR(IF(OR(IJ44=MAX(IJ$44:IJ$47),IJ44=""),"",MAX(IJ$44:IJ$47)-IJ44)/MIN(IJ$44:IJ$47),"")</f>
        <v/>
      </c>
      <c r="IM44" s="20" t="e">
        <f>INDEX(II44:II47,MATCH(MAX(IL44:IL47),IL44:IL47,0))</f>
        <v>#N/A</v>
      </c>
      <c r="IQ44" s="17" t="s">
        <v>130</v>
      </c>
      <c r="IR44" s="18">
        <v>477</v>
      </c>
      <c r="IT44" s="19" t="str">
        <f>IFERROR(IF(OR(IR44=MAX(IR$44:IR$47),IR44=""),"",MAX(IR$44:IR$47)-IR44)/MIN(IR$44:IR$47),"")</f>
        <v/>
      </c>
      <c r="IU44" s="20" t="e">
        <f>INDEX(IQ44:IQ47,MATCH(MAX(IT44:IT47),IT44:IT47,0))</f>
        <v>#N/A</v>
      </c>
      <c r="IY44" s="17" t="s">
        <v>130</v>
      </c>
      <c r="IZ44" s="18">
        <v>475</v>
      </c>
      <c r="JB44" s="19" t="str">
        <f>IFERROR(IF(OR(IZ44=MAX(IZ$44:IZ$47),IZ44=""),"",MAX(IZ$44:IZ$47)-IZ44)/MIN(IZ$44:IZ$47),"")</f>
        <v/>
      </c>
      <c r="JC44" s="20" t="e">
        <f>INDEX(IY44:IY47,MATCH(MAX(JB44:JB47),JB44:JB47,0))</f>
        <v>#N/A</v>
      </c>
      <c r="JG44" s="17" t="s">
        <v>130</v>
      </c>
      <c r="JH44" s="18">
        <v>473</v>
      </c>
      <c r="JJ44" s="19" t="str">
        <f>IFERROR(IF(OR(JH44=MAX(JH$44:JH$47),JH44=""),"",MAX(JH$44:JH$47)-JH44)/MIN(JH$44:JH$47),"")</f>
        <v/>
      </c>
      <c r="JK44" s="20" t="e">
        <f>INDEX(JG44:JG47,MATCH(MAX(JJ44:JJ47),JJ44:JJ47,0))</f>
        <v>#N/A</v>
      </c>
      <c r="JO44" s="17" t="s">
        <v>130</v>
      </c>
      <c r="JP44" s="18">
        <v>473</v>
      </c>
      <c r="JR44" s="19" t="str">
        <f>IFERROR(IF(OR(JP44=MAX(JP$44:JP$47),JP44=""),"",MAX(JP$44:JP$47)-JP44)/MIN(JP$44:JP$47),"")</f>
        <v/>
      </c>
      <c r="JS44" s="20" t="e">
        <f>INDEX(JO44:JO47,MATCH(MAX(JR44:JR47),JR44:JR47,0))</f>
        <v>#N/A</v>
      </c>
      <c r="JW44" s="17" t="s">
        <v>130</v>
      </c>
      <c r="JX44" s="18">
        <v>477</v>
      </c>
      <c r="JZ44" s="19" t="str">
        <f>IFERROR(IF(OR(JX44=MAX(JX$44:JX$47),JX44=""),"",MAX(JX$44:JX$47)-JX44)/MIN(JX$44:JX$47),"")</f>
        <v/>
      </c>
      <c r="KA44" s="20" t="e">
        <f>INDEX(JW44:JW47,MATCH(MAX(JZ44:JZ47),JZ44:JZ47,0))</f>
        <v>#N/A</v>
      </c>
      <c r="KE44" s="17" t="s">
        <v>130</v>
      </c>
      <c r="KF44" s="18">
        <v>477</v>
      </c>
      <c r="KH44" s="19" t="str">
        <f>IFERROR(IF(OR(KF44=MAX(KF$44:KF$47),KF44=""),"",MAX(KF$44:KF$47)-KF44)/MIN(KF$44:KF$47),"")</f>
        <v/>
      </c>
      <c r="KI44" s="20" t="e">
        <f>INDEX(KE44:KE47,MATCH(MAX(KH44:KH47),KH44:KH47,0))</f>
        <v>#N/A</v>
      </c>
      <c r="KM44" s="17" t="s">
        <v>130</v>
      </c>
      <c r="KN44" s="18">
        <v>478</v>
      </c>
      <c r="KP44" s="19" t="str">
        <f>IFERROR(IF(OR(KN44=MAX(KN$44:KN$47),KN44=""),"",MAX(KN$44:KN$47)-KN44)/MIN(KN$44:KN$47),"")</f>
        <v/>
      </c>
      <c r="KQ44" s="20" t="e">
        <f>INDEX(KM44:KM47,MATCH(MAX(KP44:KP47),KP44:KP47,0))</f>
        <v>#N/A</v>
      </c>
      <c r="KU44" s="17" t="s">
        <v>130</v>
      </c>
      <c r="KV44" s="18">
        <v>475</v>
      </c>
      <c r="KX44" s="19" t="str">
        <f>IFERROR(IF(OR(KV44=MAX(KV$44:KV$47),KV44=""),"",MAX(KV$44:KV$47)-KV44)/MIN(KV$44:KV$47),"")</f>
        <v/>
      </c>
      <c r="KY44" s="20" t="e">
        <f>INDEX(KU44:KU47,MATCH(MAX(KX44:KX47),KX44:KX47,0))</f>
        <v>#N/A</v>
      </c>
      <c r="LC44" s="17" t="s">
        <v>130</v>
      </c>
      <c r="LD44" s="18">
        <v>475</v>
      </c>
      <c r="LF44" s="19" t="str">
        <f>IFERROR(IF(OR(LD44=MAX(LD$44:LD$47),LD44=""),"",MAX(LD$44:LD$47)-LD44)/MIN(LD$44:LD$47),"")</f>
        <v/>
      </c>
      <c r="LG44" s="20" t="e">
        <f>INDEX(LC44:LC47,MATCH(MAX(LF44:LF47),LF44:LF47,0))</f>
        <v>#N/A</v>
      </c>
      <c r="LK44" s="17" t="s">
        <v>130</v>
      </c>
      <c r="LL44" s="18">
        <v>475</v>
      </c>
      <c r="LN44" s="19" t="str">
        <f>IFERROR(IF(OR(LL44=MAX(LL$44:LL$47),LL44=""),"",MAX(LL$44:LL$47)-LL44)/MIN(LL$44:LL$47),"")</f>
        <v/>
      </c>
      <c r="LO44" s="20" t="e">
        <f>INDEX(LK44:LK47,MATCH(MAX(LN44:LN47),LN44:LN47,0))</f>
        <v>#N/A</v>
      </c>
      <c r="LS44" s="17" t="s">
        <v>130</v>
      </c>
      <c r="LT44" s="18"/>
      <c r="LV44" s="19" t="str">
        <f>IFERROR(IF(OR(LT44=MAX(LT$44:LT$47),LT44=""),"",MAX(LT$44:LT$47)-LT44)/MIN(LT$44:LT$47),"")</f>
        <v/>
      </c>
      <c r="LW44" s="20" t="e">
        <f>INDEX(LS44:LS47,MATCH(MAX(LV44:LV47),LV44:LV47,0))</f>
        <v>#N/A</v>
      </c>
      <c r="MA44" s="17" t="s">
        <v>130</v>
      </c>
      <c r="MB44" s="18">
        <v>475</v>
      </c>
      <c r="MD44" s="19" t="str">
        <f>IFERROR(IF(OR(MB44=MAX(MB$44:MB$47),MB44=""),"",MAX(MB$44:MB$47)-MB44)/MIN(MB$44:MB$47),"")</f>
        <v/>
      </c>
      <c r="ME44" s="20" t="e">
        <f>INDEX(MA44:MA47,MATCH(MAX(MD44:MD47),MD44:MD47,0))</f>
        <v>#N/A</v>
      </c>
      <c r="MI44" s="17" t="s">
        <v>130</v>
      </c>
      <c r="MJ44" s="18">
        <v>475</v>
      </c>
      <c r="ML44" s="19" t="str">
        <f>IFERROR(IF(OR(MJ44=MAX(MJ$44:MJ$47),MJ44=""),"",MAX(MJ$44:MJ$47)-MJ44)/MIN(MJ$44:MJ$47),"")</f>
        <v/>
      </c>
      <c r="MM44" s="20" t="e">
        <f>INDEX(MI44:MI47,MATCH(MAX(ML44:ML47),ML44:ML47,0))</f>
        <v>#N/A</v>
      </c>
      <c r="MQ44" s="17" t="s">
        <v>130</v>
      </c>
      <c r="MR44" s="18">
        <v>477</v>
      </c>
      <c r="MT44" s="19" t="str">
        <f>IFERROR(IF(OR(MR44=MAX(MR$44:MR$47),MR44=""),"",MAX(MR$44:MR$47)-MR44)/MIN(MR$44:MR$47),"")</f>
        <v/>
      </c>
      <c r="MU44" s="20" t="e">
        <f>INDEX(MQ44:MQ47,MATCH(MAX(MT44:MT47),MT44:MT47,0))</f>
        <v>#N/A</v>
      </c>
      <c r="MY44" s="17" t="s">
        <v>130</v>
      </c>
      <c r="MZ44" s="18">
        <v>475</v>
      </c>
      <c r="NB44" s="19" t="str">
        <f>IFERROR(IF(OR(MZ44=MAX(MZ$44:MZ$47),MZ44=""),"",MAX(MZ$44:MZ$47)-MZ44)/MIN(MZ$44:MZ$47),"")</f>
        <v/>
      </c>
      <c r="NC44" s="20" t="e">
        <f>INDEX(MY44:MY47,MATCH(MAX(NB44:NB47),NB44:NB47,0))</f>
        <v>#N/A</v>
      </c>
      <c r="NG44" s="17" t="s">
        <v>130</v>
      </c>
      <c r="NH44" s="18">
        <v>477</v>
      </c>
      <c r="NJ44" s="19" t="str">
        <f>IFERROR(IF(OR(NH44=MAX(NH$44:NH$47),NH44=""),"",MAX(NH$44:NH$47)-NH44)/MIN(NH$44:NH$47),"")</f>
        <v/>
      </c>
      <c r="NK44" s="20" t="e">
        <f>INDEX(NG44:NG47,MATCH(MAX(NJ44:NJ47),NJ44:NJ47,0))</f>
        <v>#N/A</v>
      </c>
      <c r="NO44" s="17" t="s">
        <v>130</v>
      </c>
      <c r="NP44" s="18">
        <v>477</v>
      </c>
      <c r="NR44" s="19" t="str">
        <f>IFERROR(IF(OR(NP44=MAX(NP$44:NP$47),NP44=""),"",MAX(NP$44:NP$47)-NP44)/MIN(NP$44:NP$47),"")</f>
        <v/>
      </c>
      <c r="NS44" s="20" t="e">
        <f>INDEX(NO44:NO47,MATCH(MAX(NR44:NR47),NR44:NR47,0))</f>
        <v>#N/A</v>
      </c>
      <c r="NW44" s="17" t="s">
        <v>130</v>
      </c>
      <c r="NX44" s="18">
        <v>477</v>
      </c>
      <c r="NZ44" s="19" t="str">
        <f>IFERROR(IF(OR(NX44=MAX(NX$44:NX$47),NX44=""),"",MAX(NX$44:NX$47)-NX44)/MIN(NX$44:NX$47),"")</f>
        <v/>
      </c>
      <c r="OA44" s="20" t="e">
        <f>INDEX(NW44:NW47,MATCH(MAX(NZ44:NZ47),NZ44:NZ47,0))</f>
        <v>#N/A</v>
      </c>
      <c r="OE44" s="17" t="s">
        <v>130</v>
      </c>
      <c r="OF44" s="18">
        <v>473</v>
      </c>
      <c r="OH44" s="19" t="str">
        <f>IFERROR(IF(OR(OF44=MAX(OF$44:OF$47),OF44=""),"",MAX(OF$44:OF$47)-OF44)/MIN(OF$44:OF$47),"")</f>
        <v/>
      </c>
      <c r="OI44" s="20" t="e">
        <f>INDEX(OE44:OE47,MATCH(MAX(OH44:OH47),OH44:OH47,0))</f>
        <v>#N/A</v>
      </c>
      <c r="OM44" s="17" t="s">
        <v>130</v>
      </c>
      <c r="ON44" s="18">
        <v>475</v>
      </c>
      <c r="OP44" s="19" t="str">
        <f>IFERROR(IF(OR(ON44=MAX(ON$44:ON$47),ON44=""),"",MAX(ON$44:ON$47)-ON44)/MIN(ON$44:ON$47),"")</f>
        <v/>
      </c>
      <c r="OQ44" s="20" t="e">
        <f>INDEX(OM44:OM47,MATCH(MAX(OP44:OP47),OP44:OP47,0))</f>
        <v>#N/A</v>
      </c>
      <c r="OU44" s="17" t="s">
        <v>130</v>
      </c>
      <c r="OV44" s="18">
        <v>473</v>
      </c>
      <c r="OX44" s="19" t="str">
        <f>IFERROR(IF(OR(OV44=MAX(OV$44:OV$47),OV44=""),"",MAX(OV$44:OV$47)-OV44)/MIN(OV$44:OV$47),"")</f>
        <v/>
      </c>
      <c r="OY44" s="20" t="e">
        <f>INDEX(OU44:OU47,MATCH(MAX(OX44:OX47),OX44:OX47,0))</f>
        <v>#N/A</v>
      </c>
      <c r="PC44" s="17" t="s">
        <v>130</v>
      </c>
      <c r="PD44" s="18">
        <v>473</v>
      </c>
      <c r="PF44" s="19" t="str">
        <f>IFERROR(IF(OR(PD44=MAX(PD$44:PD$47),PD44=""),"",MAX(PD$44:PD$47)-PD44)/MIN(PD$44:PD$47),"")</f>
        <v/>
      </c>
      <c r="PG44" s="20" t="e">
        <f>INDEX(PC44:PC47,MATCH(MAX(PF44:PF47),PF44:PF47,0))</f>
        <v>#N/A</v>
      </c>
      <c r="PK44" s="17" t="s">
        <v>130</v>
      </c>
      <c r="PL44" s="18">
        <v>467</v>
      </c>
      <c r="PN44" s="19" t="str">
        <f>IFERROR(IF(OR(PL44=MAX(PL$44:PL$47),PL44=""),"",MAX(PL$44:PL$47)-PL44)/MIN(PL$44:PL$47),"")</f>
        <v/>
      </c>
      <c r="PO44" s="20" t="e">
        <f>INDEX(PK44:PK47,MATCH(MAX(PN44:PN47),PN44:PN47,0))</f>
        <v>#N/A</v>
      </c>
      <c r="PS44" s="17" t="s">
        <v>130</v>
      </c>
      <c r="PT44" s="18">
        <v>473</v>
      </c>
      <c r="PV44" s="19" t="str">
        <f>IFERROR(IF(OR(PT44=MAX(PT$44:PT$47),PT44=""),"",MAX(PT$44:PT$47)-PT44)/MIN(PT$44:PT$47),"")</f>
        <v/>
      </c>
      <c r="PW44" s="20" t="e">
        <f>INDEX(PS44:PS47,MATCH(MAX(PV44:PV47),PV44:PV47,0))</f>
        <v>#N/A</v>
      </c>
      <c r="QA44" s="17" t="s">
        <v>130</v>
      </c>
      <c r="QB44" s="18">
        <v>473</v>
      </c>
      <c r="QD44" s="19" t="str">
        <f>IFERROR(IF(OR(QB44=MAX(QB$44:QB$47),QB44=""),"",MAX(QB$44:QB$47)-QB44)/MIN(QB$44:QB$47),"")</f>
        <v/>
      </c>
      <c r="QE44" s="20" t="e">
        <f>INDEX(QA44:QA47,MATCH(MAX(QD44:QD47),QD44:QD47,0))</f>
        <v>#N/A</v>
      </c>
      <c r="QI44" s="17" t="s">
        <v>130</v>
      </c>
      <c r="QJ44" s="18">
        <v>475</v>
      </c>
      <c r="QL44" s="19" t="str">
        <f>IFERROR(IF(OR(QJ44=MAX(QJ$44:QJ$47),QJ44=""),"",MAX(QJ$44:QJ$47)-QJ44)/MIN(QJ$44:QJ$47),"")</f>
        <v/>
      </c>
      <c r="QM44" s="20" t="e">
        <f>INDEX(QI44:QI47,MATCH(MAX(QL44:QL47),QL44:QL47,0))</f>
        <v>#N/A</v>
      </c>
      <c r="QQ44" s="17" t="s">
        <v>130</v>
      </c>
      <c r="QR44" s="18">
        <v>475</v>
      </c>
      <c r="QT44" s="19" t="str">
        <f>IFERROR(IF(OR(QR44=MAX(QR$44:QR$47),QR44=""),"",MAX(QR$44:QR$47)-QR44)/MIN(QR$44:QR$47),"")</f>
        <v/>
      </c>
      <c r="QU44" s="20" t="e">
        <f>INDEX(QQ44:QQ47,MATCH(MAX(QT44:QT47),QT44:QT47,0))</f>
        <v>#N/A</v>
      </c>
      <c r="QY44" s="17" t="s">
        <v>130</v>
      </c>
      <c r="QZ44" s="18">
        <v>467</v>
      </c>
      <c r="RB44" s="19" t="str">
        <f>IFERROR(IF(OR(QZ44=MAX(QZ$44:QZ$47),QZ44=""),"",MAX(QZ$44:QZ$47)-QZ44)/MIN(QZ$44:QZ$47),"")</f>
        <v/>
      </c>
      <c r="RC44" s="20" t="e">
        <f>INDEX(QY44:QY47,MATCH(MAX(RB44:RB47),RB44:RB47,0))</f>
        <v>#N/A</v>
      </c>
      <c r="RG44" s="17" t="s">
        <v>130</v>
      </c>
      <c r="RH44" s="18">
        <v>467</v>
      </c>
      <c r="RJ44" s="19" t="str">
        <f>IFERROR(IF(OR(RH44=MAX(RH$44:RH$47),RH44=""),"",MAX(RH$44:RH$47)-RH44)/MIN(RH$44:RH$47),"")</f>
        <v/>
      </c>
      <c r="RK44" s="20" t="e">
        <f>INDEX(RG44:RG47,MATCH(MAX(RJ44:RJ47),RJ44:RJ47,0))</f>
        <v>#N/A</v>
      </c>
      <c r="RO44" s="17" t="s">
        <v>130</v>
      </c>
      <c r="RP44" s="18"/>
      <c r="RR44" s="19" t="str">
        <f>IFERROR(IF(OR(RP44=MAX(RP$44:RP$47),RP44=""),"",MAX(RP$44:RP$47)-RP44)/MIN(RP$44:RP$47),"")</f>
        <v/>
      </c>
      <c r="RS44" s="20" t="e">
        <f>INDEX(RO44:RO47,MATCH(MAX(RR44:RR47),RR44:RR47,0))</f>
        <v>#N/A</v>
      </c>
      <c r="RW44" s="17" t="s">
        <v>130</v>
      </c>
      <c r="RX44" s="18">
        <v>467</v>
      </c>
      <c r="RZ44" s="19" t="str">
        <f>IFERROR(IF(OR(RX44=MAX(RX$44:RX$47),RX44=""),"",MAX(RX$44:RX$47)-RX44)/MIN(RX$44:RX$47),"")</f>
        <v/>
      </c>
      <c r="SA44" s="20" t="e">
        <f>INDEX(RW44:RW47,MATCH(MAX(RZ44:RZ47),RZ44:RZ47,0))</f>
        <v>#N/A</v>
      </c>
      <c r="SE44" s="17" t="s">
        <v>130</v>
      </c>
      <c r="SF44" s="18">
        <v>467</v>
      </c>
      <c r="SH44" s="19" t="str">
        <f>IFERROR(IF(OR(SF44=MAX(SF$44:SF$47),SF44=""),"",MAX(SF$44:SF$47)-SF44)/MIN(SF$44:SF$47),"")</f>
        <v/>
      </c>
      <c r="SI44" s="20" t="e">
        <f>INDEX(SE44:SE47,MATCH(MAX(SH44:SH47),SH44:SH47,0))</f>
        <v>#N/A</v>
      </c>
      <c r="SM44" s="17" t="s">
        <v>130</v>
      </c>
      <c r="SN44" s="18">
        <v>467</v>
      </c>
      <c r="SP44" s="19" t="str">
        <f>IFERROR(IF(OR(SN44=MAX(SN$44:SN$47),SN44=""),"",MAX(SN$44:SN$47)-SN44)/MIN(SN$44:SN$47),"")</f>
        <v/>
      </c>
      <c r="SQ44" s="20" t="e">
        <f>INDEX(SM44:SM47,MATCH(MAX(SP44:SP47),SP44:SP47,0))</f>
        <v>#N/A</v>
      </c>
      <c r="SU44" s="17" t="s">
        <v>130</v>
      </c>
      <c r="SV44" s="18">
        <v>467</v>
      </c>
      <c r="SX44" s="19" t="str">
        <f>IFERROR(IF(OR(SV44=MAX(SV$44:SV$47),SV44=""),"",MAX(SV$44:SV$47)-SV44)/MIN(SV$44:SV$47),"")</f>
        <v/>
      </c>
      <c r="SY44" s="20" t="e">
        <f>INDEX(SU44:SU47,MATCH(MAX(SX44:SX47),SX44:SX47,0))</f>
        <v>#N/A</v>
      </c>
      <c r="TC44" s="17" t="s">
        <v>130</v>
      </c>
      <c r="TD44" s="18">
        <v>448</v>
      </c>
      <c r="TF44" s="19" t="str">
        <f>IFERROR(IF(OR(TD44=MAX(TD$44:TD$47),TD44=""),"",MAX(TD$44:TD$47)-TD44)/MIN(TD$44:TD$47),"")</f>
        <v/>
      </c>
      <c r="TG44" s="20" t="e">
        <f>INDEX(TC44:TC47,MATCH(MAX(TF44:TF47),TF44:TF47,0))</f>
        <v>#N/A</v>
      </c>
      <c r="TK44" s="17" t="s">
        <v>130</v>
      </c>
      <c r="TL44" s="18">
        <v>448</v>
      </c>
      <c r="TN44" s="19" t="str">
        <f>IFERROR(IF(OR(TL44=MAX(TL$44:TL$47),TL44=""),"",MAX(TL$44:TL$47)-TL44)/MIN(TL$44:TL$47),"")</f>
        <v/>
      </c>
      <c r="TO44" s="20" t="e">
        <f>INDEX(TK44:TK47,MATCH(MAX(TN44:TN47),TN44:TN47,0))</f>
        <v>#N/A</v>
      </c>
      <c r="TS44" s="17" t="s">
        <v>130</v>
      </c>
      <c r="TT44" s="18">
        <v>448</v>
      </c>
      <c r="TV44" s="19" t="str">
        <f>IFERROR(IF(OR(TT44=MAX(TT$44:TT$47),TT44=""),"",MAX(TT$44:TT$47)-TT44)/MIN(TT$44:TT$47),"")</f>
        <v/>
      </c>
      <c r="TW44" s="20" t="e">
        <f>INDEX(TS44:TS47,MATCH(MAX(TV44:TV47),TV44:TV47,0))</f>
        <v>#N/A</v>
      </c>
      <c r="UA44" s="17" t="s">
        <v>130</v>
      </c>
      <c r="UB44" s="18">
        <v>448</v>
      </c>
      <c r="UD44" s="19" t="str">
        <f>IFERROR(IF(OR(UB44=MAX(UB$44:UB$47),UB44=""),"",MAX(UB$44:UB$47)-UB44)/MIN(UB$44:UB$47),"")</f>
        <v/>
      </c>
      <c r="UE44" s="20" t="e">
        <f>INDEX(UA44:UA47,MATCH(MAX(UD44:UD47),UD44:UD47,0))</f>
        <v>#N/A</v>
      </c>
      <c r="UI44" s="17" t="s">
        <v>130</v>
      </c>
      <c r="UJ44" s="18">
        <v>448</v>
      </c>
      <c r="UL44" s="19" t="str">
        <f>IFERROR(IF(OR(UJ44=MAX(UJ$44:UJ$47),UJ44=""),"",MAX(UJ$44:UJ$47)-UJ44)/MIN(UJ$44:UJ$47),"")</f>
        <v/>
      </c>
      <c r="UM44" s="20" t="e">
        <f>INDEX(UI44:UI47,MATCH(MAX(UL44:UL47),UL44:UL47,0))</f>
        <v>#N/A</v>
      </c>
      <c r="UQ44" s="17" t="s">
        <v>130</v>
      </c>
      <c r="UR44" s="18">
        <v>448</v>
      </c>
      <c r="UT44" s="19" t="str">
        <f>IFERROR(IF(OR(UR44=MAX(UR$44:UR$47),UR44=""),"",MAX(UR$44:UR$47)-UR44)/MIN(UR$44:UR$47),"")</f>
        <v/>
      </c>
      <c r="UU44" s="20" t="e">
        <f>INDEX(UQ44:UQ47,MATCH(MAX(UT44:UT47),UT44:UT47,0))</f>
        <v>#N/A</v>
      </c>
      <c r="UY44" s="17" t="s">
        <v>130</v>
      </c>
      <c r="UZ44" s="18">
        <v>448</v>
      </c>
      <c r="VB44" s="19" t="str">
        <f>IFERROR(IF(OR(UZ44=MAX(UZ$44:UZ$47),UZ44=""),"",MAX(UZ$44:UZ$47)-UZ44)/MIN(UZ$44:UZ$47),"")</f>
        <v/>
      </c>
      <c r="VC44" s="20" t="e">
        <f>INDEX(UY44:UY47,MATCH(MAX(VB44:VB47),VB44:VB47,0))</f>
        <v>#N/A</v>
      </c>
      <c r="VG44" s="17" t="s">
        <v>130</v>
      </c>
      <c r="VH44" s="18">
        <v>448</v>
      </c>
      <c r="VJ44" s="19" t="str">
        <f>IFERROR(IF(OR(VH44=MAX(VH$44:VH$47),VH44=""),"",MAX(VH$44:VH$47)-VH44)/MIN(VH$44:VH$47),"")</f>
        <v/>
      </c>
      <c r="VK44" s="20" t="e">
        <f>INDEX(VG44:VG47,MATCH(MAX(VJ44:VJ47),VJ44:VJ47,0))</f>
        <v>#N/A</v>
      </c>
      <c r="VO44" s="17" t="s">
        <v>130</v>
      </c>
      <c r="VP44" s="18">
        <v>448</v>
      </c>
      <c r="VR44" s="19" t="str">
        <f>IFERROR(IF(OR(VP44=MAX(VP$44:VP$47),VP44=""),"",MAX(VP$44:VP$47)-VP44)/MIN(VP$44:VP$47),"")</f>
        <v/>
      </c>
      <c r="VS44" s="20" t="e">
        <f>INDEX(VO44:VO47,MATCH(MAX(VR44:VR47),VR44:VR47,0))</f>
        <v>#N/A</v>
      </c>
      <c r="VW44" s="17" t="s">
        <v>130</v>
      </c>
      <c r="VX44" s="18">
        <v>448</v>
      </c>
      <c r="VZ44" s="19" t="str">
        <f>IFERROR(IF(OR(VX44=MAX(VX$44:VX$47),VX44=""),"",MAX(VX$44:VX$47)-VX44)/MIN(VX$44:VX$47),"")</f>
        <v/>
      </c>
      <c r="WA44" s="20" t="e">
        <f>INDEX(VW44:VW47,MATCH(MAX(VZ44:VZ47),VZ44:VZ47,0))</f>
        <v>#N/A</v>
      </c>
      <c r="WE44" s="17" t="s">
        <v>130</v>
      </c>
      <c r="WF44" s="18">
        <v>402</v>
      </c>
      <c r="WH44" s="19" t="str">
        <f>IFERROR(IF(OR(WF44=MAX(WF$44:WF$47),WF44=""),"",MAX(WF$44:WF$47)-WF44)/MIN(WF$44:WF$47),"")</f>
        <v/>
      </c>
      <c r="WI44" s="20" t="e">
        <f>INDEX(WE44:WE47,MATCH(MAX(WH44:WH47),WH44:WH47,0))</f>
        <v>#N/A</v>
      </c>
      <c r="WM44" s="17" t="s">
        <v>130</v>
      </c>
      <c r="WN44" s="18">
        <v>402</v>
      </c>
      <c r="WP44" s="19" t="str">
        <f>IFERROR(IF(OR(WN44=MAX(WN$44:WN$47),WN44=""),"",MAX(WN$44:WN$47)-WN44)/MIN(WN$44:WN$47),"")</f>
        <v/>
      </c>
      <c r="WQ44" s="20" t="e">
        <f>INDEX(WM44:WM47,MATCH(MAX(WP44:WP47),WP44:WP47,0))</f>
        <v>#N/A</v>
      </c>
      <c r="WU44" s="17" t="s">
        <v>130</v>
      </c>
      <c r="WV44" s="18">
        <v>338</v>
      </c>
      <c r="WX44" s="19" t="str">
        <f>IFERROR(IF(OR(WV44=MAX(WV$44:WV$47),WV44=""),"",MAX(WV$44:WV$47)-WV44)/MIN(WV$44:WV$47),"")</f>
        <v/>
      </c>
      <c r="WY44" s="20" t="e">
        <f>INDEX(WU44:WU47,MATCH(MAX(WX44:WX47),WX44:WX47,0))</f>
        <v>#N/A</v>
      </c>
      <c r="XC44" s="17" t="s">
        <v>130</v>
      </c>
      <c r="XD44" s="18">
        <v>473</v>
      </c>
      <c r="XF44" s="19" t="str">
        <f>IFERROR(IF(OR(XD44=MAX(XD$44:XD$47),XD44=""),"",MAX(XD$44:XD$47)-XD44)/MIN(XD$44:XD$47),"")</f>
        <v/>
      </c>
      <c r="XG44" s="20" t="e">
        <f>INDEX(XC44:XC47,MATCH(MAX(XF44:XF47),XF44:XF47,0))</f>
        <v>#N/A</v>
      </c>
      <c r="XK44" s="17" t="s">
        <v>130</v>
      </c>
      <c r="XL44" s="18">
        <v>467</v>
      </c>
      <c r="XN44" s="19" t="str">
        <f>IFERROR(IF(OR(XL44=MAX(XL$44:XL$47),XL44=""),"",MAX(XL$44:XL$47)-XL44)/MIN(XL$44:XL$47),"")</f>
        <v/>
      </c>
      <c r="XO44" s="20" t="e">
        <f>INDEX(XK44:XK47,MATCH(MAX(XN44:XN47),XN44:XN47,0))</f>
        <v>#N/A</v>
      </c>
      <c r="XS44" s="17" t="s">
        <v>130</v>
      </c>
      <c r="XT44" s="18">
        <v>467</v>
      </c>
      <c r="XV44" s="19" t="str">
        <f>IFERROR(IF(OR(XT44=MAX(XT$44:XT$47),XT44=""),"",MAX(XT$44:XT$47)-XT44)/MIN(XT$44:XT$47),"")</f>
        <v/>
      </c>
      <c r="XW44" s="20" t="e">
        <f>INDEX(XS44:XS47,MATCH(MAX(XV44:XV47),XV44:XV47,0))</f>
        <v>#N/A</v>
      </c>
      <c r="YA44" s="17" t="s">
        <v>130</v>
      </c>
      <c r="YB44" s="18">
        <v>473</v>
      </c>
      <c r="YD44" s="19" t="str">
        <f>IFERROR(IF(OR(YB44=MAX(YB$44:YB$47),YB44=""),"",MAX(YB$44:YB$47)-YB44)/MIN(YB$44:YB$47),"")</f>
        <v/>
      </c>
      <c r="YE44" s="20" t="e">
        <f>INDEX(YA44:YA47,MATCH(MAX(YD44:YD47),YD44:YD47,0))</f>
        <v>#N/A</v>
      </c>
      <c r="YI44" s="17" t="s">
        <v>130</v>
      </c>
      <c r="YJ44" s="18">
        <v>473</v>
      </c>
      <c r="YL44" s="19" t="str">
        <f>IFERROR(IF(OR(YJ44=MAX(YJ$44:YJ$47),YJ44=""),"",MAX(YJ$44:YJ$47)-YJ44)/MIN(YJ$44:YJ$47),"")</f>
        <v/>
      </c>
      <c r="YM44" s="20" t="e">
        <f>INDEX(YI44:YI47,MATCH(MAX(YL44:YL47),YL44:YL47,0))</f>
        <v>#N/A</v>
      </c>
      <c r="YQ44" s="17" t="s">
        <v>130</v>
      </c>
      <c r="YR44" s="18">
        <v>467</v>
      </c>
      <c r="YT44" s="19" t="str">
        <f>IFERROR(IF(OR(YR44=MAX(YR$44:YR$47),YR44=""),"",MAX(YR$44:YR$47)-YR44)/MIN(YR$44:YR$47),"")</f>
        <v/>
      </c>
      <c r="YU44" s="20" t="e">
        <f>INDEX(YQ44:YQ47,MATCH(MAX(YT44:YT47),YT44:YT47,0))</f>
        <v>#N/A</v>
      </c>
      <c r="YY44" s="17" t="s">
        <v>130</v>
      </c>
      <c r="YZ44" s="18">
        <v>467</v>
      </c>
      <c r="ZB44" s="19" t="str">
        <f>IFERROR(IF(OR(YZ44=MAX(YZ$44:YZ$47),YZ44=""),"",MAX(YZ$44:YZ$47)-YZ44)/MIN(YZ$44:YZ$47),"")</f>
        <v/>
      </c>
      <c r="ZC44" s="20" t="e">
        <f>INDEX(YY44:YY47,MATCH(MAX(ZB44:ZB47),ZB44:ZB47,0))</f>
        <v>#N/A</v>
      </c>
      <c r="ZG44" s="17" t="s">
        <v>130</v>
      </c>
      <c r="ZH44" s="18">
        <v>448</v>
      </c>
      <c r="ZJ44" s="19" t="str">
        <f>IFERROR(IF(OR(ZH44=MAX(ZH$44:ZH$47),ZH44=""),"",MAX(ZH$44:ZH$47)-ZH44)/MIN(ZH$44:ZH$47),"")</f>
        <v/>
      </c>
      <c r="ZK44" s="20" t="e">
        <f>INDEX(ZG44:ZG47,MATCH(MAX(ZJ44:ZJ47),ZJ44:ZJ47,0))</f>
        <v>#N/A</v>
      </c>
      <c r="ZO44" s="17" t="s">
        <v>130</v>
      </c>
      <c r="ZP44" s="18">
        <v>448</v>
      </c>
      <c r="ZR44" s="19" t="str">
        <f>IFERROR(IF(OR(ZP44=MAX(ZP$44:ZP$47),ZP44=""),"",MAX(ZP$44:ZP$47)-ZP44)/MIN(ZP$44:ZP$47),"")</f>
        <v/>
      </c>
      <c r="ZS44" s="20" t="e">
        <f>INDEX(ZO44:ZO47,MATCH(MAX(ZR44:ZR47),ZR44:ZR47,0))</f>
        <v>#N/A</v>
      </c>
      <c r="ZW44" s="17" t="s">
        <v>130</v>
      </c>
      <c r="ZX44" s="18">
        <v>448</v>
      </c>
      <c r="ZZ44" s="19" t="str">
        <f>IFERROR(IF(OR(ZX44=MAX(ZX$44:ZX$47),ZX44=""),"",MAX(ZX$44:ZX$47)-ZX44)/MIN(ZX$44:ZX$47),"")</f>
        <v/>
      </c>
      <c r="AAA44" s="20" t="e">
        <f>INDEX(ZW44:ZW47,MATCH(MAX(ZZ44:ZZ47),ZZ44:ZZ47,0))</f>
        <v>#N/A</v>
      </c>
      <c r="AAE44" s="17" t="s">
        <v>130</v>
      </c>
      <c r="AAF44" s="18">
        <v>473</v>
      </c>
      <c r="AAH44" s="19" t="str">
        <f>IFERROR(IF(OR(AAF44=MAX(AAF$44:AAF$47),AAF44=""),"",MAX(AAF$44:AAF$47)-AAF44)/MIN(AAF$44:AAF$47),"")</f>
        <v/>
      </c>
      <c r="AAI44" s="20" t="e">
        <f>INDEX(AAE44:AAE47,MATCH(MAX(AAH44:AAH47),AAH44:AAH47,0))</f>
        <v>#N/A</v>
      </c>
      <c r="AAM44" s="17" t="s">
        <v>130</v>
      </c>
      <c r="AAN44" s="18">
        <v>473</v>
      </c>
      <c r="AAP44" s="19" t="str">
        <f>IFERROR(IF(OR(AAN44=MAX(AAN$44:AAN$47),AAN44=""),"",MAX(AAN$44:AAN$47)-AAN44)/MIN(AAN$44:AAN$47),"")</f>
        <v/>
      </c>
      <c r="AAQ44" s="20" t="e">
        <f>INDEX(AAM44:AAM47,MATCH(MAX(AAP44:AAP47),AAP44:AAP47,0))</f>
        <v>#N/A</v>
      </c>
      <c r="AAU44" s="17" t="s">
        <v>130</v>
      </c>
      <c r="AAV44" s="18">
        <v>473</v>
      </c>
      <c r="AAX44" s="19" t="str">
        <f>IFERROR(IF(OR(AAV44=MAX(AAV$44:AAV$47),AAV44=""),"",MAX(AAV$44:AAV$47)-AAV44)/MIN(AAV$44:AAV$47),"")</f>
        <v/>
      </c>
      <c r="AAY44" s="20" t="e">
        <f>INDEX(AAU44:AAU47,MATCH(MAX(AAX44:AAX47),AAX44:AAX47,0))</f>
        <v>#N/A</v>
      </c>
      <c r="ABC44" s="17" t="s">
        <v>130</v>
      </c>
      <c r="ABD44" s="18">
        <v>475</v>
      </c>
      <c r="ABF44" s="19" t="str">
        <f>IFERROR(IF(OR(ABD44=MAX(ABD$44:ABD$47),ABD44=""),"",MAX(ABD$44:ABD$47)-ABD44)/MIN(ABD$44:ABD$47),"")</f>
        <v/>
      </c>
      <c r="ABG44" s="20" t="e">
        <f>INDEX(ABC44:ABC47,MATCH(MAX(ABF44:ABF47),ABF44:ABF47,0))</f>
        <v>#N/A</v>
      </c>
      <c r="ABK44" s="17" t="s">
        <v>130</v>
      </c>
      <c r="ABL44" s="18">
        <v>475</v>
      </c>
      <c r="ABN44" s="19" t="str">
        <f>IFERROR(IF(OR(ABL44=MAX(ABL$44:ABL$47),ABL44=""),"",MAX(ABL$44:ABL$47)-ABL44)/MIN(ABL$44:ABL$47),"")</f>
        <v/>
      </c>
      <c r="ABO44" s="20" t="e">
        <f>INDEX(ABK44:ABK47,MATCH(MAX(ABN44:ABN47),ABN44:ABN47,0))</f>
        <v>#N/A</v>
      </c>
      <c r="ABS44" s="17" t="s">
        <v>130</v>
      </c>
      <c r="ABT44" s="18">
        <v>475</v>
      </c>
      <c r="ABV44" s="19" t="str">
        <f>IFERROR(IF(OR(ABT44=MAX(ABT$44:ABT$47),ABT44=""),"",MAX(ABT$44:ABT$47)-ABT44)/MIN(ABT$44:ABT$47),"")</f>
        <v/>
      </c>
      <c r="ABW44" s="20" t="e">
        <f>INDEX(ABS44:ABS47,MATCH(MAX(ABV44:ABV47),ABV44:ABV47,0))</f>
        <v>#N/A</v>
      </c>
      <c r="ACA44" s="17" t="s">
        <v>130</v>
      </c>
      <c r="ACB44" s="18">
        <v>475</v>
      </c>
      <c r="ACD44" s="19" t="str">
        <f>IFERROR(IF(OR(ACB44=MAX(ACB$44:ACB$47),ACB44=""),"",MAX(ACB$44:ACB$47)-ACB44)/MIN(ACB$44:ACB$47),"")</f>
        <v/>
      </c>
      <c r="ACE44" s="20" t="e">
        <f>INDEX(ACA44:ACA47,MATCH(MAX(ACD44:ACD47),ACD44:ACD47,0))</f>
        <v>#N/A</v>
      </c>
      <c r="ACI44" s="17" t="s">
        <v>130</v>
      </c>
      <c r="ACJ44" s="18">
        <v>473</v>
      </c>
      <c r="ACL44" s="19" t="str">
        <f>IFERROR(IF(OR(ACJ44=MAX(ACJ$44:ACJ$47),ACJ44=""),"",MAX(ACJ$44:ACJ$47)-ACJ44)/MIN(ACJ$44:ACJ$47),"")</f>
        <v/>
      </c>
      <c r="ACM44" s="20" t="e">
        <f>INDEX(ACI44:ACI47,MATCH(MAX(ACL44:ACL47),ACL44:ACL47,0))</f>
        <v>#N/A</v>
      </c>
      <c r="ACQ44" s="17" t="s">
        <v>130</v>
      </c>
      <c r="ACR44" s="18">
        <v>475</v>
      </c>
      <c r="ACT44" s="19" t="str">
        <f>IFERROR(IF(OR(ACR44=MAX(ACR$44:ACR$47),ACR44=""),"",MAX(ACR$44:ACR$47)-ACR44)/MIN(ACR$44:ACR$47),"")</f>
        <v/>
      </c>
      <c r="ACU44" s="20" t="e">
        <f>INDEX(ACQ44:ACQ47,MATCH(MAX(ACT44:ACT47),ACT44:ACT47,0))</f>
        <v>#N/A</v>
      </c>
      <c r="ACY44" s="17" t="s">
        <v>130</v>
      </c>
      <c r="ACZ44" s="18">
        <v>475</v>
      </c>
      <c r="ADB44" s="19" t="str">
        <f>IFERROR(IF(OR(ACZ44=MAX(ACZ$44:ACZ$47),ACZ44=""),"",MAX(ACZ$44:ACZ$47)-ACZ44)/MIN(ACZ$44:ACZ$47),"")</f>
        <v/>
      </c>
      <c r="ADC44" s="20" t="e">
        <f>INDEX(ACY44:ACY47,MATCH(MAX(ADB44:ADB47),ADB44:ADB47,0))</f>
        <v>#N/A</v>
      </c>
    </row>
    <row r="45" spans="2:783" x14ac:dyDescent="0.2">
      <c r="C45" s="17" t="s">
        <v>131</v>
      </c>
      <c r="D45" s="18">
        <v>336</v>
      </c>
      <c r="F45" s="19" t="str">
        <f t="shared" ref="F45:F47" si="686">IFERROR(IF(OR(D45=MAX(D$44:D$47),D45=""),"",MAX(D$44:D$47)-D45)/MIN(D$44:D$47),"")</f>
        <v/>
      </c>
      <c r="K45" s="17" t="s">
        <v>131</v>
      </c>
      <c r="L45" s="18">
        <v>372</v>
      </c>
      <c r="N45" s="19" t="str">
        <f t="shared" ref="N45:N47" si="687">IFERROR(IF(OR(L45=MAX(L$44:L$47),L45=""),"",MAX(L$44:L$47)-L45)/MIN(L$44:L$47),"")</f>
        <v/>
      </c>
      <c r="S45" s="17" t="s">
        <v>131</v>
      </c>
      <c r="T45" s="18">
        <v>372</v>
      </c>
      <c r="V45" s="19" t="str">
        <f t="shared" ref="V45:V47" si="688">IFERROR(IF(OR(T45=MAX(T$44:T$47),T45=""),"",MAX(T$44:T$47)-T45)/MIN(T$44:T$47),"")</f>
        <v/>
      </c>
      <c r="AA45" s="17" t="s">
        <v>131</v>
      </c>
      <c r="AB45" s="18">
        <v>336</v>
      </c>
      <c r="AD45" s="19" t="str">
        <f t="shared" ref="AD45:AD47" si="689">IFERROR(IF(OR(AB45=MAX(AB$44:AB$47),AB45=""),"",MAX(AB$44:AB$47)-AB45)/MIN(AB$44:AB$47),"")</f>
        <v/>
      </c>
      <c r="AI45" s="17" t="s">
        <v>131</v>
      </c>
      <c r="AJ45" s="18">
        <v>357</v>
      </c>
      <c r="AL45" s="19" t="str">
        <f t="shared" ref="AL45:AL47" si="690">IFERROR(IF(OR(AJ45=MAX(AJ$44:AJ$47),AJ45=""),"",MAX(AJ$44:AJ$47)-AJ45)/MIN(AJ$44:AJ$47),"")</f>
        <v/>
      </c>
      <c r="AQ45" s="17" t="s">
        <v>131</v>
      </c>
      <c r="AR45" s="18">
        <v>357</v>
      </c>
      <c r="AT45" s="19" t="str">
        <f t="shared" ref="AT45:AT47" si="691">IFERROR(IF(OR(AR45=MAX(AR$44:AR$47),AR45=""),"",MAX(AR$44:AR$47)-AR45)/MIN(AR$44:AR$47),"")</f>
        <v/>
      </c>
      <c r="AY45" s="17" t="s">
        <v>131</v>
      </c>
      <c r="AZ45" s="18">
        <v>336</v>
      </c>
      <c r="BB45" s="19" t="str">
        <f t="shared" ref="BB45:BB47" si="692">IFERROR(IF(OR(AZ45=MAX(AZ$44:AZ$47),AZ45=""),"",MAX(AZ$44:AZ$47)-AZ45)/MIN(AZ$44:AZ$47),"")</f>
        <v/>
      </c>
      <c r="BG45" s="17" t="s">
        <v>131</v>
      </c>
      <c r="BH45" s="18">
        <v>336</v>
      </c>
      <c r="BJ45" s="19" t="str">
        <f t="shared" ref="BJ45:BJ47" si="693">IFERROR(IF(OR(BH45=MAX(BH$44:BH$47),BH45=""),"",MAX(BH$44:BH$47)-BH45)/MIN(BH$44:BH$47),"")</f>
        <v/>
      </c>
      <c r="BO45" s="17" t="s">
        <v>131</v>
      </c>
      <c r="BP45" s="18">
        <v>372</v>
      </c>
      <c r="BR45" s="19" t="str">
        <f t="shared" ref="BR45:BR47" si="694">IFERROR(IF(OR(BP45=MAX(BP$44:BP$47),BP45=""),"",MAX(BP$44:BP$47)-BP45)/MIN(BP$44:BP$47),"")</f>
        <v/>
      </c>
      <c r="BW45" s="17" t="s">
        <v>131</v>
      </c>
      <c r="BX45" s="18"/>
      <c r="BZ45" s="19" t="str">
        <f t="shared" ref="BZ45:BZ47" si="695">IFERROR(IF(OR(BX45=MAX(BX$44:BX$47),BX45=""),"",MAX(BX$44:BX$47)-BX45)/MIN(BX$44:BX$47),"")</f>
        <v/>
      </c>
      <c r="CE45" s="17" t="s">
        <v>131</v>
      </c>
      <c r="CF45" s="18">
        <v>372</v>
      </c>
      <c r="CH45" s="19" t="str">
        <f t="shared" ref="CH45:CH47" si="696">IFERROR(IF(OR(CF45=MAX(CF$44:CF$47),CF45=""),"",MAX(CF$44:CF$47)-CF45)/MIN(CF$44:CF$47),"")</f>
        <v/>
      </c>
      <c r="CM45" s="17" t="s">
        <v>131</v>
      </c>
      <c r="CN45" s="18">
        <v>372</v>
      </c>
      <c r="CP45" s="19" t="str">
        <f t="shared" ref="CP45:CP47" si="697">IFERROR(IF(OR(CN45=MAX(CN$44:CN$47),CN45=""),"",MAX(CN$44:CN$47)-CN45)/MIN(CN$44:CN$47),"")</f>
        <v/>
      </c>
      <c r="CU45" s="17" t="s">
        <v>131</v>
      </c>
      <c r="CV45" s="18">
        <v>372</v>
      </c>
      <c r="CX45" s="19" t="str">
        <f t="shared" ref="CX45:CX47" si="698">IFERROR(IF(OR(CV45=MAX(CV$44:CV$47),CV45=""),"",MAX(CV$44:CV$47)-CV45)/MIN(CV$44:CV$47),"")</f>
        <v/>
      </c>
      <c r="DC45" s="17" t="s">
        <v>131</v>
      </c>
      <c r="DD45" s="18">
        <v>372</v>
      </c>
      <c r="DF45" s="19" t="str">
        <f t="shared" ref="DF45:DF47" si="699">IFERROR(IF(OR(DD45=MAX(DD$44:DD$47),DD45=""),"",MAX(DD$44:DD$47)-DD45)/MIN(DD$44:DD$47),"")</f>
        <v/>
      </c>
      <c r="DK45" s="17" t="s">
        <v>131</v>
      </c>
      <c r="DL45" s="18">
        <v>372</v>
      </c>
      <c r="DN45" s="19" t="str">
        <f t="shared" ref="DN45:DN47" si="700">IFERROR(IF(OR(DL45=MAX(DL$44:DL$47),DL45=""),"",MAX(DL$44:DL$47)-DL45)/MIN(DL$44:DL$47),"")</f>
        <v/>
      </c>
      <c r="DS45" s="17" t="s">
        <v>131</v>
      </c>
      <c r="DT45" s="18">
        <v>372</v>
      </c>
      <c r="DV45" s="19" t="str">
        <f t="shared" ref="DV45:DV47" si="701">IFERROR(IF(OR(DT45=MAX(DT$44:DT$47),DT45=""),"",MAX(DT$44:DT$47)-DT45)/MIN(DT$44:DT$47),"")</f>
        <v/>
      </c>
      <c r="EA45" s="17" t="s">
        <v>131</v>
      </c>
      <c r="EB45" s="18">
        <v>372</v>
      </c>
      <c r="ED45" s="19" t="str">
        <f t="shared" ref="ED45:ED47" si="702">IFERROR(IF(OR(EB45=MAX(EB$44:EB$47),EB45=""),"",MAX(EB$44:EB$47)-EB45)/MIN(EB$44:EB$47),"")</f>
        <v/>
      </c>
      <c r="EI45" s="17" t="s">
        <v>131</v>
      </c>
      <c r="EJ45" s="18">
        <v>372</v>
      </c>
      <c r="EL45" s="19" t="str">
        <f t="shared" ref="EL45:EL47" si="703">IFERROR(IF(OR(EJ45=MAX(EJ$44:EJ$47),EJ45=""),"",MAX(EJ$44:EJ$47)-EJ45)/MIN(EJ$44:EJ$47),"")</f>
        <v/>
      </c>
      <c r="EQ45" s="17" t="s">
        <v>131</v>
      </c>
      <c r="ER45" s="18">
        <v>372</v>
      </c>
      <c r="ET45" s="19" t="str">
        <f t="shared" ref="ET45:ET47" si="704">IFERROR(IF(OR(ER45=MAX(ER$44:ER$47),ER45=""),"",MAX(ER$44:ER$47)-ER45)/MIN(ER$44:ER$47),"")</f>
        <v/>
      </c>
      <c r="EY45" s="17" t="s">
        <v>131</v>
      </c>
      <c r="EZ45" s="18">
        <v>372</v>
      </c>
      <c r="FB45" s="19" t="str">
        <f t="shared" ref="FB45:FB47" si="705">IFERROR(IF(OR(EZ45=MAX(EZ$44:EZ$47),EZ45=""),"",MAX(EZ$44:EZ$47)-EZ45)/MIN(EZ$44:EZ$47),"")</f>
        <v/>
      </c>
      <c r="FG45" s="17" t="s">
        <v>131</v>
      </c>
      <c r="FH45" s="18">
        <v>372</v>
      </c>
      <c r="FJ45" s="19" t="str">
        <f t="shared" ref="FJ45:FJ47" si="706">IFERROR(IF(OR(FH45=MAX(FH$44:FH$47),FH45=""),"",MAX(FH$44:FH$47)-FH45)/MIN(FH$44:FH$47),"")</f>
        <v/>
      </c>
      <c r="FO45" s="17" t="s">
        <v>131</v>
      </c>
      <c r="FP45" s="18">
        <v>372</v>
      </c>
      <c r="FR45" s="19" t="str">
        <f t="shared" ref="FR45:FR47" si="707">IFERROR(IF(OR(FP45=MAX(FP$44:FP$47),FP45=""),"",MAX(FP$44:FP$47)-FP45)/MIN(FP$44:FP$47),"")</f>
        <v/>
      </c>
      <c r="FW45" s="17" t="s">
        <v>131</v>
      </c>
      <c r="FX45" s="18">
        <v>372</v>
      </c>
      <c r="FZ45" s="19" t="str">
        <f t="shared" ref="FZ45:FZ47" si="708">IFERROR(IF(OR(FX45=MAX(FX$44:FX$47),FX45=""),"",MAX(FX$44:FX$47)-FX45)/MIN(FX$44:FX$47),"")</f>
        <v/>
      </c>
      <c r="GE45" s="17" t="s">
        <v>131</v>
      </c>
      <c r="GF45" s="18">
        <v>372</v>
      </c>
      <c r="GH45" s="19" t="str">
        <f t="shared" ref="GH45:GH47" si="709">IFERROR(IF(OR(GF45=MAX(GF$44:GF$47),GF45=""),"",MAX(GF$44:GF$47)-GF45)/MIN(GF$44:GF$47),"")</f>
        <v/>
      </c>
      <c r="GM45" s="17" t="s">
        <v>131</v>
      </c>
      <c r="GN45" s="18">
        <v>372</v>
      </c>
      <c r="GP45" s="19" t="str">
        <f t="shared" ref="GP45:GP47" si="710">IFERROR(IF(OR(GN45=MAX(GN$44:GN$47),GN45=""),"",MAX(GN$44:GN$47)-GN45)/MIN(GN$44:GN$47),"")</f>
        <v/>
      </c>
      <c r="GU45" s="17" t="s">
        <v>131</v>
      </c>
      <c r="GV45" s="18">
        <v>372</v>
      </c>
      <c r="GX45" s="19" t="str">
        <f t="shared" ref="GX45:GX47" si="711">IFERROR(IF(OR(GV45=MAX(GV$44:GV$47),GV45=""),"",MAX(GV$44:GV$47)-GV45)/MIN(GV$44:GV$47),"")</f>
        <v/>
      </c>
      <c r="HC45" s="17" t="s">
        <v>131</v>
      </c>
      <c r="HD45" s="18">
        <v>357</v>
      </c>
      <c r="HF45" s="19" t="str">
        <f t="shared" ref="HF45:HF47" si="712">IFERROR(IF(OR(HD45=MAX(HD$44:HD$47),HD45=""),"",MAX(HD$44:HD$47)-HD45)/MIN(HD$44:HD$47),"")</f>
        <v/>
      </c>
      <c r="HK45" s="17" t="s">
        <v>131</v>
      </c>
      <c r="HL45" s="18">
        <v>372</v>
      </c>
      <c r="HN45" s="19" t="str">
        <f t="shared" ref="HN45:HN47" si="713">IFERROR(IF(OR(HL45=MAX(HL$44:HL$47),HL45=""),"",MAX(HL$44:HL$47)-HL45)/MIN(HL$44:HL$47),"")</f>
        <v/>
      </c>
      <c r="HS45" s="17" t="s">
        <v>131</v>
      </c>
      <c r="HT45" s="18">
        <v>336</v>
      </c>
      <c r="HV45" s="19" t="str">
        <f t="shared" ref="HV45:HV47" si="714">IFERROR(IF(OR(HT45=MAX(HT$44:HT$47),HT45=""),"",MAX(HT$44:HT$47)-HT45)/MIN(HT$44:HT$47),"")</f>
        <v/>
      </c>
      <c r="IA45" s="17" t="s">
        <v>131</v>
      </c>
      <c r="IB45" s="18">
        <v>357</v>
      </c>
      <c r="ID45" s="19" t="str">
        <f t="shared" ref="ID45:ID47" si="715">IFERROR(IF(OR(IB45=MAX(IB$44:IB$47),IB45=""),"",MAX(IB$44:IB$47)-IB45)/MIN(IB$44:IB$47),"")</f>
        <v/>
      </c>
      <c r="II45" s="17" t="s">
        <v>131</v>
      </c>
      <c r="IJ45" s="18">
        <v>336</v>
      </c>
      <c r="IL45" s="19" t="str">
        <f t="shared" ref="IL45:IL47" si="716">IFERROR(IF(OR(IJ45=MAX(IJ$44:IJ$47),IJ45=""),"",MAX(IJ$44:IJ$47)-IJ45)/MIN(IJ$44:IJ$47),"")</f>
        <v/>
      </c>
      <c r="IQ45" s="17" t="s">
        <v>131</v>
      </c>
      <c r="IR45" s="18">
        <v>357</v>
      </c>
      <c r="IT45" s="19" t="str">
        <f t="shared" ref="IT45:IT47" si="717">IFERROR(IF(OR(IR45=MAX(IR$44:IR$47),IR45=""),"",MAX(IR$44:IR$47)-IR45)/MIN(IR$44:IR$47),"")</f>
        <v/>
      </c>
      <c r="IY45" s="17" t="s">
        <v>131</v>
      </c>
      <c r="IZ45" s="18">
        <v>357</v>
      </c>
      <c r="JB45" s="19" t="str">
        <f t="shared" ref="JB45:JB47" si="718">IFERROR(IF(OR(IZ45=MAX(IZ$44:IZ$47),IZ45=""),"",MAX(IZ$44:IZ$47)-IZ45)/MIN(IZ$44:IZ$47),"")</f>
        <v/>
      </c>
      <c r="JG45" s="17" t="s">
        <v>131</v>
      </c>
      <c r="JH45" s="18">
        <v>336</v>
      </c>
      <c r="JJ45" s="19" t="str">
        <f t="shared" ref="JJ45:JJ47" si="719">IFERROR(IF(OR(JH45=MAX(JH$44:JH$47),JH45=""),"",MAX(JH$44:JH$47)-JH45)/MIN(JH$44:JH$47),"")</f>
        <v/>
      </c>
      <c r="JO45" s="17" t="s">
        <v>131</v>
      </c>
      <c r="JP45" s="18">
        <v>357</v>
      </c>
      <c r="JR45" s="19" t="str">
        <f t="shared" ref="JR45:JR47" si="720">IFERROR(IF(OR(JP45=MAX(JP$44:JP$47),JP45=""),"",MAX(JP$44:JP$47)-JP45)/MIN(JP$44:JP$47),"")</f>
        <v/>
      </c>
      <c r="JW45" s="17" t="s">
        <v>131</v>
      </c>
      <c r="JX45" s="18">
        <v>357</v>
      </c>
      <c r="JZ45" s="19" t="str">
        <f t="shared" ref="JZ45:JZ47" si="721">IFERROR(IF(OR(JX45=MAX(JX$44:JX$47),JX45=""),"",MAX(JX$44:JX$47)-JX45)/MIN(JX$44:JX$47),"")</f>
        <v/>
      </c>
      <c r="KE45" s="17" t="s">
        <v>131</v>
      </c>
      <c r="KF45" s="18">
        <v>372</v>
      </c>
      <c r="KH45" s="19" t="str">
        <f t="shared" ref="KH45:KH47" si="722">IFERROR(IF(OR(KF45=MAX(KF$44:KF$47),KF45=""),"",MAX(KF$44:KF$47)-KF45)/MIN(KF$44:KF$47),"")</f>
        <v/>
      </c>
      <c r="KM45" s="17" t="s">
        <v>131</v>
      </c>
      <c r="KN45" s="18">
        <v>372</v>
      </c>
      <c r="KP45" s="19" t="str">
        <f t="shared" ref="KP45:KP47" si="723">IFERROR(IF(OR(KN45=MAX(KN$44:KN$47),KN45=""),"",MAX(KN$44:KN$47)-KN45)/MIN(KN$44:KN$47),"")</f>
        <v/>
      </c>
      <c r="KU45" s="17" t="s">
        <v>131</v>
      </c>
      <c r="KV45" s="18">
        <v>312</v>
      </c>
      <c r="KX45" s="19" t="str">
        <f t="shared" ref="KX45:KX47" si="724">IFERROR(IF(OR(KV45=MAX(KV$44:KV$47),KV45=""),"",MAX(KV$44:KV$47)-KV45)/MIN(KV$44:KV$47),"")</f>
        <v/>
      </c>
      <c r="LC45" s="17" t="s">
        <v>131</v>
      </c>
      <c r="LD45" s="18">
        <v>312</v>
      </c>
      <c r="LF45" s="19" t="str">
        <f t="shared" ref="LF45:LF47" si="725">IFERROR(IF(OR(LD45=MAX(LD$44:LD$47),LD45=""),"",MAX(LD$44:LD$47)-LD45)/MIN(LD$44:LD$47),"")</f>
        <v/>
      </c>
      <c r="LK45" s="17" t="s">
        <v>131</v>
      </c>
      <c r="LL45" s="18">
        <v>312</v>
      </c>
      <c r="LN45" s="19" t="str">
        <f t="shared" ref="LN45:LN47" si="726">IFERROR(IF(OR(LL45=MAX(LL$44:LL$47),LL45=""),"",MAX(LL$44:LL$47)-LL45)/MIN(LL$44:LL$47),"")</f>
        <v/>
      </c>
      <c r="LS45" s="17" t="s">
        <v>131</v>
      </c>
      <c r="LT45" s="18"/>
      <c r="LV45" s="19" t="str">
        <f t="shared" ref="LV45:LV47" si="727">IFERROR(IF(OR(LT45=MAX(LT$44:LT$47),LT45=""),"",MAX(LT$44:LT$47)-LT45)/MIN(LT$44:LT$47),"")</f>
        <v/>
      </c>
      <c r="MA45" s="17" t="s">
        <v>131</v>
      </c>
      <c r="MB45" s="18">
        <v>312</v>
      </c>
      <c r="MD45" s="19" t="str">
        <f t="shared" ref="MD45:MD47" si="728">IFERROR(IF(OR(MB45=MAX(MB$44:MB$47),MB45=""),"",MAX(MB$44:MB$47)-MB45)/MIN(MB$44:MB$47),"")</f>
        <v/>
      </c>
      <c r="MI45" s="17" t="s">
        <v>131</v>
      </c>
      <c r="MJ45" s="18">
        <v>312</v>
      </c>
      <c r="ML45" s="19" t="str">
        <f t="shared" ref="ML45:ML47" si="729">IFERROR(IF(OR(MJ45=MAX(MJ$44:MJ$47),MJ45=""),"",MAX(MJ$44:MJ$47)-MJ45)/MIN(MJ$44:MJ$47),"")</f>
        <v/>
      </c>
      <c r="MQ45" s="17" t="s">
        <v>131</v>
      </c>
      <c r="MR45" s="18">
        <v>312</v>
      </c>
      <c r="MT45" s="19" t="str">
        <f t="shared" ref="MT45:MT47" si="730">IFERROR(IF(OR(MR45=MAX(MR$44:MR$47),MR45=""),"",MAX(MR$44:MR$47)-MR45)/MIN(MR$44:MR$47),"")</f>
        <v/>
      </c>
      <c r="MY45" s="17" t="s">
        <v>131</v>
      </c>
      <c r="MZ45" s="18">
        <v>312</v>
      </c>
      <c r="NB45" s="19" t="str">
        <f t="shared" ref="NB45:NB47" si="731">IFERROR(IF(OR(MZ45=MAX(MZ$44:MZ$47),MZ45=""),"",MAX(MZ$44:MZ$47)-MZ45)/MIN(MZ$44:MZ$47),"")</f>
        <v/>
      </c>
      <c r="NG45" s="17" t="s">
        <v>131</v>
      </c>
      <c r="NH45" s="18">
        <v>357</v>
      </c>
      <c r="NJ45" s="19" t="str">
        <f t="shared" ref="NJ45:NJ47" si="732">IFERROR(IF(OR(NH45=MAX(NH$44:NH$47),NH45=""),"",MAX(NH$44:NH$47)-NH45)/MIN(NH$44:NH$47),"")</f>
        <v/>
      </c>
      <c r="NO45" s="17" t="s">
        <v>131</v>
      </c>
      <c r="NP45" s="18">
        <v>357</v>
      </c>
      <c r="NR45" s="19" t="str">
        <f t="shared" ref="NR45:NR47" si="733">IFERROR(IF(OR(NP45=MAX(NP$44:NP$47),NP45=""),"",MAX(NP$44:NP$47)-NP45)/MIN(NP$44:NP$47),"")</f>
        <v/>
      </c>
      <c r="NW45" s="17" t="s">
        <v>131</v>
      </c>
      <c r="NX45" s="18">
        <v>312</v>
      </c>
      <c r="NZ45" s="19" t="str">
        <f t="shared" ref="NZ45:NZ47" si="734">IFERROR(IF(OR(NX45=MAX(NX$44:NX$47),NX45=""),"",MAX(NX$44:NX$47)-NX45)/MIN(NX$44:NX$47),"")</f>
        <v/>
      </c>
      <c r="OE45" s="17" t="s">
        <v>131</v>
      </c>
      <c r="OF45" s="18">
        <v>312</v>
      </c>
      <c r="OH45" s="19" t="str">
        <f t="shared" ref="OH45:OH47" si="735">IFERROR(IF(OR(OF45=MAX(OF$44:OF$47),OF45=""),"",MAX(OF$44:OF$47)-OF45)/MIN(OF$44:OF$47),"")</f>
        <v/>
      </c>
      <c r="OM45" s="17" t="s">
        <v>131</v>
      </c>
      <c r="ON45" s="18">
        <v>312</v>
      </c>
      <c r="OP45" s="19" t="str">
        <f t="shared" ref="OP45:OP47" si="736">IFERROR(IF(OR(ON45=MAX(ON$44:ON$47),ON45=""),"",MAX(ON$44:ON$47)-ON45)/MIN(ON$44:ON$47),"")</f>
        <v/>
      </c>
      <c r="OU45" s="17" t="s">
        <v>131</v>
      </c>
      <c r="OV45" s="18">
        <v>336</v>
      </c>
      <c r="OX45" s="19" t="str">
        <f t="shared" ref="OX45:OX47" si="737">IFERROR(IF(OR(OV45=MAX(OV$44:OV$47),OV45=""),"",MAX(OV$44:OV$47)-OV45)/MIN(OV$44:OV$47),"")</f>
        <v/>
      </c>
      <c r="PC45" s="17" t="s">
        <v>131</v>
      </c>
      <c r="PD45" s="18">
        <v>336</v>
      </c>
      <c r="PF45" s="19" t="str">
        <f t="shared" ref="PF45:PF47" si="738">IFERROR(IF(OR(PD45=MAX(PD$44:PD$47),PD45=""),"",MAX(PD$44:PD$47)-PD45)/MIN(PD$44:PD$47),"")</f>
        <v/>
      </c>
      <c r="PK45" s="17" t="s">
        <v>131</v>
      </c>
      <c r="PL45" s="18">
        <v>336</v>
      </c>
      <c r="PN45" s="19" t="str">
        <f t="shared" ref="PN45:PN47" si="739">IFERROR(IF(OR(PL45=MAX(PL$44:PL$47),PL45=""),"",MAX(PL$44:PL$47)-PL45)/MIN(PL$44:PL$47),"")</f>
        <v/>
      </c>
      <c r="PS45" s="17" t="s">
        <v>131</v>
      </c>
      <c r="PT45" s="18">
        <v>336</v>
      </c>
      <c r="PV45" s="19" t="str">
        <f t="shared" ref="PV45:PV47" si="740">IFERROR(IF(OR(PT45=MAX(PT$44:PT$47),PT45=""),"",MAX(PT$44:PT$47)-PT45)/MIN(PT$44:PT$47),"")</f>
        <v/>
      </c>
      <c r="QA45" s="17" t="s">
        <v>131</v>
      </c>
      <c r="QB45" s="18">
        <v>336</v>
      </c>
      <c r="QD45" s="19" t="str">
        <f t="shared" ref="QD45:QD47" si="741">IFERROR(IF(OR(QB45=MAX(QB$44:QB$47),QB45=""),"",MAX(QB$44:QB$47)-QB45)/MIN(QB$44:QB$47),"")</f>
        <v/>
      </c>
      <c r="QI45" s="17" t="s">
        <v>131</v>
      </c>
      <c r="QJ45" s="18">
        <v>336</v>
      </c>
      <c r="QL45" s="19" t="str">
        <f t="shared" ref="QL45:QL47" si="742">IFERROR(IF(OR(QJ45=MAX(QJ$44:QJ$47),QJ45=""),"",MAX(QJ$44:QJ$47)-QJ45)/MIN(QJ$44:QJ$47),"")</f>
        <v/>
      </c>
      <c r="QQ45" s="17" t="s">
        <v>131</v>
      </c>
      <c r="QR45" s="18">
        <v>336</v>
      </c>
      <c r="QT45" s="19" t="str">
        <f t="shared" ref="QT45:QT47" si="743">IFERROR(IF(OR(QR45=MAX(QR$44:QR$47),QR45=""),"",MAX(QR$44:QR$47)-QR45)/MIN(QR$44:QR$47),"")</f>
        <v/>
      </c>
      <c r="QY45" s="17" t="s">
        <v>131</v>
      </c>
      <c r="QZ45" s="18">
        <v>321</v>
      </c>
      <c r="RB45" s="19" t="str">
        <f t="shared" ref="RB45:RB47" si="744">IFERROR(IF(OR(QZ45=MAX(QZ$44:QZ$47),QZ45=""),"",MAX(QZ$44:QZ$47)-QZ45)/MIN(QZ$44:QZ$47),"")</f>
        <v/>
      </c>
      <c r="RG45" s="17" t="s">
        <v>131</v>
      </c>
      <c r="RH45" s="18">
        <v>321</v>
      </c>
      <c r="RJ45" s="19" t="str">
        <f t="shared" ref="RJ45:RJ47" si="745">IFERROR(IF(OR(RH45=MAX(RH$44:RH$47),RH45=""),"",MAX(RH$44:RH$47)-RH45)/MIN(RH$44:RH$47),"")</f>
        <v/>
      </c>
      <c r="RO45" s="17" t="s">
        <v>131</v>
      </c>
      <c r="RP45" s="18"/>
      <c r="RR45" s="19" t="str">
        <f t="shared" ref="RR45:RR47" si="746">IFERROR(IF(OR(RP45=MAX(RP$44:RP$47),RP45=""),"",MAX(RP$44:RP$47)-RP45)/MIN(RP$44:RP$47),"")</f>
        <v/>
      </c>
      <c r="RW45" s="17" t="s">
        <v>131</v>
      </c>
      <c r="RX45" s="18">
        <v>336</v>
      </c>
      <c r="RZ45" s="19" t="str">
        <f t="shared" ref="RZ45:RZ47" si="747">IFERROR(IF(OR(RX45=MAX(RX$44:RX$47),RX45=""),"",MAX(RX$44:RX$47)-RX45)/MIN(RX$44:RX$47),"")</f>
        <v/>
      </c>
      <c r="SE45" s="17" t="s">
        <v>131</v>
      </c>
      <c r="SF45" s="18">
        <v>321</v>
      </c>
      <c r="SH45" s="19" t="str">
        <f t="shared" ref="SH45:SH47" si="748">IFERROR(IF(OR(SF45=MAX(SF$44:SF$47),SF45=""),"",MAX(SF$44:SF$47)-SF45)/MIN(SF$44:SF$47),"")</f>
        <v/>
      </c>
      <c r="SM45" s="17" t="s">
        <v>131</v>
      </c>
      <c r="SN45" s="18">
        <v>336</v>
      </c>
      <c r="SP45" s="19" t="str">
        <f t="shared" ref="SP45:SP47" si="749">IFERROR(IF(OR(SN45=MAX(SN$44:SN$47),SN45=""),"",MAX(SN$44:SN$47)-SN45)/MIN(SN$44:SN$47),"")</f>
        <v/>
      </c>
      <c r="SU45" s="17" t="s">
        <v>131</v>
      </c>
      <c r="SV45" s="18">
        <v>336</v>
      </c>
      <c r="SX45" s="19" t="str">
        <f t="shared" ref="SX45:SX47" si="750">IFERROR(IF(OR(SV45=MAX(SV$44:SV$47),SV45=""),"",MAX(SV$44:SV$47)-SV45)/MIN(SV$44:SV$47),"")</f>
        <v/>
      </c>
      <c r="TC45" s="17" t="s">
        <v>131</v>
      </c>
      <c r="TD45" s="18">
        <v>321</v>
      </c>
      <c r="TF45" s="19" t="str">
        <f t="shared" ref="TF45:TF47" si="751">IFERROR(IF(OR(TD45=MAX(TD$44:TD$47),TD45=""),"",MAX(TD$44:TD$47)-TD45)/MIN(TD$44:TD$47),"")</f>
        <v/>
      </c>
      <c r="TK45" s="17" t="s">
        <v>131</v>
      </c>
      <c r="TL45" s="18">
        <v>321</v>
      </c>
      <c r="TN45" s="19" t="str">
        <f t="shared" ref="TN45:TN47" si="752">IFERROR(IF(OR(TL45=MAX(TL$44:TL$47),TL45=""),"",MAX(TL$44:TL$47)-TL45)/MIN(TL$44:TL$47),"")</f>
        <v/>
      </c>
      <c r="TS45" s="17" t="s">
        <v>131</v>
      </c>
      <c r="TT45" s="18">
        <v>321</v>
      </c>
      <c r="TV45" s="19" t="str">
        <f t="shared" ref="TV45:TV47" si="753">IFERROR(IF(OR(TT45=MAX(TT$44:TT$47),TT45=""),"",MAX(TT$44:TT$47)-TT45)/MIN(TT$44:TT$47),"")</f>
        <v/>
      </c>
      <c r="UA45" s="17" t="s">
        <v>131</v>
      </c>
      <c r="UB45" s="18">
        <v>291</v>
      </c>
      <c r="UD45" s="19" t="str">
        <f t="shared" ref="UD45:UD47" si="754">IFERROR(IF(OR(UB45=MAX(UB$44:UB$47),UB45=""),"",MAX(UB$44:UB$47)-UB45)/MIN(UB$44:UB$47),"")</f>
        <v/>
      </c>
      <c r="UI45" s="17" t="s">
        <v>131</v>
      </c>
      <c r="UJ45" s="18">
        <v>291</v>
      </c>
      <c r="UL45" s="19" t="str">
        <f t="shared" ref="UL45:UL47" si="755">IFERROR(IF(OR(UJ45=MAX(UJ$44:UJ$47),UJ45=""),"",MAX(UJ$44:UJ$47)-UJ45)/MIN(UJ$44:UJ$47),"")</f>
        <v/>
      </c>
      <c r="UQ45" s="17" t="s">
        <v>131</v>
      </c>
      <c r="UR45" s="18">
        <v>291</v>
      </c>
      <c r="UT45" s="19" t="str">
        <f t="shared" ref="UT45:UT47" si="756">IFERROR(IF(OR(UR45=MAX(UR$44:UR$47),UR45=""),"",MAX(UR$44:UR$47)-UR45)/MIN(UR$44:UR$47),"")</f>
        <v/>
      </c>
      <c r="UY45" s="17" t="s">
        <v>131</v>
      </c>
      <c r="UZ45" s="18">
        <v>291</v>
      </c>
      <c r="VB45" s="19" t="str">
        <f t="shared" ref="VB45:VB47" si="757">IFERROR(IF(OR(UZ45=MAX(UZ$44:UZ$47),UZ45=""),"",MAX(UZ$44:UZ$47)-UZ45)/MIN(UZ$44:UZ$47),"")</f>
        <v/>
      </c>
      <c r="VG45" s="17" t="s">
        <v>131</v>
      </c>
      <c r="VH45" s="18">
        <v>321</v>
      </c>
      <c r="VJ45" s="19" t="str">
        <f t="shared" ref="VJ45:VJ47" si="758">IFERROR(IF(OR(VH45=MAX(VH$44:VH$47),VH45=""),"",MAX(VH$44:VH$47)-VH45)/MIN(VH$44:VH$47),"")</f>
        <v/>
      </c>
      <c r="VO45" s="17" t="s">
        <v>131</v>
      </c>
      <c r="VP45" s="18">
        <v>291</v>
      </c>
      <c r="VR45" s="19" t="str">
        <f t="shared" ref="VR45:VR47" si="759">IFERROR(IF(OR(VP45=MAX(VP$44:VP$47),VP45=""),"",MAX(VP$44:VP$47)-VP45)/MIN(VP$44:VP$47),"")</f>
        <v/>
      </c>
      <c r="VW45" s="17" t="s">
        <v>131</v>
      </c>
      <c r="VX45" s="18">
        <v>291</v>
      </c>
      <c r="VZ45" s="19" t="str">
        <f t="shared" ref="VZ45:VZ47" si="760">IFERROR(IF(OR(VX45=MAX(VX$44:VX$47),VX45=""),"",MAX(VX$44:VX$47)-VX45)/MIN(VX$44:VX$47),"")</f>
        <v/>
      </c>
      <c r="WE45" s="17" t="s">
        <v>131</v>
      </c>
      <c r="WF45" s="18">
        <v>291</v>
      </c>
      <c r="WH45" s="19" t="str">
        <f t="shared" ref="WH45:WH47" si="761">IFERROR(IF(OR(WF45=MAX(WF$44:WF$47),WF45=""),"",MAX(WF$44:WF$47)-WF45)/MIN(WF$44:WF$47),"")</f>
        <v/>
      </c>
      <c r="WM45" s="17" t="s">
        <v>131</v>
      </c>
      <c r="WN45" s="18">
        <v>213</v>
      </c>
      <c r="WP45" s="19" t="str">
        <f t="shared" ref="WP45:WP47" si="762">IFERROR(IF(OR(WN45=MAX(WN$44:WN$47),WN45=""),"",MAX(WN$44:WN$47)-WN45)/MIN(WN$44:WN$47),"")</f>
        <v/>
      </c>
      <c r="WU45" s="17" t="s">
        <v>131</v>
      </c>
      <c r="WV45" s="18">
        <v>213</v>
      </c>
      <c r="WX45" s="19" t="str">
        <f t="shared" ref="WX45:WX47" si="763">IFERROR(IF(OR(WV45=MAX(WV$44:WV$47),WV45=""),"",MAX(WV$44:WV$47)-WV45)/MIN(WV$44:WV$47),"")</f>
        <v/>
      </c>
      <c r="XC45" s="17" t="s">
        <v>131</v>
      </c>
      <c r="XD45" s="18">
        <v>321</v>
      </c>
      <c r="XF45" s="19" t="str">
        <f t="shared" ref="XF45:XF47" si="764">IFERROR(IF(OR(XD45=MAX(XD$44:XD$47),XD45=""),"",MAX(XD$44:XD$47)-XD45)/MIN(XD$44:XD$47),"")</f>
        <v/>
      </c>
      <c r="XK45" s="17" t="s">
        <v>131</v>
      </c>
      <c r="XL45" s="18">
        <v>321</v>
      </c>
      <c r="XN45" s="19" t="str">
        <f t="shared" ref="XN45:XN47" si="765">IFERROR(IF(OR(XL45=MAX(XL$44:XL$47),XL45=""),"",MAX(XL$44:XL$47)-XL45)/MIN(XL$44:XL$47),"")</f>
        <v/>
      </c>
      <c r="XS45" s="17" t="s">
        <v>131</v>
      </c>
      <c r="XT45" s="18">
        <v>321</v>
      </c>
      <c r="XV45" s="19" t="str">
        <f t="shared" ref="XV45:XV47" si="766">IFERROR(IF(OR(XT45=MAX(XT$44:XT$47),XT45=""),"",MAX(XT$44:XT$47)-XT45)/MIN(XT$44:XT$47),"")</f>
        <v/>
      </c>
      <c r="YA45" s="17" t="s">
        <v>131</v>
      </c>
      <c r="YB45" s="18">
        <v>336</v>
      </c>
      <c r="YD45" s="19" t="str">
        <f t="shared" ref="YD45:YD47" si="767">IFERROR(IF(OR(YB45=MAX(YB$44:YB$47),YB45=""),"",MAX(YB$44:YB$47)-YB45)/MIN(YB$44:YB$47),"")</f>
        <v/>
      </c>
      <c r="YI45" s="17" t="s">
        <v>131</v>
      </c>
      <c r="YJ45" s="18">
        <v>336</v>
      </c>
      <c r="YL45" s="19" t="str">
        <f t="shared" ref="YL45:YL47" si="768">IFERROR(IF(OR(YJ45=MAX(YJ$44:YJ$47),YJ45=""),"",MAX(YJ$44:YJ$47)-YJ45)/MIN(YJ$44:YJ$47),"")</f>
        <v/>
      </c>
      <c r="YQ45" s="17" t="s">
        <v>131</v>
      </c>
      <c r="YR45" s="18">
        <v>321</v>
      </c>
      <c r="YT45" s="19" t="str">
        <f t="shared" ref="YT45:YT47" si="769">IFERROR(IF(OR(YR45=MAX(YR$44:YR$47),YR45=""),"",MAX(YR$44:YR$47)-YR45)/MIN(YR$44:YR$47),"")</f>
        <v/>
      </c>
      <c r="YY45" s="17" t="s">
        <v>131</v>
      </c>
      <c r="YZ45" s="18">
        <v>321</v>
      </c>
      <c r="ZB45" s="19" t="str">
        <f t="shared" ref="ZB45:ZB47" si="770">IFERROR(IF(OR(YZ45=MAX(YZ$44:YZ$47),YZ45=""),"",MAX(YZ$44:YZ$47)-YZ45)/MIN(YZ$44:YZ$47),"")</f>
        <v/>
      </c>
      <c r="ZG45" s="17" t="s">
        <v>131</v>
      </c>
      <c r="ZH45" s="18">
        <v>291</v>
      </c>
      <c r="ZJ45" s="19" t="str">
        <f t="shared" ref="ZJ45:ZJ47" si="771">IFERROR(IF(OR(ZH45=MAX(ZH$44:ZH$47),ZH45=""),"",MAX(ZH$44:ZH$47)-ZH45)/MIN(ZH$44:ZH$47),"")</f>
        <v/>
      </c>
      <c r="ZO45" s="17" t="s">
        <v>131</v>
      </c>
      <c r="ZP45" s="18">
        <v>213</v>
      </c>
      <c r="ZR45" s="19" t="str">
        <f t="shared" ref="ZR45:ZR47" si="772">IFERROR(IF(OR(ZP45=MAX(ZP$44:ZP$47),ZP45=""),"",MAX(ZP$44:ZP$47)-ZP45)/MIN(ZP$44:ZP$47),"")</f>
        <v/>
      </c>
      <c r="ZW45" s="17" t="s">
        <v>131</v>
      </c>
      <c r="ZX45" s="18">
        <v>291</v>
      </c>
      <c r="ZZ45" s="19" t="str">
        <f t="shared" ref="ZZ45:ZZ47" si="773">IFERROR(IF(OR(ZX45=MAX(ZX$44:ZX$47),ZX45=""),"",MAX(ZX$44:ZX$47)-ZX45)/MIN(ZX$44:ZX$47),"")</f>
        <v/>
      </c>
      <c r="AAE45" s="17" t="s">
        <v>131</v>
      </c>
      <c r="AAF45" s="18">
        <v>321</v>
      </c>
      <c r="AAH45" s="19" t="str">
        <f t="shared" ref="AAH45:AAH47" si="774">IFERROR(IF(OR(AAF45=MAX(AAF$44:AAF$47),AAF45=""),"",MAX(AAF$44:AAF$47)-AAF45)/MIN(AAF$44:AAF$47),"")</f>
        <v/>
      </c>
      <c r="AAM45" s="17" t="s">
        <v>131</v>
      </c>
      <c r="AAN45" s="18">
        <v>321</v>
      </c>
      <c r="AAP45" s="19" t="str">
        <f t="shared" ref="AAP45:AAP47" si="775">IFERROR(IF(OR(AAN45=MAX(AAN$44:AAN$47),AAN45=""),"",MAX(AAN$44:AAN$47)-AAN45)/MIN(AAN$44:AAN$47),"")</f>
        <v/>
      </c>
      <c r="AAU45" s="17" t="s">
        <v>131</v>
      </c>
      <c r="AAV45" s="18">
        <v>321</v>
      </c>
      <c r="AAX45" s="19" t="str">
        <f t="shared" ref="AAX45:AAX47" si="776">IFERROR(IF(OR(AAV45=MAX(AAV$44:AAV$47),AAV45=""),"",MAX(AAV$44:AAV$47)-AAV45)/MIN(AAV$44:AAV$47),"")</f>
        <v/>
      </c>
      <c r="ABC45" s="17" t="s">
        <v>131</v>
      </c>
      <c r="ABD45" s="18">
        <v>321</v>
      </c>
      <c r="ABF45" s="19" t="str">
        <f t="shared" ref="ABF45:ABF47" si="777">IFERROR(IF(OR(ABD45=MAX(ABD$44:ABD$47),ABD45=""),"",MAX(ABD$44:ABD$47)-ABD45)/MIN(ABD$44:ABD$47),"")</f>
        <v/>
      </c>
      <c r="ABK45" s="17" t="s">
        <v>131</v>
      </c>
      <c r="ABL45" s="18">
        <v>357</v>
      </c>
      <c r="ABN45" s="19" t="str">
        <f t="shared" ref="ABN45:ABN47" si="778">IFERROR(IF(OR(ABL45=MAX(ABL$44:ABL$47),ABL45=""),"",MAX(ABL$44:ABL$47)-ABL45)/MIN(ABL$44:ABL$47),"")</f>
        <v/>
      </c>
      <c r="ABS45" s="17" t="s">
        <v>131</v>
      </c>
      <c r="ABT45" s="18">
        <v>357</v>
      </c>
      <c r="ABV45" s="19" t="str">
        <f t="shared" ref="ABV45:ABV47" si="779">IFERROR(IF(OR(ABT45=MAX(ABT$44:ABT$47),ABT45=""),"",MAX(ABT$44:ABT$47)-ABT45)/MIN(ABT$44:ABT$47),"")</f>
        <v/>
      </c>
      <c r="ACA45" s="17" t="s">
        <v>131</v>
      </c>
      <c r="ACB45" s="18">
        <v>357</v>
      </c>
      <c r="ACD45" s="19" t="str">
        <f t="shared" ref="ACD45:ACD47" si="780">IFERROR(IF(OR(ACB45=MAX(ACB$44:ACB$47),ACB45=""),"",MAX(ACB$44:ACB$47)-ACB45)/MIN(ACB$44:ACB$47),"")</f>
        <v/>
      </c>
      <c r="ACI45" s="17" t="s">
        <v>131</v>
      </c>
      <c r="ACJ45" s="18">
        <v>357</v>
      </c>
      <c r="ACL45" s="19" t="str">
        <f t="shared" ref="ACL45:ACL47" si="781">IFERROR(IF(OR(ACJ45=MAX(ACJ$44:ACJ$47),ACJ45=""),"",MAX(ACJ$44:ACJ$47)-ACJ45)/MIN(ACJ$44:ACJ$47),"")</f>
        <v/>
      </c>
      <c r="ACQ45" s="17" t="s">
        <v>131</v>
      </c>
      <c r="ACR45" s="18">
        <v>372</v>
      </c>
      <c r="ACT45" s="19" t="str">
        <f t="shared" ref="ACT45:ACT47" si="782">IFERROR(IF(OR(ACR45=MAX(ACR$44:ACR$47),ACR45=""),"",MAX(ACR$44:ACR$47)-ACR45)/MIN(ACR$44:ACR$47),"")</f>
        <v/>
      </c>
      <c r="ACY45" s="17" t="s">
        <v>131</v>
      </c>
      <c r="ACZ45" s="18">
        <v>372</v>
      </c>
      <c r="ADB45" s="19" t="str">
        <f t="shared" ref="ADB45:ADB47" si="783">IFERROR(IF(OR(ACZ45=MAX(ACZ$44:ACZ$47),ACZ45=""),"",MAX(ACZ$44:ACZ$47)-ACZ45)/MIN(ACZ$44:ACZ$47),"")</f>
        <v/>
      </c>
    </row>
    <row r="46" spans="2:783" x14ac:dyDescent="0.2">
      <c r="C46" s="17" t="s">
        <v>133</v>
      </c>
      <c r="D46" s="18">
        <v>347.55471801757813</v>
      </c>
      <c r="F46" s="19" t="str">
        <f t="shared" si="686"/>
        <v/>
      </c>
      <c r="K46" s="17" t="s">
        <v>133</v>
      </c>
      <c r="L46" s="18">
        <v>347.55471801757813</v>
      </c>
      <c r="N46" s="19" t="str">
        <f t="shared" si="687"/>
        <v/>
      </c>
      <c r="S46" s="17" t="s">
        <v>133</v>
      </c>
      <c r="T46" s="18">
        <v>347.55471801757813</v>
      </c>
      <c r="V46" s="19" t="str">
        <f t="shared" si="688"/>
        <v/>
      </c>
      <c r="AA46" s="17" t="s">
        <v>133</v>
      </c>
      <c r="AB46" s="18">
        <v>347.55471801757813</v>
      </c>
      <c r="AD46" s="19" t="str">
        <f t="shared" si="689"/>
        <v/>
      </c>
      <c r="AI46" s="17" t="s">
        <v>133</v>
      </c>
      <c r="AJ46" s="18">
        <v>347.55471801757813</v>
      </c>
      <c r="AL46" s="19" t="str">
        <f t="shared" si="690"/>
        <v/>
      </c>
      <c r="AQ46" s="17" t="s">
        <v>133</v>
      </c>
      <c r="AR46" s="18">
        <v>347.55471801757813</v>
      </c>
      <c r="AT46" s="19" t="str">
        <f t="shared" si="691"/>
        <v/>
      </c>
      <c r="AY46" s="17" t="s">
        <v>133</v>
      </c>
      <c r="AZ46" s="18">
        <v>347.55471801757813</v>
      </c>
      <c r="BB46" s="19" t="str">
        <f t="shared" si="692"/>
        <v/>
      </c>
      <c r="BG46" s="17" t="s">
        <v>133</v>
      </c>
      <c r="BH46" s="18">
        <v>347.55471801757813</v>
      </c>
      <c r="BJ46" s="19" t="str">
        <f t="shared" si="693"/>
        <v/>
      </c>
      <c r="BO46" s="17" t="s">
        <v>133</v>
      </c>
      <c r="BP46" s="18">
        <v>350.13876342773438</v>
      </c>
      <c r="BR46" s="19" t="str">
        <f t="shared" si="694"/>
        <v/>
      </c>
      <c r="BW46" s="17" t="s">
        <v>133</v>
      </c>
      <c r="BX46" s="18"/>
      <c r="BZ46" s="19" t="str">
        <f t="shared" si="695"/>
        <v/>
      </c>
      <c r="CE46" s="17" t="s">
        <v>133</v>
      </c>
      <c r="CF46" s="18">
        <v>350.13876342773438</v>
      </c>
      <c r="CH46" s="19" t="str">
        <f t="shared" si="696"/>
        <v/>
      </c>
      <c r="CM46" s="17" t="s">
        <v>133</v>
      </c>
      <c r="CN46" s="18">
        <v>350.13876342773438</v>
      </c>
      <c r="CP46" s="19" t="str">
        <f t="shared" si="697"/>
        <v/>
      </c>
      <c r="CU46" s="17" t="s">
        <v>133</v>
      </c>
      <c r="CV46" s="18">
        <v>350.13876342773438</v>
      </c>
      <c r="CX46" s="19" t="str">
        <f t="shared" si="698"/>
        <v/>
      </c>
      <c r="DC46" s="17" t="s">
        <v>133</v>
      </c>
      <c r="DD46" s="18">
        <v>350.13876342773438</v>
      </c>
      <c r="DF46" s="19" t="str">
        <f t="shared" si="699"/>
        <v/>
      </c>
      <c r="DK46" s="17" t="s">
        <v>133</v>
      </c>
      <c r="DL46" s="18">
        <v>360.4749755859375</v>
      </c>
      <c r="DN46" s="19" t="str">
        <f t="shared" si="700"/>
        <v/>
      </c>
      <c r="DS46" s="17" t="s">
        <v>133</v>
      </c>
      <c r="DT46" s="18">
        <v>360.4749755859375</v>
      </c>
      <c r="DV46" s="19" t="str">
        <f t="shared" si="701"/>
        <v/>
      </c>
      <c r="EA46" s="17" t="s">
        <v>133</v>
      </c>
      <c r="EB46" s="18">
        <v>360.4749755859375</v>
      </c>
      <c r="ED46" s="19" t="str">
        <f t="shared" si="702"/>
        <v/>
      </c>
      <c r="EI46" s="17" t="s">
        <v>133</v>
      </c>
      <c r="EJ46" s="18">
        <v>360.4749755859375</v>
      </c>
      <c r="EL46" s="19" t="str">
        <f t="shared" si="703"/>
        <v/>
      </c>
      <c r="EQ46" s="17" t="s">
        <v>133</v>
      </c>
      <c r="ER46" s="18">
        <v>350.13876342773438</v>
      </c>
      <c r="ET46" s="19" t="str">
        <f t="shared" si="704"/>
        <v/>
      </c>
      <c r="EY46" s="17" t="s">
        <v>133</v>
      </c>
      <c r="EZ46" s="18">
        <v>350.13876342773438</v>
      </c>
      <c r="FB46" s="19" t="str">
        <f t="shared" si="705"/>
        <v/>
      </c>
      <c r="FG46" s="17" t="s">
        <v>133</v>
      </c>
      <c r="FH46" s="18">
        <v>350.13876342773438</v>
      </c>
      <c r="FJ46" s="19" t="str">
        <f t="shared" si="706"/>
        <v/>
      </c>
      <c r="FO46" s="17" t="s">
        <v>133</v>
      </c>
      <c r="FP46" s="18">
        <v>360.4749755859375</v>
      </c>
      <c r="FR46" s="19" t="str">
        <f t="shared" si="707"/>
        <v/>
      </c>
      <c r="FW46" s="17" t="s">
        <v>133</v>
      </c>
      <c r="FX46" s="18">
        <v>360.4749755859375</v>
      </c>
      <c r="FZ46" s="19" t="str">
        <f t="shared" si="708"/>
        <v/>
      </c>
      <c r="GE46" s="17" t="s">
        <v>133</v>
      </c>
      <c r="GF46" s="18">
        <v>360.4749755859375</v>
      </c>
      <c r="GH46" s="19" t="str">
        <f t="shared" si="709"/>
        <v/>
      </c>
      <c r="GM46" s="17" t="s">
        <v>133</v>
      </c>
      <c r="GN46" s="18">
        <v>347.55471801757813</v>
      </c>
      <c r="GP46" s="19" t="str">
        <f t="shared" si="710"/>
        <v/>
      </c>
      <c r="GU46" s="17" t="s">
        <v>133</v>
      </c>
      <c r="GV46" s="18">
        <v>350.13876342773438</v>
      </c>
      <c r="GX46" s="19" t="str">
        <f t="shared" si="711"/>
        <v/>
      </c>
      <c r="HC46" s="17" t="s">
        <v>133</v>
      </c>
      <c r="HD46" s="18">
        <v>347.55471801757813</v>
      </c>
      <c r="HF46" s="19" t="str">
        <f t="shared" si="712"/>
        <v/>
      </c>
      <c r="HK46" s="17" t="s">
        <v>133</v>
      </c>
      <c r="HL46" s="18">
        <v>347.55471801757813</v>
      </c>
      <c r="HN46" s="19" t="str">
        <f t="shared" si="713"/>
        <v/>
      </c>
      <c r="HS46" s="17" t="s">
        <v>133</v>
      </c>
      <c r="HT46" s="18">
        <v>346.2626953125</v>
      </c>
      <c r="HV46" s="19" t="str">
        <f t="shared" si="714"/>
        <v/>
      </c>
      <c r="IA46" s="17" t="s">
        <v>133</v>
      </c>
      <c r="IB46" s="18">
        <v>346.2626953125</v>
      </c>
      <c r="ID46" s="19" t="str">
        <f t="shared" si="715"/>
        <v/>
      </c>
      <c r="II46" s="17" t="s">
        <v>133</v>
      </c>
      <c r="IJ46" s="18">
        <v>346.2626953125</v>
      </c>
      <c r="IL46" s="19" t="str">
        <f t="shared" si="716"/>
        <v/>
      </c>
      <c r="IQ46" s="17" t="s">
        <v>133</v>
      </c>
      <c r="IR46" s="18">
        <v>346.2626953125</v>
      </c>
      <c r="IT46" s="19" t="str">
        <f t="shared" si="717"/>
        <v/>
      </c>
      <c r="IY46" s="17" t="s">
        <v>133</v>
      </c>
      <c r="IZ46" s="18">
        <v>346.2626953125</v>
      </c>
      <c r="JB46" s="19" t="str">
        <f t="shared" si="718"/>
        <v/>
      </c>
      <c r="JG46" s="17" t="s">
        <v>133</v>
      </c>
      <c r="JH46" s="18">
        <v>342.38662719726563</v>
      </c>
      <c r="JJ46" s="19" t="str">
        <f t="shared" si="719"/>
        <v/>
      </c>
      <c r="JO46" s="17" t="s">
        <v>133</v>
      </c>
      <c r="JP46" s="18">
        <v>342.38662719726563</v>
      </c>
      <c r="JR46" s="19" t="str">
        <f t="shared" si="720"/>
        <v/>
      </c>
      <c r="JW46" s="17" t="s">
        <v>133</v>
      </c>
      <c r="JX46" s="18">
        <v>346.2626953125</v>
      </c>
      <c r="JZ46" s="19" t="str">
        <f t="shared" si="721"/>
        <v/>
      </c>
      <c r="KE46" s="17" t="s">
        <v>133</v>
      </c>
      <c r="KF46" s="18">
        <v>346.2626953125</v>
      </c>
      <c r="KH46" s="19" t="str">
        <f t="shared" si="722"/>
        <v/>
      </c>
      <c r="KM46" s="17" t="s">
        <v>133</v>
      </c>
      <c r="KN46" s="18">
        <v>347.55471801757813</v>
      </c>
      <c r="KP46" s="19" t="str">
        <f t="shared" si="723"/>
        <v/>
      </c>
      <c r="KU46" s="17" t="s">
        <v>133</v>
      </c>
      <c r="KV46" s="18">
        <v>346.2626953125</v>
      </c>
      <c r="KX46" s="19" t="str">
        <f t="shared" si="724"/>
        <v/>
      </c>
      <c r="LC46" s="17" t="s">
        <v>133</v>
      </c>
      <c r="LD46" s="18">
        <v>346.2626953125</v>
      </c>
      <c r="LF46" s="19" t="str">
        <f t="shared" si="725"/>
        <v/>
      </c>
      <c r="LK46" s="17" t="s">
        <v>133</v>
      </c>
      <c r="LL46" s="18">
        <v>346.2626953125</v>
      </c>
      <c r="LN46" s="19" t="str">
        <f t="shared" si="726"/>
        <v/>
      </c>
      <c r="LS46" s="17" t="s">
        <v>133</v>
      </c>
      <c r="LT46" s="18"/>
      <c r="LV46" s="19" t="str">
        <f t="shared" si="727"/>
        <v/>
      </c>
      <c r="MA46" s="17" t="s">
        <v>133</v>
      </c>
      <c r="MB46" s="18">
        <v>346.2626953125</v>
      </c>
      <c r="MD46" s="19" t="str">
        <f t="shared" si="728"/>
        <v/>
      </c>
      <c r="MI46" s="17" t="s">
        <v>133</v>
      </c>
      <c r="MJ46" s="18">
        <v>346.2626953125</v>
      </c>
      <c r="ML46" s="19" t="str">
        <f t="shared" si="729"/>
        <v/>
      </c>
      <c r="MQ46" s="17" t="s">
        <v>133</v>
      </c>
      <c r="MR46" s="18">
        <v>346.2626953125</v>
      </c>
      <c r="MT46" s="19" t="str">
        <f t="shared" si="730"/>
        <v/>
      </c>
      <c r="MY46" s="17" t="s">
        <v>133</v>
      </c>
      <c r="MZ46" s="18">
        <v>346.2626953125</v>
      </c>
      <c r="NB46" s="19" t="str">
        <f t="shared" si="731"/>
        <v/>
      </c>
      <c r="NG46" s="17" t="s">
        <v>133</v>
      </c>
      <c r="NH46" s="18">
        <v>346.2626953125</v>
      </c>
      <c r="NJ46" s="19" t="str">
        <f t="shared" si="732"/>
        <v/>
      </c>
      <c r="NO46" s="17" t="s">
        <v>133</v>
      </c>
      <c r="NP46" s="18">
        <v>346.2626953125</v>
      </c>
      <c r="NR46" s="19" t="str">
        <f t="shared" si="733"/>
        <v/>
      </c>
      <c r="NW46" s="17" t="s">
        <v>133</v>
      </c>
      <c r="NX46" s="18">
        <v>346.2626953125</v>
      </c>
      <c r="NZ46" s="19" t="str">
        <f t="shared" si="734"/>
        <v/>
      </c>
      <c r="OE46" s="17" t="s">
        <v>133</v>
      </c>
      <c r="OF46" s="18">
        <v>346.2626953125</v>
      </c>
      <c r="OH46" s="19" t="str">
        <f t="shared" si="735"/>
        <v/>
      </c>
      <c r="OM46" s="17" t="s">
        <v>133</v>
      </c>
      <c r="ON46" s="18">
        <v>342.38662719726563</v>
      </c>
      <c r="OP46" s="19" t="str">
        <f t="shared" si="736"/>
        <v/>
      </c>
      <c r="OU46" s="17" t="s">
        <v>133</v>
      </c>
      <c r="OV46" s="18">
        <v>346.2626953125</v>
      </c>
      <c r="OX46" s="19" t="str">
        <f t="shared" si="737"/>
        <v/>
      </c>
      <c r="PC46" s="17" t="s">
        <v>133</v>
      </c>
      <c r="PD46" s="18">
        <v>342.38662719726563</v>
      </c>
      <c r="PF46" s="19" t="str">
        <f t="shared" si="738"/>
        <v/>
      </c>
      <c r="PK46" s="17" t="s">
        <v>133</v>
      </c>
      <c r="PL46" s="18">
        <v>342.38662719726563</v>
      </c>
      <c r="PN46" s="19" t="str">
        <f t="shared" si="739"/>
        <v/>
      </c>
      <c r="PS46" s="17" t="s">
        <v>133</v>
      </c>
      <c r="PT46" s="18">
        <v>337.21853637695313</v>
      </c>
      <c r="PV46" s="19" t="str">
        <f t="shared" si="740"/>
        <v/>
      </c>
      <c r="QA46" s="17" t="s">
        <v>133</v>
      </c>
      <c r="QB46" s="18">
        <v>342.38662719726563</v>
      </c>
      <c r="QD46" s="19" t="str">
        <f t="shared" si="741"/>
        <v/>
      </c>
      <c r="QI46" s="17" t="s">
        <v>133</v>
      </c>
      <c r="QJ46" s="18">
        <v>342.38662719726563</v>
      </c>
      <c r="QL46" s="19" t="str">
        <f t="shared" si="742"/>
        <v/>
      </c>
      <c r="QQ46" s="17" t="s">
        <v>133</v>
      </c>
      <c r="QR46" s="18">
        <v>346.2626953125</v>
      </c>
      <c r="QT46" s="19" t="str">
        <f t="shared" si="743"/>
        <v/>
      </c>
      <c r="QY46" s="17" t="s">
        <v>133</v>
      </c>
      <c r="QZ46" s="18">
        <v>346.2626953125</v>
      </c>
      <c r="RB46" s="19" t="str">
        <f t="shared" si="744"/>
        <v/>
      </c>
      <c r="RG46" s="17" t="s">
        <v>133</v>
      </c>
      <c r="RH46" s="18">
        <v>337.21853637695313</v>
      </c>
      <c r="RJ46" s="19" t="str">
        <f t="shared" si="745"/>
        <v/>
      </c>
      <c r="RO46" s="17" t="s">
        <v>133</v>
      </c>
      <c r="RP46" s="18"/>
      <c r="RR46" s="19" t="str">
        <f t="shared" si="746"/>
        <v/>
      </c>
      <c r="RW46" s="17" t="s">
        <v>133</v>
      </c>
      <c r="RX46" s="18">
        <v>337.21853637695313</v>
      </c>
      <c r="RZ46" s="19" t="str">
        <f t="shared" si="747"/>
        <v/>
      </c>
      <c r="SE46" s="17" t="s">
        <v>133</v>
      </c>
      <c r="SF46" s="18">
        <v>337.21853637695313</v>
      </c>
      <c r="SH46" s="19" t="str">
        <f t="shared" si="748"/>
        <v/>
      </c>
      <c r="SM46" s="17" t="s">
        <v>133</v>
      </c>
      <c r="SN46" s="18">
        <v>337.21853637695313</v>
      </c>
      <c r="SP46" s="19" t="str">
        <f t="shared" si="749"/>
        <v/>
      </c>
      <c r="SU46" s="17" t="s">
        <v>133</v>
      </c>
      <c r="SV46" s="18">
        <v>337.21853637695313</v>
      </c>
      <c r="SX46" s="19" t="str">
        <f t="shared" si="750"/>
        <v/>
      </c>
      <c r="TC46" s="17" t="s">
        <v>133</v>
      </c>
      <c r="TD46" s="18">
        <v>337.21853637695313</v>
      </c>
      <c r="TF46" s="19" t="str">
        <f t="shared" si="751"/>
        <v/>
      </c>
      <c r="TK46" s="17" t="s">
        <v>133</v>
      </c>
      <c r="TL46" s="18">
        <v>337.21853637695313</v>
      </c>
      <c r="TN46" s="19" t="str">
        <f t="shared" si="752"/>
        <v/>
      </c>
      <c r="TS46" s="17" t="s">
        <v>133</v>
      </c>
      <c r="TT46" s="18">
        <v>319.13018798828125</v>
      </c>
      <c r="TV46" s="19" t="str">
        <f t="shared" si="753"/>
        <v/>
      </c>
      <c r="UA46" s="17" t="s">
        <v>133</v>
      </c>
      <c r="UB46" s="18">
        <v>319.13018798828125</v>
      </c>
      <c r="UD46" s="19" t="str">
        <f t="shared" si="754"/>
        <v/>
      </c>
      <c r="UI46" s="17" t="s">
        <v>133</v>
      </c>
      <c r="UJ46" s="18">
        <v>319.13018798828125</v>
      </c>
      <c r="UL46" s="19" t="str">
        <f t="shared" si="755"/>
        <v/>
      </c>
      <c r="UQ46" s="17" t="s">
        <v>133</v>
      </c>
      <c r="UR46" s="18">
        <v>319.13018798828125</v>
      </c>
      <c r="UT46" s="19" t="str">
        <f t="shared" si="756"/>
        <v/>
      </c>
      <c r="UY46" s="17" t="s">
        <v>133</v>
      </c>
      <c r="UZ46" s="18">
        <v>319.13018798828125</v>
      </c>
      <c r="VB46" s="19" t="str">
        <f t="shared" si="757"/>
        <v/>
      </c>
      <c r="VG46" s="17" t="s">
        <v>133</v>
      </c>
      <c r="VH46" s="18">
        <v>319.13018798828125</v>
      </c>
      <c r="VJ46" s="19" t="str">
        <f t="shared" si="758"/>
        <v/>
      </c>
      <c r="VO46" s="17" t="s">
        <v>133</v>
      </c>
      <c r="VP46" s="18">
        <v>319.13018798828125</v>
      </c>
      <c r="VR46" s="19" t="str">
        <f t="shared" si="759"/>
        <v/>
      </c>
      <c r="VW46" s="17" t="s">
        <v>133</v>
      </c>
      <c r="VX46" s="18">
        <v>319.13018798828125</v>
      </c>
      <c r="VZ46" s="19" t="str">
        <f t="shared" si="760"/>
        <v/>
      </c>
      <c r="WE46" s="17" t="s">
        <v>133</v>
      </c>
      <c r="WF46" s="18">
        <v>319.13018798828125</v>
      </c>
      <c r="WH46" s="19" t="str">
        <f t="shared" si="761"/>
        <v/>
      </c>
      <c r="WM46" s="17" t="s">
        <v>133</v>
      </c>
      <c r="WN46" s="18">
        <v>319.13018798828125</v>
      </c>
      <c r="WP46" s="19" t="str">
        <f t="shared" si="762"/>
        <v/>
      </c>
      <c r="WU46" s="17" t="s">
        <v>133</v>
      </c>
      <c r="WV46" s="18">
        <v>271.32525634765625</v>
      </c>
      <c r="WX46" s="19" t="str">
        <f t="shared" si="763"/>
        <v/>
      </c>
      <c r="XC46" s="17" t="s">
        <v>133</v>
      </c>
      <c r="XD46" s="18">
        <v>271.32525634765625</v>
      </c>
      <c r="XF46" s="19" t="str">
        <f t="shared" si="764"/>
        <v/>
      </c>
      <c r="XK46" s="17" t="s">
        <v>133</v>
      </c>
      <c r="XL46" s="18">
        <v>208.01602172851563</v>
      </c>
      <c r="XN46" s="19" t="str">
        <f t="shared" si="765"/>
        <v/>
      </c>
      <c r="XS46" s="17" t="s">
        <v>133</v>
      </c>
      <c r="XT46" s="18">
        <v>342.38662719726563</v>
      </c>
      <c r="XV46" s="19" t="str">
        <f t="shared" si="766"/>
        <v/>
      </c>
      <c r="YA46" s="17" t="s">
        <v>133</v>
      </c>
      <c r="YB46" s="18">
        <v>337.21853637695313</v>
      </c>
      <c r="YD46" s="19" t="str">
        <f t="shared" si="767"/>
        <v/>
      </c>
      <c r="YI46" s="17" t="s">
        <v>133</v>
      </c>
      <c r="YJ46" s="18">
        <v>337.21853637695313</v>
      </c>
      <c r="YL46" s="19" t="str">
        <f t="shared" si="768"/>
        <v/>
      </c>
      <c r="YQ46" s="17" t="s">
        <v>133</v>
      </c>
      <c r="YR46" s="18">
        <v>342.38662719726563</v>
      </c>
      <c r="YT46" s="19" t="str">
        <f t="shared" si="769"/>
        <v/>
      </c>
      <c r="YY46" s="17" t="s">
        <v>133</v>
      </c>
      <c r="YZ46" s="18">
        <v>342.38662719726563</v>
      </c>
      <c r="ZB46" s="19" t="str">
        <f t="shared" si="770"/>
        <v/>
      </c>
      <c r="ZG46" s="17" t="s">
        <v>133</v>
      </c>
      <c r="ZH46" s="18">
        <v>337.21853637695313</v>
      </c>
      <c r="ZJ46" s="19" t="str">
        <f t="shared" si="771"/>
        <v/>
      </c>
      <c r="ZO46" s="17" t="s">
        <v>133</v>
      </c>
      <c r="ZP46" s="18">
        <v>337.21853637695313</v>
      </c>
      <c r="ZR46" s="19" t="str">
        <f t="shared" si="772"/>
        <v/>
      </c>
      <c r="ZW46" s="17" t="s">
        <v>133</v>
      </c>
      <c r="ZX46" s="18">
        <v>319.13018798828125</v>
      </c>
      <c r="ZZ46" s="19" t="str">
        <f t="shared" si="773"/>
        <v/>
      </c>
      <c r="AAE46" s="17" t="s">
        <v>133</v>
      </c>
      <c r="AAF46" s="18">
        <v>319.13018798828125</v>
      </c>
      <c r="AAH46" s="19" t="str">
        <f t="shared" si="774"/>
        <v/>
      </c>
      <c r="AAM46" s="17" t="s">
        <v>133</v>
      </c>
      <c r="AAN46" s="18">
        <v>319.13018798828125</v>
      </c>
      <c r="AAP46" s="19" t="str">
        <f t="shared" si="775"/>
        <v/>
      </c>
      <c r="AAU46" s="17" t="s">
        <v>133</v>
      </c>
      <c r="AAV46" s="18">
        <v>342.38662719726563</v>
      </c>
      <c r="AAX46" s="19" t="str">
        <f t="shared" si="776"/>
        <v/>
      </c>
      <c r="ABC46" s="17" t="s">
        <v>133</v>
      </c>
      <c r="ABD46" s="18">
        <v>342.38662719726563</v>
      </c>
      <c r="ABF46" s="19" t="str">
        <f t="shared" si="777"/>
        <v/>
      </c>
      <c r="ABK46" s="17" t="s">
        <v>133</v>
      </c>
      <c r="ABL46" s="18">
        <v>342.38662719726563</v>
      </c>
      <c r="ABN46" s="19" t="str">
        <f t="shared" si="778"/>
        <v/>
      </c>
      <c r="ABS46" s="17" t="s">
        <v>133</v>
      </c>
      <c r="ABT46" s="18">
        <v>346.2626953125</v>
      </c>
      <c r="ABV46" s="19" t="str">
        <f t="shared" si="779"/>
        <v/>
      </c>
      <c r="ACA46" s="17" t="s">
        <v>133</v>
      </c>
      <c r="ACB46" s="18">
        <v>346.2626953125</v>
      </c>
      <c r="ACD46" s="19" t="str">
        <f t="shared" si="780"/>
        <v/>
      </c>
      <c r="ACI46" s="17" t="s">
        <v>133</v>
      </c>
      <c r="ACJ46" s="18">
        <v>346.2626953125</v>
      </c>
      <c r="ACL46" s="19" t="str">
        <f t="shared" si="781"/>
        <v/>
      </c>
      <c r="ACQ46" s="17" t="s">
        <v>133</v>
      </c>
      <c r="ACR46" s="18">
        <v>346.2626953125</v>
      </c>
      <c r="ACT46" s="19" t="str">
        <f t="shared" si="782"/>
        <v/>
      </c>
      <c r="ACY46" s="17" t="s">
        <v>133</v>
      </c>
      <c r="ACZ46" s="18">
        <v>346.2626953125</v>
      </c>
      <c r="ADB46" s="19" t="str">
        <f t="shared" si="783"/>
        <v/>
      </c>
    </row>
    <row r="47" spans="2:783" x14ac:dyDescent="0.2">
      <c r="C47" s="17" t="s">
        <v>132</v>
      </c>
      <c r="D47" s="18">
        <v>0</v>
      </c>
      <c r="F47" s="19" t="str">
        <f t="shared" si="686"/>
        <v/>
      </c>
      <c r="K47" s="17" t="s">
        <v>132</v>
      </c>
      <c r="L47" s="18">
        <v>0</v>
      </c>
      <c r="N47" s="19" t="str">
        <f t="shared" si="687"/>
        <v/>
      </c>
      <c r="S47" s="17" t="s">
        <v>132</v>
      </c>
      <c r="T47" s="18">
        <v>0</v>
      </c>
      <c r="V47" s="19" t="str">
        <f t="shared" si="688"/>
        <v/>
      </c>
      <c r="AA47" s="17" t="s">
        <v>132</v>
      </c>
      <c r="AB47" s="18">
        <v>0</v>
      </c>
      <c r="AD47" s="19" t="str">
        <f t="shared" si="689"/>
        <v/>
      </c>
      <c r="AI47" s="17" t="s">
        <v>132</v>
      </c>
      <c r="AJ47" s="18">
        <v>0</v>
      </c>
      <c r="AL47" s="19" t="str">
        <f t="shared" si="690"/>
        <v/>
      </c>
      <c r="AQ47" s="17" t="s">
        <v>132</v>
      </c>
      <c r="AR47" s="18">
        <v>0</v>
      </c>
      <c r="AT47" s="19" t="str">
        <f t="shared" si="691"/>
        <v/>
      </c>
      <c r="AY47" s="17" t="s">
        <v>132</v>
      </c>
      <c r="AZ47" s="18">
        <v>0</v>
      </c>
      <c r="BB47" s="19" t="str">
        <f t="shared" si="692"/>
        <v/>
      </c>
      <c r="BG47" s="17" t="s">
        <v>132</v>
      </c>
      <c r="BH47" s="18">
        <v>0</v>
      </c>
      <c r="BJ47" s="19" t="str">
        <f t="shared" si="693"/>
        <v/>
      </c>
      <c r="BO47" s="17" t="s">
        <v>132</v>
      </c>
      <c r="BP47" s="18">
        <v>0</v>
      </c>
      <c r="BR47" s="19" t="str">
        <f t="shared" si="694"/>
        <v/>
      </c>
      <c r="BW47" s="17" t="s">
        <v>132</v>
      </c>
      <c r="BX47" s="18"/>
      <c r="BZ47" s="19" t="str">
        <f t="shared" si="695"/>
        <v/>
      </c>
      <c r="CE47" s="17" t="s">
        <v>132</v>
      </c>
      <c r="CF47" s="18">
        <v>0</v>
      </c>
      <c r="CH47" s="19" t="str">
        <f t="shared" si="696"/>
        <v/>
      </c>
      <c r="CM47" s="17" t="s">
        <v>132</v>
      </c>
      <c r="CN47" s="18">
        <v>0</v>
      </c>
      <c r="CP47" s="19" t="str">
        <f t="shared" si="697"/>
        <v/>
      </c>
      <c r="CU47" s="17" t="s">
        <v>132</v>
      </c>
      <c r="CV47" s="18">
        <v>0</v>
      </c>
      <c r="CX47" s="19" t="str">
        <f t="shared" si="698"/>
        <v/>
      </c>
      <c r="DC47" s="17" t="s">
        <v>132</v>
      </c>
      <c r="DD47" s="18">
        <v>0</v>
      </c>
      <c r="DF47" s="19" t="str">
        <f t="shared" si="699"/>
        <v/>
      </c>
      <c r="DK47" s="17" t="s">
        <v>132</v>
      </c>
      <c r="DL47" s="18">
        <v>0</v>
      </c>
      <c r="DN47" s="19" t="str">
        <f t="shared" si="700"/>
        <v/>
      </c>
      <c r="DS47" s="17" t="s">
        <v>132</v>
      </c>
      <c r="DT47" s="18">
        <v>0</v>
      </c>
      <c r="DV47" s="19" t="str">
        <f t="shared" si="701"/>
        <v/>
      </c>
      <c r="EA47" s="17" t="s">
        <v>132</v>
      </c>
      <c r="EB47" s="18">
        <v>0</v>
      </c>
      <c r="ED47" s="19" t="str">
        <f t="shared" si="702"/>
        <v/>
      </c>
      <c r="EI47" s="17" t="s">
        <v>132</v>
      </c>
      <c r="EJ47" s="18">
        <v>0</v>
      </c>
      <c r="EL47" s="19" t="str">
        <f t="shared" si="703"/>
        <v/>
      </c>
      <c r="EQ47" s="17" t="s">
        <v>132</v>
      </c>
      <c r="ER47" s="18">
        <v>0</v>
      </c>
      <c r="ET47" s="19" t="str">
        <f t="shared" si="704"/>
        <v/>
      </c>
      <c r="EY47" s="17" t="s">
        <v>132</v>
      </c>
      <c r="EZ47" s="18">
        <v>0</v>
      </c>
      <c r="FB47" s="19" t="str">
        <f t="shared" si="705"/>
        <v/>
      </c>
      <c r="FG47" s="17" t="s">
        <v>132</v>
      </c>
      <c r="FH47" s="18">
        <v>0</v>
      </c>
      <c r="FJ47" s="19" t="str">
        <f t="shared" si="706"/>
        <v/>
      </c>
      <c r="FO47" s="17" t="s">
        <v>132</v>
      </c>
      <c r="FP47" s="18">
        <v>0</v>
      </c>
      <c r="FR47" s="19" t="str">
        <f t="shared" si="707"/>
        <v/>
      </c>
      <c r="FW47" s="17" t="s">
        <v>132</v>
      </c>
      <c r="FX47" s="18">
        <v>0</v>
      </c>
      <c r="FZ47" s="19" t="str">
        <f t="shared" si="708"/>
        <v/>
      </c>
      <c r="GE47" s="17" t="s">
        <v>132</v>
      </c>
      <c r="GF47" s="18">
        <v>0</v>
      </c>
      <c r="GH47" s="19" t="str">
        <f t="shared" si="709"/>
        <v/>
      </c>
      <c r="GM47" s="17" t="s">
        <v>132</v>
      </c>
      <c r="GN47" s="18">
        <v>0</v>
      </c>
      <c r="GP47" s="19" t="str">
        <f t="shared" si="710"/>
        <v/>
      </c>
      <c r="GU47" s="17" t="s">
        <v>132</v>
      </c>
      <c r="GV47" s="18">
        <v>0</v>
      </c>
      <c r="GX47" s="19" t="str">
        <f t="shared" si="711"/>
        <v/>
      </c>
      <c r="HC47" s="17" t="s">
        <v>132</v>
      </c>
      <c r="HD47" s="18">
        <v>0</v>
      </c>
      <c r="HF47" s="19" t="str">
        <f t="shared" si="712"/>
        <v/>
      </c>
      <c r="HK47" s="17" t="s">
        <v>132</v>
      </c>
      <c r="HL47" s="18">
        <v>0</v>
      </c>
      <c r="HN47" s="19" t="str">
        <f t="shared" si="713"/>
        <v/>
      </c>
      <c r="HS47" s="17" t="s">
        <v>132</v>
      </c>
      <c r="HT47" s="18">
        <v>0</v>
      </c>
      <c r="HV47" s="19" t="str">
        <f t="shared" si="714"/>
        <v/>
      </c>
      <c r="IA47" s="17" t="s">
        <v>132</v>
      </c>
      <c r="IB47" s="18">
        <v>0</v>
      </c>
      <c r="ID47" s="19" t="str">
        <f t="shared" si="715"/>
        <v/>
      </c>
      <c r="II47" s="17" t="s">
        <v>132</v>
      </c>
      <c r="IJ47" s="18">
        <v>0</v>
      </c>
      <c r="IL47" s="19" t="str">
        <f t="shared" si="716"/>
        <v/>
      </c>
      <c r="IQ47" s="17" t="s">
        <v>132</v>
      </c>
      <c r="IR47" s="18">
        <v>0</v>
      </c>
      <c r="IT47" s="19" t="str">
        <f t="shared" si="717"/>
        <v/>
      </c>
      <c r="IY47" s="17" t="s">
        <v>132</v>
      </c>
      <c r="IZ47" s="18">
        <v>0</v>
      </c>
      <c r="JB47" s="19" t="str">
        <f t="shared" si="718"/>
        <v/>
      </c>
      <c r="JG47" s="17" t="s">
        <v>132</v>
      </c>
      <c r="JH47" s="18">
        <v>0</v>
      </c>
      <c r="JJ47" s="19" t="str">
        <f t="shared" si="719"/>
        <v/>
      </c>
      <c r="JO47" s="17" t="s">
        <v>132</v>
      </c>
      <c r="JP47" s="18">
        <v>0</v>
      </c>
      <c r="JR47" s="19" t="str">
        <f t="shared" si="720"/>
        <v/>
      </c>
      <c r="JW47" s="17" t="s">
        <v>132</v>
      </c>
      <c r="JX47" s="18">
        <v>0</v>
      </c>
      <c r="JZ47" s="19" t="str">
        <f t="shared" si="721"/>
        <v/>
      </c>
      <c r="KE47" s="17" t="s">
        <v>132</v>
      </c>
      <c r="KF47" s="18">
        <v>0</v>
      </c>
      <c r="KH47" s="19" t="str">
        <f t="shared" si="722"/>
        <v/>
      </c>
      <c r="KM47" s="17" t="s">
        <v>132</v>
      </c>
      <c r="KN47" s="18">
        <v>0</v>
      </c>
      <c r="KP47" s="19" t="str">
        <f t="shared" si="723"/>
        <v/>
      </c>
      <c r="KU47" s="17" t="s">
        <v>132</v>
      </c>
      <c r="KV47" s="18">
        <v>0</v>
      </c>
      <c r="KX47" s="19" t="str">
        <f t="shared" si="724"/>
        <v/>
      </c>
      <c r="LC47" s="17" t="s">
        <v>132</v>
      </c>
      <c r="LD47" s="18">
        <v>0</v>
      </c>
      <c r="LF47" s="19" t="str">
        <f t="shared" si="725"/>
        <v/>
      </c>
      <c r="LK47" s="17" t="s">
        <v>132</v>
      </c>
      <c r="LL47" s="18">
        <v>0</v>
      </c>
      <c r="LN47" s="19" t="str">
        <f t="shared" si="726"/>
        <v/>
      </c>
      <c r="LS47" s="17" t="s">
        <v>132</v>
      </c>
      <c r="LT47" s="18"/>
      <c r="LV47" s="19" t="str">
        <f t="shared" si="727"/>
        <v/>
      </c>
      <c r="MA47" s="17" t="s">
        <v>132</v>
      </c>
      <c r="MB47" s="18">
        <v>0</v>
      </c>
      <c r="MD47" s="19" t="str">
        <f t="shared" si="728"/>
        <v/>
      </c>
      <c r="MI47" s="17" t="s">
        <v>132</v>
      </c>
      <c r="MJ47" s="18">
        <v>0</v>
      </c>
      <c r="ML47" s="19" t="str">
        <f t="shared" si="729"/>
        <v/>
      </c>
      <c r="MQ47" s="17" t="s">
        <v>132</v>
      </c>
      <c r="MR47" s="18">
        <v>0</v>
      </c>
      <c r="MT47" s="19" t="str">
        <f t="shared" si="730"/>
        <v/>
      </c>
      <c r="MY47" s="17" t="s">
        <v>132</v>
      </c>
      <c r="MZ47" s="18">
        <v>0</v>
      </c>
      <c r="NB47" s="19" t="str">
        <f t="shared" si="731"/>
        <v/>
      </c>
      <c r="NG47" s="17" t="s">
        <v>132</v>
      </c>
      <c r="NH47" s="18">
        <v>0</v>
      </c>
      <c r="NJ47" s="19" t="str">
        <f t="shared" si="732"/>
        <v/>
      </c>
      <c r="NO47" s="17" t="s">
        <v>132</v>
      </c>
      <c r="NP47" s="18">
        <v>0</v>
      </c>
      <c r="NR47" s="19" t="str">
        <f t="shared" si="733"/>
        <v/>
      </c>
      <c r="NW47" s="17" t="s">
        <v>132</v>
      </c>
      <c r="NX47" s="18">
        <v>0</v>
      </c>
      <c r="NZ47" s="19" t="str">
        <f t="shared" si="734"/>
        <v/>
      </c>
      <c r="OE47" s="17" t="s">
        <v>132</v>
      </c>
      <c r="OF47" s="18">
        <v>0</v>
      </c>
      <c r="OH47" s="19" t="str">
        <f t="shared" si="735"/>
        <v/>
      </c>
      <c r="OM47" s="17" t="s">
        <v>132</v>
      </c>
      <c r="ON47" s="18">
        <v>0</v>
      </c>
      <c r="OP47" s="19" t="str">
        <f t="shared" si="736"/>
        <v/>
      </c>
      <c r="OU47" s="17" t="s">
        <v>132</v>
      </c>
      <c r="OV47" s="18">
        <v>0</v>
      </c>
      <c r="OX47" s="19" t="str">
        <f t="shared" si="737"/>
        <v/>
      </c>
      <c r="PC47" s="17" t="s">
        <v>132</v>
      </c>
      <c r="PD47" s="18">
        <v>0</v>
      </c>
      <c r="PF47" s="19" t="str">
        <f t="shared" si="738"/>
        <v/>
      </c>
      <c r="PK47" s="17" t="s">
        <v>132</v>
      </c>
      <c r="PL47" s="18">
        <v>0</v>
      </c>
      <c r="PN47" s="19" t="str">
        <f t="shared" si="739"/>
        <v/>
      </c>
      <c r="PS47" s="17" t="s">
        <v>132</v>
      </c>
      <c r="PT47" s="18">
        <v>0</v>
      </c>
      <c r="PV47" s="19" t="str">
        <f t="shared" si="740"/>
        <v/>
      </c>
      <c r="QA47" s="17" t="s">
        <v>132</v>
      </c>
      <c r="QB47" s="18">
        <v>0</v>
      </c>
      <c r="QD47" s="19" t="str">
        <f t="shared" si="741"/>
        <v/>
      </c>
      <c r="QI47" s="17" t="s">
        <v>132</v>
      </c>
      <c r="QJ47" s="18">
        <v>0</v>
      </c>
      <c r="QL47" s="19" t="str">
        <f t="shared" si="742"/>
        <v/>
      </c>
      <c r="QQ47" s="17" t="s">
        <v>132</v>
      </c>
      <c r="QR47" s="18">
        <v>0</v>
      </c>
      <c r="QT47" s="19" t="str">
        <f t="shared" si="743"/>
        <v/>
      </c>
      <c r="QY47" s="17" t="s">
        <v>132</v>
      </c>
      <c r="QZ47" s="18">
        <v>0</v>
      </c>
      <c r="RB47" s="19" t="str">
        <f t="shared" si="744"/>
        <v/>
      </c>
      <c r="RG47" s="17" t="s">
        <v>132</v>
      </c>
      <c r="RH47" s="18">
        <v>0</v>
      </c>
      <c r="RJ47" s="19" t="str">
        <f t="shared" si="745"/>
        <v/>
      </c>
      <c r="RO47" s="17" t="s">
        <v>132</v>
      </c>
      <c r="RP47" s="18"/>
      <c r="RR47" s="19" t="str">
        <f t="shared" si="746"/>
        <v/>
      </c>
      <c r="RW47" s="17" t="s">
        <v>132</v>
      </c>
      <c r="RX47" s="18">
        <v>0</v>
      </c>
      <c r="RZ47" s="19" t="str">
        <f t="shared" si="747"/>
        <v/>
      </c>
      <c r="SE47" s="17" t="s">
        <v>132</v>
      </c>
      <c r="SF47" s="18">
        <v>0</v>
      </c>
      <c r="SH47" s="19" t="str">
        <f t="shared" si="748"/>
        <v/>
      </c>
      <c r="SM47" s="17" t="s">
        <v>132</v>
      </c>
      <c r="SN47" s="18">
        <v>0</v>
      </c>
      <c r="SP47" s="19" t="str">
        <f t="shared" si="749"/>
        <v/>
      </c>
      <c r="SU47" s="17" t="s">
        <v>132</v>
      </c>
      <c r="SV47" s="18">
        <v>0</v>
      </c>
      <c r="SX47" s="19" t="str">
        <f t="shared" si="750"/>
        <v/>
      </c>
      <c r="TC47" s="17" t="s">
        <v>132</v>
      </c>
      <c r="TD47" s="18">
        <v>0</v>
      </c>
      <c r="TF47" s="19" t="str">
        <f t="shared" si="751"/>
        <v/>
      </c>
      <c r="TK47" s="17" t="s">
        <v>132</v>
      </c>
      <c r="TL47" s="18">
        <v>0</v>
      </c>
      <c r="TN47" s="19" t="str">
        <f t="shared" si="752"/>
        <v/>
      </c>
      <c r="TS47" s="17" t="s">
        <v>132</v>
      </c>
      <c r="TT47" s="18">
        <v>0</v>
      </c>
      <c r="TV47" s="19" t="str">
        <f t="shared" si="753"/>
        <v/>
      </c>
      <c r="UA47" s="17" t="s">
        <v>132</v>
      </c>
      <c r="UB47" s="18">
        <v>0</v>
      </c>
      <c r="UD47" s="19" t="str">
        <f t="shared" si="754"/>
        <v/>
      </c>
      <c r="UI47" s="17" t="s">
        <v>132</v>
      </c>
      <c r="UJ47" s="18">
        <v>0</v>
      </c>
      <c r="UL47" s="19" t="str">
        <f t="shared" si="755"/>
        <v/>
      </c>
      <c r="UQ47" s="17" t="s">
        <v>132</v>
      </c>
      <c r="UR47" s="18">
        <v>0</v>
      </c>
      <c r="UT47" s="19" t="str">
        <f t="shared" si="756"/>
        <v/>
      </c>
      <c r="UY47" s="17" t="s">
        <v>132</v>
      </c>
      <c r="UZ47" s="18">
        <v>0</v>
      </c>
      <c r="VB47" s="19" t="str">
        <f t="shared" si="757"/>
        <v/>
      </c>
      <c r="VG47" s="17" t="s">
        <v>132</v>
      </c>
      <c r="VH47" s="18">
        <v>0</v>
      </c>
      <c r="VJ47" s="19" t="str">
        <f t="shared" si="758"/>
        <v/>
      </c>
      <c r="VO47" s="17" t="s">
        <v>132</v>
      </c>
      <c r="VP47" s="18">
        <v>0</v>
      </c>
      <c r="VR47" s="19" t="str">
        <f t="shared" si="759"/>
        <v/>
      </c>
      <c r="VW47" s="17" t="s">
        <v>132</v>
      </c>
      <c r="VX47" s="18">
        <v>0</v>
      </c>
      <c r="VZ47" s="19" t="str">
        <f t="shared" si="760"/>
        <v/>
      </c>
      <c r="WE47" s="17" t="s">
        <v>132</v>
      </c>
      <c r="WF47" s="18">
        <v>0</v>
      </c>
      <c r="WH47" s="19" t="str">
        <f t="shared" si="761"/>
        <v/>
      </c>
      <c r="WM47" s="17" t="s">
        <v>132</v>
      </c>
      <c r="WN47" s="18">
        <v>0</v>
      </c>
      <c r="WP47" s="19" t="str">
        <f t="shared" si="762"/>
        <v/>
      </c>
      <c r="WU47" s="17" t="s">
        <v>132</v>
      </c>
      <c r="WV47" s="18">
        <v>0</v>
      </c>
      <c r="WX47" s="19" t="str">
        <f t="shared" si="763"/>
        <v/>
      </c>
      <c r="XC47" s="17" t="s">
        <v>132</v>
      </c>
      <c r="XD47" s="18">
        <v>0</v>
      </c>
      <c r="XF47" s="19" t="str">
        <f t="shared" si="764"/>
        <v/>
      </c>
      <c r="XK47" s="17" t="s">
        <v>132</v>
      </c>
      <c r="XL47" s="18">
        <v>0</v>
      </c>
      <c r="XN47" s="19" t="str">
        <f t="shared" si="765"/>
        <v/>
      </c>
      <c r="XS47" s="17" t="s">
        <v>132</v>
      </c>
      <c r="XT47" s="18">
        <v>0</v>
      </c>
      <c r="XV47" s="19" t="str">
        <f t="shared" si="766"/>
        <v/>
      </c>
      <c r="YA47" s="17" t="s">
        <v>132</v>
      </c>
      <c r="YB47" s="18">
        <v>0</v>
      </c>
      <c r="YD47" s="19" t="str">
        <f t="shared" si="767"/>
        <v/>
      </c>
      <c r="YI47" s="17" t="s">
        <v>132</v>
      </c>
      <c r="YJ47" s="18">
        <v>0</v>
      </c>
      <c r="YL47" s="19" t="str">
        <f t="shared" si="768"/>
        <v/>
      </c>
      <c r="YQ47" s="17" t="s">
        <v>132</v>
      </c>
      <c r="YR47" s="18">
        <v>0</v>
      </c>
      <c r="YT47" s="19" t="str">
        <f t="shared" si="769"/>
        <v/>
      </c>
      <c r="YY47" s="17" t="s">
        <v>132</v>
      </c>
      <c r="YZ47" s="18">
        <v>0</v>
      </c>
      <c r="ZB47" s="19" t="str">
        <f t="shared" si="770"/>
        <v/>
      </c>
      <c r="ZG47" s="17" t="s">
        <v>132</v>
      </c>
      <c r="ZH47" s="18">
        <v>0</v>
      </c>
      <c r="ZJ47" s="19" t="str">
        <f t="shared" si="771"/>
        <v/>
      </c>
      <c r="ZO47" s="17" t="s">
        <v>132</v>
      </c>
      <c r="ZP47" s="18">
        <v>0</v>
      </c>
      <c r="ZR47" s="19" t="str">
        <f t="shared" si="772"/>
        <v/>
      </c>
      <c r="ZW47" s="17" t="s">
        <v>132</v>
      </c>
      <c r="ZX47" s="18">
        <v>0</v>
      </c>
      <c r="ZZ47" s="19" t="str">
        <f t="shared" si="773"/>
        <v/>
      </c>
      <c r="AAE47" s="17" t="s">
        <v>132</v>
      </c>
      <c r="AAF47" s="18">
        <v>0</v>
      </c>
      <c r="AAH47" s="19" t="str">
        <f t="shared" si="774"/>
        <v/>
      </c>
      <c r="AAM47" s="17" t="s">
        <v>132</v>
      </c>
      <c r="AAN47" s="18">
        <v>0</v>
      </c>
      <c r="AAP47" s="19" t="str">
        <f t="shared" si="775"/>
        <v/>
      </c>
      <c r="AAU47" s="17" t="s">
        <v>132</v>
      </c>
      <c r="AAV47" s="18">
        <v>0</v>
      </c>
      <c r="AAX47" s="19" t="str">
        <f t="shared" si="776"/>
        <v/>
      </c>
      <c r="ABC47" s="17" t="s">
        <v>132</v>
      </c>
      <c r="ABD47" s="18">
        <v>0</v>
      </c>
      <c r="ABF47" s="19" t="str">
        <f t="shared" si="777"/>
        <v/>
      </c>
      <c r="ABK47" s="17" t="s">
        <v>132</v>
      </c>
      <c r="ABL47" s="18">
        <v>0</v>
      </c>
      <c r="ABN47" s="19" t="str">
        <f t="shared" si="778"/>
        <v/>
      </c>
      <c r="ABS47" s="17" t="s">
        <v>132</v>
      </c>
      <c r="ABT47" s="18">
        <v>0</v>
      </c>
      <c r="ABV47" s="19" t="str">
        <f t="shared" si="779"/>
        <v/>
      </c>
      <c r="ACA47" s="17" t="s">
        <v>132</v>
      </c>
      <c r="ACB47" s="18">
        <v>0</v>
      </c>
      <c r="ACD47" s="19" t="str">
        <f t="shared" si="780"/>
        <v/>
      </c>
      <c r="ACI47" s="17" t="s">
        <v>132</v>
      </c>
      <c r="ACJ47" s="18">
        <v>0</v>
      </c>
      <c r="ACL47" s="19" t="str">
        <f t="shared" si="781"/>
        <v/>
      </c>
      <c r="ACQ47" s="17" t="s">
        <v>132</v>
      </c>
      <c r="ACR47" s="18">
        <v>0</v>
      </c>
      <c r="ACT47" s="19" t="str">
        <f t="shared" si="782"/>
        <v/>
      </c>
      <c r="ACY47" s="17" t="s">
        <v>132</v>
      </c>
      <c r="ACZ47" s="18">
        <v>0</v>
      </c>
      <c r="ADB47" s="19" t="str">
        <f t="shared" si="783"/>
        <v/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RE40"/>
  <sheetViews>
    <sheetView workbookViewId="0">
      <pane xSplit="1" topLeftCell="B1" activePane="topRight" state="frozen"/>
      <selection pane="topRight" activeCell="B34" sqref="B34"/>
    </sheetView>
  </sheetViews>
  <sheetFormatPr baseColWidth="10" defaultRowHeight="12.75" x14ac:dyDescent="0.2"/>
  <cols>
    <col min="1" max="16384" width="11.42578125" style="1"/>
  </cols>
  <sheetData>
    <row r="4" spans="1:473" ht="30" x14ac:dyDescent="0.4">
      <c r="B4" s="27" t="s">
        <v>125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9"/>
      <c r="CS4" s="27" t="s">
        <v>126</v>
      </c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9"/>
      <c r="GJ4" s="30" t="s">
        <v>127</v>
      </c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 t="s">
        <v>128</v>
      </c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</row>
    <row r="5" spans="1:473" ht="12.75" customHeight="1" x14ac:dyDescent="0.2">
      <c r="A5" s="2" t="s">
        <v>0</v>
      </c>
      <c r="B5" s="23" t="s">
        <v>30</v>
      </c>
      <c r="C5" s="23" t="s">
        <v>31</v>
      </c>
      <c r="D5" s="23" t="s">
        <v>32</v>
      </c>
      <c r="E5" s="23" t="s">
        <v>33</v>
      </c>
      <c r="F5" s="23" t="s">
        <v>34</v>
      </c>
      <c r="G5" s="23" t="s">
        <v>35</v>
      </c>
      <c r="H5" s="23" t="s">
        <v>36</v>
      </c>
      <c r="I5" s="23" t="s">
        <v>37</v>
      </c>
      <c r="J5" s="23" t="s">
        <v>38</v>
      </c>
      <c r="K5" s="23" t="s">
        <v>39</v>
      </c>
      <c r="L5" s="23" t="s">
        <v>40</v>
      </c>
      <c r="M5" s="23" t="s">
        <v>41</v>
      </c>
      <c r="N5" s="23" t="s">
        <v>42</v>
      </c>
      <c r="O5" s="23" t="s">
        <v>43</v>
      </c>
      <c r="P5" s="23" t="s">
        <v>44</v>
      </c>
      <c r="Q5" s="23" t="s">
        <v>45</v>
      </c>
      <c r="R5" s="23" t="s">
        <v>46</v>
      </c>
      <c r="S5" s="23" t="s">
        <v>47</v>
      </c>
      <c r="T5" s="23" t="s">
        <v>48</v>
      </c>
      <c r="U5" s="23" t="s">
        <v>49</v>
      </c>
      <c r="V5" s="23" t="s">
        <v>50</v>
      </c>
      <c r="W5" s="23" t="s">
        <v>51</v>
      </c>
      <c r="X5" s="23" t="s">
        <v>52</v>
      </c>
      <c r="Y5" s="23" t="s">
        <v>53</v>
      </c>
      <c r="Z5" s="23" t="s">
        <v>54</v>
      </c>
      <c r="AA5" s="23" t="s">
        <v>55</v>
      </c>
      <c r="AB5" s="23" t="s">
        <v>56</v>
      </c>
      <c r="AC5" s="23" t="s">
        <v>57</v>
      </c>
      <c r="AD5" s="23" t="s">
        <v>58</v>
      </c>
      <c r="AE5" s="23" t="s">
        <v>59</v>
      </c>
      <c r="AF5" s="23" t="s">
        <v>60</v>
      </c>
      <c r="AG5" s="23" t="s">
        <v>61</v>
      </c>
      <c r="AH5" s="23" t="s">
        <v>62</v>
      </c>
      <c r="AI5" s="23" t="s">
        <v>63</v>
      </c>
      <c r="AJ5" s="23" t="s">
        <v>64</v>
      </c>
      <c r="AK5" s="23" t="s">
        <v>65</v>
      </c>
      <c r="AL5" s="23" t="s">
        <v>66</v>
      </c>
      <c r="AM5" s="23" t="s">
        <v>67</v>
      </c>
      <c r="AN5" s="23" t="s">
        <v>68</v>
      </c>
      <c r="AO5" s="23" t="s">
        <v>69</v>
      </c>
      <c r="AP5" s="23" t="s">
        <v>70</v>
      </c>
      <c r="AQ5" s="23" t="s">
        <v>71</v>
      </c>
      <c r="AR5" s="23" t="s">
        <v>72</v>
      </c>
      <c r="AS5" s="23" t="s">
        <v>73</v>
      </c>
      <c r="AT5" s="23" t="s">
        <v>74</v>
      </c>
      <c r="AU5" s="23" t="s">
        <v>75</v>
      </c>
      <c r="AV5" s="23" t="s">
        <v>76</v>
      </c>
      <c r="AW5" s="23" t="s">
        <v>77</v>
      </c>
      <c r="AX5" s="23" t="s">
        <v>78</v>
      </c>
      <c r="AY5" s="23" t="s">
        <v>79</v>
      </c>
      <c r="AZ5" s="23" t="s">
        <v>80</v>
      </c>
      <c r="BA5" s="23" t="s">
        <v>81</v>
      </c>
      <c r="BB5" s="23" t="s">
        <v>82</v>
      </c>
      <c r="BC5" s="23" t="s">
        <v>83</v>
      </c>
      <c r="BD5" s="23" t="s">
        <v>84</v>
      </c>
      <c r="BE5" s="23" t="s">
        <v>85</v>
      </c>
      <c r="BF5" s="23" t="s">
        <v>86</v>
      </c>
      <c r="BG5" s="23" t="s">
        <v>87</v>
      </c>
      <c r="BH5" s="23" t="s">
        <v>88</v>
      </c>
      <c r="BI5" s="23" t="s">
        <v>89</v>
      </c>
      <c r="BJ5" s="23" t="s">
        <v>90</v>
      </c>
      <c r="BK5" s="23" t="s">
        <v>91</v>
      </c>
      <c r="BL5" s="23" t="s">
        <v>92</v>
      </c>
      <c r="BM5" s="23" t="s">
        <v>93</v>
      </c>
      <c r="BN5" s="23" t="s">
        <v>94</v>
      </c>
      <c r="BO5" s="23" t="s">
        <v>95</v>
      </c>
      <c r="BP5" s="23" t="s">
        <v>96</v>
      </c>
      <c r="BQ5" s="23" t="s">
        <v>97</v>
      </c>
      <c r="BR5" s="23" t="s">
        <v>98</v>
      </c>
      <c r="BS5" s="23" t="s">
        <v>99</v>
      </c>
      <c r="BT5" s="23" t="s">
        <v>100</v>
      </c>
      <c r="BU5" s="23" t="s">
        <v>101</v>
      </c>
      <c r="BV5" s="23" t="s">
        <v>102</v>
      </c>
      <c r="BW5" s="23" t="s">
        <v>103</v>
      </c>
      <c r="BX5" s="23" t="s">
        <v>104</v>
      </c>
      <c r="BY5" s="23" t="s">
        <v>105</v>
      </c>
      <c r="BZ5" s="23" t="s">
        <v>106</v>
      </c>
      <c r="CA5" s="23" t="s">
        <v>107</v>
      </c>
      <c r="CB5" s="23" t="s">
        <v>108</v>
      </c>
      <c r="CC5" s="23" t="s">
        <v>109</v>
      </c>
      <c r="CD5" s="23" t="s">
        <v>110</v>
      </c>
      <c r="CE5" s="23" t="s">
        <v>111</v>
      </c>
      <c r="CF5" s="23" t="s">
        <v>112</v>
      </c>
      <c r="CG5" s="23" t="s">
        <v>113</v>
      </c>
      <c r="CH5" s="23" t="s">
        <v>114</v>
      </c>
      <c r="CI5" s="23" t="s">
        <v>115</v>
      </c>
      <c r="CJ5" s="23" t="s">
        <v>116</v>
      </c>
      <c r="CK5" s="23" t="s">
        <v>117</v>
      </c>
      <c r="CL5" s="23" t="s">
        <v>118</v>
      </c>
      <c r="CM5" s="23" t="s">
        <v>119</v>
      </c>
      <c r="CN5" s="23" t="s">
        <v>120</v>
      </c>
      <c r="CO5" s="23" t="s">
        <v>121</v>
      </c>
      <c r="CP5" s="23" t="s">
        <v>122</v>
      </c>
      <c r="CQ5" s="23" t="s">
        <v>123</v>
      </c>
      <c r="CR5" s="23" t="s">
        <v>124</v>
      </c>
      <c r="CS5" s="5" t="s">
        <v>30</v>
      </c>
      <c r="CT5" s="5" t="s">
        <v>31</v>
      </c>
      <c r="CU5" s="5" t="s">
        <v>32</v>
      </c>
      <c r="CV5" s="5" t="s">
        <v>33</v>
      </c>
      <c r="CW5" s="5" t="s">
        <v>34</v>
      </c>
      <c r="CX5" s="5" t="s">
        <v>35</v>
      </c>
      <c r="CY5" s="5" t="s">
        <v>36</v>
      </c>
      <c r="CZ5" s="5" t="s">
        <v>37</v>
      </c>
      <c r="DA5" s="5" t="s">
        <v>38</v>
      </c>
      <c r="DB5" s="5" t="s">
        <v>39</v>
      </c>
      <c r="DC5" s="5" t="s">
        <v>40</v>
      </c>
      <c r="DD5" s="5" t="s">
        <v>41</v>
      </c>
      <c r="DE5" s="5" t="s">
        <v>42</v>
      </c>
      <c r="DF5" s="5" t="s">
        <v>43</v>
      </c>
      <c r="DG5" s="5" t="s">
        <v>44</v>
      </c>
      <c r="DH5" s="5" t="s">
        <v>45</v>
      </c>
      <c r="DI5" s="5" t="s">
        <v>46</v>
      </c>
      <c r="DJ5" s="5" t="s">
        <v>47</v>
      </c>
      <c r="DK5" s="5" t="s">
        <v>48</v>
      </c>
      <c r="DL5" s="5" t="s">
        <v>49</v>
      </c>
      <c r="DM5" s="5" t="s">
        <v>50</v>
      </c>
      <c r="DN5" s="5" t="s">
        <v>51</v>
      </c>
      <c r="DO5" s="5" t="s">
        <v>52</v>
      </c>
      <c r="DP5" s="5" t="s">
        <v>53</v>
      </c>
      <c r="DQ5" s="5" t="s">
        <v>54</v>
      </c>
      <c r="DR5" s="5" t="s">
        <v>55</v>
      </c>
      <c r="DS5" s="5" t="s">
        <v>56</v>
      </c>
      <c r="DT5" s="5" t="s">
        <v>57</v>
      </c>
      <c r="DU5" s="5" t="s">
        <v>58</v>
      </c>
      <c r="DV5" s="5" t="s">
        <v>59</v>
      </c>
      <c r="DW5" s="5" t="s">
        <v>60</v>
      </c>
      <c r="DX5" s="5" t="s">
        <v>61</v>
      </c>
      <c r="DY5" s="5" t="s">
        <v>62</v>
      </c>
      <c r="DZ5" s="5" t="s">
        <v>63</v>
      </c>
      <c r="EA5" s="5" t="s">
        <v>64</v>
      </c>
      <c r="EB5" s="5" t="s">
        <v>65</v>
      </c>
      <c r="EC5" s="5" t="s">
        <v>66</v>
      </c>
      <c r="ED5" s="5" t="s">
        <v>67</v>
      </c>
      <c r="EE5" s="5" t="s">
        <v>68</v>
      </c>
      <c r="EF5" s="5" t="s">
        <v>69</v>
      </c>
      <c r="EG5" s="5" t="s">
        <v>70</v>
      </c>
      <c r="EH5" s="5" t="s">
        <v>71</v>
      </c>
      <c r="EI5" s="5" t="s">
        <v>72</v>
      </c>
      <c r="EJ5" s="5" t="s">
        <v>73</v>
      </c>
      <c r="EK5" s="5" t="s">
        <v>74</v>
      </c>
      <c r="EL5" s="5" t="s">
        <v>75</v>
      </c>
      <c r="EM5" s="5" t="s">
        <v>76</v>
      </c>
      <c r="EN5" s="5" t="s">
        <v>77</v>
      </c>
      <c r="EO5" s="5" t="s">
        <v>78</v>
      </c>
      <c r="EP5" s="5" t="s">
        <v>79</v>
      </c>
      <c r="EQ5" s="5" t="s">
        <v>80</v>
      </c>
      <c r="ER5" s="5" t="s">
        <v>81</v>
      </c>
      <c r="ES5" s="5" t="s">
        <v>82</v>
      </c>
      <c r="ET5" s="5" t="s">
        <v>83</v>
      </c>
      <c r="EU5" s="5" t="s">
        <v>84</v>
      </c>
      <c r="EV5" s="5" t="s">
        <v>85</v>
      </c>
      <c r="EW5" s="5" t="s">
        <v>86</v>
      </c>
      <c r="EX5" s="5" t="s">
        <v>87</v>
      </c>
      <c r="EY5" s="5" t="s">
        <v>88</v>
      </c>
      <c r="EZ5" s="5" t="s">
        <v>89</v>
      </c>
      <c r="FA5" s="5" t="s">
        <v>90</v>
      </c>
      <c r="FB5" s="5" t="s">
        <v>91</v>
      </c>
      <c r="FC5" s="5" t="s">
        <v>92</v>
      </c>
      <c r="FD5" s="5" t="s">
        <v>93</v>
      </c>
      <c r="FE5" s="5" t="s">
        <v>94</v>
      </c>
      <c r="FF5" s="5" t="s">
        <v>95</v>
      </c>
      <c r="FG5" s="5" t="s">
        <v>96</v>
      </c>
      <c r="FH5" s="5" t="s">
        <v>97</v>
      </c>
      <c r="FI5" s="5" t="s">
        <v>98</v>
      </c>
      <c r="FJ5" s="5" t="s">
        <v>99</v>
      </c>
      <c r="FK5" s="5" t="s">
        <v>100</v>
      </c>
      <c r="FL5" s="5" t="s">
        <v>101</v>
      </c>
      <c r="FM5" s="5" t="s">
        <v>102</v>
      </c>
      <c r="FN5" s="5" t="s">
        <v>103</v>
      </c>
      <c r="FO5" s="5" t="s">
        <v>104</v>
      </c>
      <c r="FP5" s="5" t="s">
        <v>105</v>
      </c>
      <c r="FQ5" s="5" t="s">
        <v>106</v>
      </c>
      <c r="FR5" s="5" t="s">
        <v>107</v>
      </c>
      <c r="FS5" s="5" t="s">
        <v>108</v>
      </c>
      <c r="FT5" s="5" t="s">
        <v>109</v>
      </c>
      <c r="FU5" s="5" t="s">
        <v>110</v>
      </c>
      <c r="FV5" s="5" t="s">
        <v>111</v>
      </c>
      <c r="FW5" s="5" t="s">
        <v>112</v>
      </c>
      <c r="FX5" s="5" t="s">
        <v>113</v>
      </c>
      <c r="FY5" s="5" t="s">
        <v>114</v>
      </c>
      <c r="FZ5" s="5" t="s">
        <v>115</v>
      </c>
      <c r="GA5" s="5" t="s">
        <v>116</v>
      </c>
      <c r="GB5" s="5" t="s">
        <v>117</v>
      </c>
      <c r="GC5" s="5" t="s">
        <v>118</v>
      </c>
      <c r="GD5" s="5" t="s">
        <v>119</v>
      </c>
      <c r="GE5" s="5" t="s">
        <v>120</v>
      </c>
      <c r="GF5" s="5" t="s">
        <v>121</v>
      </c>
      <c r="GG5" s="5" t="s">
        <v>122</v>
      </c>
      <c r="GH5" s="5" t="s">
        <v>123</v>
      </c>
      <c r="GI5" s="5" t="s">
        <v>124</v>
      </c>
      <c r="GJ5" s="6" t="s">
        <v>30</v>
      </c>
      <c r="GK5" s="6" t="s">
        <v>31</v>
      </c>
      <c r="GL5" s="6" t="s">
        <v>32</v>
      </c>
      <c r="GM5" s="6" t="s">
        <v>33</v>
      </c>
      <c r="GN5" s="6" t="s">
        <v>34</v>
      </c>
      <c r="GO5" s="6" t="s">
        <v>35</v>
      </c>
      <c r="GP5" s="6" t="s">
        <v>36</v>
      </c>
      <c r="GQ5" s="6" t="s">
        <v>37</v>
      </c>
      <c r="GR5" s="6" t="s">
        <v>38</v>
      </c>
      <c r="GS5" s="6" t="s">
        <v>39</v>
      </c>
      <c r="GT5" s="6" t="s">
        <v>40</v>
      </c>
      <c r="GU5" s="6" t="s">
        <v>41</v>
      </c>
      <c r="GV5" s="6" t="s">
        <v>42</v>
      </c>
      <c r="GW5" s="6" t="s">
        <v>43</v>
      </c>
      <c r="GX5" s="6" t="s">
        <v>44</v>
      </c>
      <c r="GY5" s="6" t="s">
        <v>45</v>
      </c>
      <c r="GZ5" s="6" t="s">
        <v>46</v>
      </c>
      <c r="HA5" s="6" t="s">
        <v>47</v>
      </c>
      <c r="HB5" s="6" t="s">
        <v>48</v>
      </c>
      <c r="HC5" s="6" t="s">
        <v>49</v>
      </c>
      <c r="HD5" s="6" t="s">
        <v>50</v>
      </c>
      <c r="HE5" s="6" t="s">
        <v>51</v>
      </c>
      <c r="HF5" s="6" t="s">
        <v>52</v>
      </c>
      <c r="HG5" s="6" t="s">
        <v>53</v>
      </c>
      <c r="HH5" s="6" t="s">
        <v>54</v>
      </c>
      <c r="HI5" s="6" t="s">
        <v>55</v>
      </c>
      <c r="HJ5" s="6" t="s">
        <v>56</v>
      </c>
      <c r="HK5" s="6" t="s">
        <v>57</v>
      </c>
      <c r="HL5" s="6" t="s">
        <v>58</v>
      </c>
      <c r="HM5" s="6" t="s">
        <v>59</v>
      </c>
      <c r="HN5" s="6" t="s">
        <v>60</v>
      </c>
      <c r="HO5" s="6" t="s">
        <v>61</v>
      </c>
      <c r="HP5" s="6" t="s">
        <v>62</v>
      </c>
      <c r="HQ5" s="6" t="s">
        <v>63</v>
      </c>
      <c r="HR5" s="6" t="s">
        <v>64</v>
      </c>
      <c r="HS5" s="6" t="s">
        <v>65</v>
      </c>
      <c r="HT5" s="6" t="s">
        <v>66</v>
      </c>
      <c r="HU5" s="6" t="s">
        <v>67</v>
      </c>
      <c r="HV5" s="6" t="s">
        <v>68</v>
      </c>
      <c r="HW5" s="6" t="s">
        <v>69</v>
      </c>
      <c r="HX5" s="6" t="s">
        <v>70</v>
      </c>
      <c r="HY5" s="6" t="s">
        <v>71</v>
      </c>
      <c r="HZ5" s="6" t="s">
        <v>72</v>
      </c>
      <c r="IA5" s="6" t="s">
        <v>73</v>
      </c>
      <c r="IB5" s="6" t="s">
        <v>74</v>
      </c>
      <c r="IC5" s="6" t="s">
        <v>75</v>
      </c>
      <c r="ID5" s="6" t="s">
        <v>76</v>
      </c>
      <c r="IE5" s="6" t="s">
        <v>77</v>
      </c>
      <c r="IF5" s="6" t="s">
        <v>78</v>
      </c>
      <c r="IG5" s="6" t="s">
        <v>79</v>
      </c>
      <c r="IH5" s="6" t="s">
        <v>80</v>
      </c>
      <c r="II5" s="6" t="s">
        <v>81</v>
      </c>
      <c r="IJ5" s="6" t="s">
        <v>82</v>
      </c>
      <c r="IK5" s="6" t="s">
        <v>83</v>
      </c>
      <c r="IL5" s="6" t="s">
        <v>84</v>
      </c>
      <c r="IM5" s="6" t="s">
        <v>85</v>
      </c>
      <c r="IN5" s="6" t="s">
        <v>86</v>
      </c>
      <c r="IO5" s="6" t="s">
        <v>87</v>
      </c>
      <c r="IP5" s="6" t="s">
        <v>88</v>
      </c>
      <c r="IQ5" s="6" t="s">
        <v>89</v>
      </c>
      <c r="IR5" s="6" t="s">
        <v>90</v>
      </c>
      <c r="IS5" s="6" t="s">
        <v>91</v>
      </c>
      <c r="IT5" s="6" t="s">
        <v>92</v>
      </c>
      <c r="IU5" s="6" t="s">
        <v>93</v>
      </c>
      <c r="IV5" s="6" t="s">
        <v>94</v>
      </c>
      <c r="IW5" s="6" t="s">
        <v>95</v>
      </c>
      <c r="IX5" s="6" t="s">
        <v>96</v>
      </c>
      <c r="IY5" s="6" t="s">
        <v>97</v>
      </c>
      <c r="IZ5" s="6" t="s">
        <v>98</v>
      </c>
      <c r="JA5" s="6" t="s">
        <v>99</v>
      </c>
      <c r="JB5" s="6" t="s">
        <v>100</v>
      </c>
      <c r="JC5" s="6" t="s">
        <v>101</v>
      </c>
      <c r="JD5" s="6" t="s">
        <v>102</v>
      </c>
      <c r="JE5" s="6" t="s">
        <v>103</v>
      </c>
      <c r="JF5" s="6" t="s">
        <v>104</v>
      </c>
      <c r="JG5" s="6" t="s">
        <v>105</v>
      </c>
      <c r="JH5" s="6" t="s">
        <v>106</v>
      </c>
      <c r="JI5" s="6" t="s">
        <v>107</v>
      </c>
      <c r="JJ5" s="6" t="s">
        <v>108</v>
      </c>
      <c r="JK5" s="6" t="s">
        <v>109</v>
      </c>
      <c r="JL5" s="6" t="s">
        <v>110</v>
      </c>
      <c r="JM5" s="6" t="s">
        <v>111</v>
      </c>
      <c r="JN5" s="6" t="s">
        <v>112</v>
      </c>
      <c r="JO5" s="6" t="s">
        <v>113</v>
      </c>
      <c r="JP5" s="6" t="s">
        <v>114</v>
      </c>
      <c r="JQ5" s="6" t="s">
        <v>115</v>
      </c>
      <c r="JR5" s="6" t="s">
        <v>116</v>
      </c>
      <c r="JS5" s="6" t="s">
        <v>117</v>
      </c>
      <c r="JT5" s="6" t="s">
        <v>118</v>
      </c>
      <c r="JU5" s="6" t="s">
        <v>119</v>
      </c>
      <c r="JV5" s="6" t="s">
        <v>120</v>
      </c>
      <c r="JW5" s="6" t="s">
        <v>121</v>
      </c>
      <c r="JX5" s="6" t="s">
        <v>122</v>
      </c>
      <c r="JY5" s="6" t="s">
        <v>123</v>
      </c>
      <c r="JZ5" s="6" t="s">
        <v>124</v>
      </c>
      <c r="KA5" s="7" t="s">
        <v>30</v>
      </c>
      <c r="KB5" s="7" t="s">
        <v>31</v>
      </c>
      <c r="KC5" s="7" t="s">
        <v>32</v>
      </c>
      <c r="KD5" s="7" t="s">
        <v>33</v>
      </c>
      <c r="KE5" s="7" t="s">
        <v>34</v>
      </c>
      <c r="KF5" s="7" t="s">
        <v>35</v>
      </c>
      <c r="KG5" s="7" t="s">
        <v>36</v>
      </c>
      <c r="KH5" s="7" t="s">
        <v>37</v>
      </c>
      <c r="KI5" s="7" t="s">
        <v>38</v>
      </c>
      <c r="KJ5" s="7" t="s">
        <v>39</v>
      </c>
      <c r="KK5" s="7" t="s">
        <v>40</v>
      </c>
      <c r="KL5" s="7" t="s">
        <v>41</v>
      </c>
      <c r="KM5" s="7" t="s">
        <v>42</v>
      </c>
      <c r="KN5" s="7" t="s">
        <v>43</v>
      </c>
      <c r="KO5" s="7" t="s">
        <v>44</v>
      </c>
      <c r="KP5" s="7" t="s">
        <v>45</v>
      </c>
      <c r="KQ5" s="7" t="s">
        <v>46</v>
      </c>
      <c r="KR5" s="7" t="s">
        <v>47</v>
      </c>
      <c r="KS5" s="7" t="s">
        <v>48</v>
      </c>
      <c r="KT5" s="7" t="s">
        <v>49</v>
      </c>
      <c r="KU5" s="7" t="s">
        <v>50</v>
      </c>
      <c r="KV5" s="7" t="s">
        <v>51</v>
      </c>
      <c r="KW5" s="7" t="s">
        <v>52</v>
      </c>
      <c r="KX5" s="7" t="s">
        <v>53</v>
      </c>
      <c r="KY5" s="7" t="s">
        <v>54</v>
      </c>
      <c r="KZ5" s="7" t="s">
        <v>55</v>
      </c>
      <c r="LA5" s="7" t="s">
        <v>56</v>
      </c>
      <c r="LB5" s="7" t="s">
        <v>57</v>
      </c>
      <c r="LC5" s="7" t="s">
        <v>58</v>
      </c>
      <c r="LD5" s="7" t="s">
        <v>59</v>
      </c>
      <c r="LE5" s="7" t="s">
        <v>60</v>
      </c>
      <c r="LF5" s="7" t="s">
        <v>61</v>
      </c>
      <c r="LG5" s="7" t="s">
        <v>62</v>
      </c>
      <c r="LH5" s="7" t="s">
        <v>63</v>
      </c>
      <c r="LI5" s="7" t="s">
        <v>64</v>
      </c>
      <c r="LJ5" s="7" t="s">
        <v>65</v>
      </c>
      <c r="LK5" s="7" t="s">
        <v>66</v>
      </c>
      <c r="LL5" s="7" t="s">
        <v>67</v>
      </c>
      <c r="LM5" s="7" t="s">
        <v>68</v>
      </c>
      <c r="LN5" s="7" t="s">
        <v>69</v>
      </c>
      <c r="LO5" s="7" t="s">
        <v>70</v>
      </c>
      <c r="LP5" s="7" t="s">
        <v>71</v>
      </c>
      <c r="LQ5" s="7" t="s">
        <v>72</v>
      </c>
      <c r="LR5" s="7" t="s">
        <v>73</v>
      </c>
      <c r="LS5" s="7" t="s">
        <v>74</v>
      </c>
      <c r="LT5" s="7" t="s">
        <v>75</v>
      </c>
      <c r="LU5" s="7" t="s">
        <v>76</v>
      </c>
      <c r="LV5" s="7" t="s">
        <v>77</v>
      </c>
      <c r="LW5" s="7" t="s">
        <v>78</v>
      </c>
      <c r="LX5" s="7" t="s">
        <v>79</v>
      </c>
      <c r="LY5" s="7" t="s">
        <v>80</v>
      </c>
      <c r="LZ5" s="7" t="s">
        <v>81</v>
      </c>
      <c r="MA5" s="7" t="s">
        <v>82</v>
      </c>
      <c r="MB5" s="7" t="s">
        <v>83</v>
      </c>
      <c r="MC5" s="7" t="s">
        <v>84</v>
      </c>
      <c r="MD5" s="7" t="s">
        <v>85</v>
      </c>
      <c r="ME5" s="7" t="s">
        <v>86</v>
      </c>
      <c r="MF5" s="7" t="s">
        <v>87</v>
      </c>
      <c r="MG5" s="7" t="s">
        <v>88</v>
      </c>
      <c r="MH5" s="7" t="s">
        <v>89</v>
      </c>
      <c r="MI5" s="7" t="s">
        <v>90</v>
      </c>
      <c r="MJ5" s="7" t="s">
        <v>91</v>
      </c>
      <c r="MK5" s="7" t="s">
        <v>92</v>
      </c>
      <c r="ML5" s="7" t="s">
        <v>93</v>
      </c>
      <c r="MM5" s="7" t="s">
        <v>94</v>
      </c>
      <c r="MN5" s="7" t="s">
        <v>95</v>
      </c>
      <c r="MO5" s="7" t="s">
        <v>96</v>
      </c>
      <c r="MP5" s="7" t="s">
        <v>97</v>
      </c>
      <c r="MQ5" s="7" t="s">
        <v>98</v>
      </c>
      <c r="MR5" s="7" t="s">
        <v>99</v>
      </c>
      <c r="MS5" s="7" t="s">
        <v>100</v>
      </c>
      <c r="MT5" s="7" t="s">
        <v>101</v>
      </c>
      <c r="MU5" s="7" t="s">
        <v>102</v>
      </c>
      <c r="MV5" s="7" t="s">
        <v>103</v>
      </c>
      <c r="MW5" s="7" t="s">
        <v>104</v>
      </c>
      <c r="MX5" s="7" t="s">
        <v>105</v>
      </c>
      <c r="MY5" s="7" t="s">
        <v>106</v>
      </c>
      <c r="MZ5" s="7" t="s">
        <v>107</v>
      </c>
      <c r="NA5" s="7" t="s">
        <v>108</v>
      </c>
      <c r="NB5" s="7" t="s">
        <v>109</v>
      </c>
      <c r="NC5" s="7" t="s">
        <v>110</v>
      </c>
      <c r="ND5" s="7" t="s">
        <v>111</v>
      </c>
      <c r="NE5" s="7" t="s">
        <v>112</v>
      </c>
      <c r="NF5" s="7" t="s">
        <v>113</v>
      </c>
      <c r="NG5" s="7" t="s">
        <v>114</v>
      </c>
      <c r="NH5" s="7" t="s">
        <v>115</v>
      </c>
      <c r="NI5" s="7" t="s">
        <v>116</v>
      </c>
      <c r="NJ5" s="7" t="s">
        <v>117</v>
      </c>
      <c r="NK5" s="7" t="s">
        <v>118</v>
      </c>
      <c r="NL5" s="7" t="s">
        <v>119</v>
      </c>
      <c r="NM5" s="7" t="s">
        <v>120</v>
      </c>
      <c r="NN5" s="7" t="s">
        <v>121</v>
      </c>
      <c r="NO5" s="7" t="s">
        <v>122</v>
      </c>
      <c r="NP5" s="7" t="s">
        <v>123</v>
      </c>
      <c r="NQ5" s="7" t="s">
        <v>124</v>
      </c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</row>
    <row r="6" spans="1:473" x14ac:dyDescent="0.2">
      <c r="A6" s="2" t="s">
        <v>1</v>
      </c>
      <c r="B6" s="8">
        <v>63</v>
      </c>
      <c r="C6" s="8">
        <v>63</v>
      </c>
      <c r="D6" s="8">
        <v>63</v>
      </c>
      <c r="E6" s="8">
        <v>63</v>
      </c>
      <c r="F6" s="8">
        <v>63</v>
      </c>
      <c r="G6" s="8">
        <v>63</v>
      </c>
      <c r="H6" s="8">
        <v>63</v>
      </c>
      <c r="I6" s="8">
        <v>63</v>
      </c>
      <c r="J6" s="8">
        <v>63</v>
      </c>
      <c r="K6" s="8">
        <v>63</v>
      </c>
      <c r="L6" s="8">
        <v>63</v>
      </c>
      <c r="M6" s="8">
        <v>63</v>
      </c>
      <c r="N6" s="8">
        <v>63</v>
      </c>
      <c r="O6" s="9">
        <v>64</v>
      </c>
      <c r="P6" s="9">
        <v>64</v>
      </c>
      <c r="Q6" s="9">
        <v>64</v>
      </c>
      <c r="R6" s="9">
        <v>64</v>
      </c>
      <c r="S6" s="8">
        <v>63</v>
      </c>
      <c r="T6" s="8">
        <v>63</v>
      </c>
      <c r="U6" s="8">
        <v>63</v>
      </c>
      <c r="V6" s="9">
        <v>64</v>
      </c>
      <c r="W6" s="9">
        <v>64</v>
      </c>
      <c r="X6" s="9">
        <v>64</v>
      </c>
      <c r="Y6" s="8">
        <v>63</v>
      </c>
      <c r="Z6" s="8">
        <v>63</v>
      </c>
      <c r="AA6" s="8">
        <v>63</v>
      </c>
      <c r="AB6" s="8">
        <v>63</v>
      </c>
      <c r="AC6" s="8">
        <v>63</v>
      </c>
      <c r="AD6" s="8">
        <v>63</v>
      </c>
      <c r="AE6" s="8">
        <v>63</v>
      </c>
      <c r="AF6" s="8">
        <v>63</v>
      </c>
      <c r="AG6" s="8">
        <v>63</v>
      </c>
      <c r="AH6" s="9">
        <v>63</v>
      </c>
      <c r="AI6" s="9">
        <v>63</v>
      </c>
      <c r="AJ6" s="8">
        <v>63</v>
      </c>
      <c r="AK6" s="8">
        <v>63</v>
      </c>
      <c r="AL6" s="8">
        <v>63</v>
      </c>
      <c r="AM6" s="8">
        <v>63</v>
      </c>
      <c r="AN6" s="8">
        <v>63</v>
      </c>
      <c r="AO6" s="8">
        <v>63</v>
      </c>
      <c r="AP6" s="8">
        <v>63</v>
      </c>
      <c r="AQ6" s="8">
        <v>63</v>
      </c>
      <c r="AR6" s="8">
        <v>63</v>
      </c>
      <c r="AS6" s="8">
        <v>63</v>
      </c>
      <c r="AT6" s="8">
        <v>63</v>
      </c>
      <c r="AU6" s="8">
        <v>63</v>
      </c>
      <c r="AV6" s="8">
        <v>63</v>
      </c>
      <c r="AW6" s="9">
        <v>63</v>
      </c>
      <c r="AX6" s="8">
        <v>63</v>
      </c>
      <c r="AY6" s="9">
        <v>63</v>
      </c>
      <c r="AZ6" s="9">
        <v>63</v>
      </c>
      <c r="BA6" s="8">
        <v>63</v>
      </c>
      <c r="BB6" s="9">
        <v>63</v>
      </c>
      <c r="BC6" s="9">
        <v>63</v>
      </c>
      <c r="BD6" s="8">
        <v>63</v>
      </c>
      <c r="BE6" s="8">
        <v>63</v>
      </c>
      <c r="BF6" s="8">
        <v>63</v>
      </c>
      <c r="BG6" s="8">
        <v>63</v>
      </c>
      <c r="BH6" s="8">
        <v>63</v>
      </c>
      <c r="BI6" s="8">
        <v>63</v>
      </c>
      <c r="BJ6" s="8">
        <v>63</v>
      </c>
      <c r="BK6" s="8">
        <v>63</v>
      </c>
      <c r="BL6" s="9">
        <v>63</v>
      </c>
      <c r="BM6" s="9">
        <v>63</v>
      </c>
      <c r="BN6" s="9">
        <v>63</v>
      </c>
      <c r="BO6" s="9">
        <v>63</v>
      </c>
      <c r="BP6" s="9">
        <v>63</v>
      </c>
      <c r="BQ6" s="9">
        <v>63</v>
      </c>
      <c r="BR6" s="9">
        <v>63</v>
      </c>
      <c r="BS6" s="9">
        <v>63</v>
      </c>
      <c r="BT6" s="9">
        <v>63</v>
      </c>
      <c r="BU6" s="9">
        <v>63</v>
      </c>
      <c r="BV6" s="8">
        <v>63</v>
      </c>
      <c r="BW6" s="8">
        <v>63</v>
      </c>
      <c r="BX6" s="9">
        <v>61</v>
      </c>
      <c r="BY6" s="9">
        <v>63</v>
      </c>
      <c r="BZ6" s="8">
        <v>63</v>
      </c>
      <c r="CA6" s="8">
        <v>63</v>
      </c>
      <c r="CB6" s="9">
        <v>63</v>
      </c>
      <c r="CC6" s="9">
        <v>63</v>
      </c>
      <c r="CD6" s="8">
        <v>63</v>
      </c>
      <c r="CE6" s="8">
        <v>63</v>
      </c>
      <c r="CF6" s="9">
        <v>63</v>
      </c>
      <c r="CG6" s="9">
        <v>63</v>
      </c>
      <c r="CH6" s="9">
        <v>63</v>
      </c>
      <c r="CI6" s="9">
        <v>63</v>
      </c>
      <c r="CJ6" s="9">
        <v>63</v>
      </c>
      <c r="CK6" s="9">
        <v>63</v>
      </c>
      <c r="CL6" s="8">
        <v>63</v>
      </c>
      <c r="CM6" s="8">
        <v>63</v>
      </c>
      <c r="CN6" s="8">
        <v>63</v>
      </c>
      <c r="CO6" s="8">
        <v>63</v>
      </c>
      <c r="CP6" s="9">
        <v>63</v>
      </c>
      <c r="CQ6" s="8">
        <v>63</v>
      </c>
      <c r="CR6" s="8">
        <v>63</v>
      </c>
      <c r="CS6" s="10">
        <v>42.5</v>
      </c>
      <c r="CT6" s="10">
        <v>43.9</v>
      </c>
      <c r="CU6" s="10">
        <v>43.9</v>
      </c>
      <c r="CV6" s="10">
        <v>42.5</v>
      </c>
      <c r="CW6" s="10">
        <v>43.9</v>
      </c>
      <c r="CX6" s="10">
        <v>43.9</v>
      </c>
      <c r="CY6" s="10">
        <v>42.5</v>
      </c>
      <c r="CZ6" s="10">
        <v>42.5</v>
      </c>
      <c r="DA6" s="10">
        <v>43.9</v>
      </c>
      <c r="DB6" s="10">
        <v>43.9</v>
      </c>
      <c r="DC6" s="10">
        <v>43.9</v>
      </c>
      <c r="DD6" s="10">
        <v>43.9</v>
      </c>
      <c r="DE6" s="10">
        <v>43.9</v>
      </c>
      <c r="DF6" s="10">
        <v>43.9</v>
      </c>
      <c r="DG6" s="10">
        <v>43.9</v>
      </c>
      <c r="DH6" s="10">
        <v>43.9</v>
      </c>
      <c r="DI6" s="10">
        <v>43.9</v>
      </c>
      <c r="DJ6" s="10">
        <v>43.9</v>
      </c>
      <c r="DK6" s="10">
        <v>43.9</v>
      </c>
      <c r="DL6" s="10">
        <v>43.9</v>
      </c>
      <c r="DM6" s="10">
        <v>43.9</v>
      </c>
      <c r="DN6" s="10">
        <v>43.9</v>
      </c>
      <c r="DO6" s="10">
        <v>43.9</v>
      </c>
      <c r="DP6" s="10">
        <v>43.9</v>
      </c>
      <c r="DQ6" s="10">
        <v>43.9</v>
      </c>
      <c r="DR6" s="10">
        <v>43.9</v>
      </c>
      <c r="DS6" s="10">
        <v>43.9</v>
      </c>
      <c r="DT6" s="10">
        <v>42.5</v>
      </c>
      <c r="DU6" s="10">
        <v>43.9</v>
      </c>
      <c r="DV6" s="10">
        <v>42.5</v>
      </c>
      <c r="DW6" s="10">
        <v>43.9</v>
      </c>
      <c r="DX6" s="10">
        <v>43.9</v>
      </c>
      <c r="DY6" s="10">
        <v>42.5</v>
      </c>
      <c r="DZ6" s="10">
        <v>43.9</v>
      </c>
      <c r="EA6" s="10">
        <v>43.9</v>
      </c>
      <c r="EB6" s="10">
        <v>43.9</v>
      </c>
      <c r="EC6" s="10">
        <v>43.9</v>
      </c>
      <c r="ED6" s="10">
        <v>32.200000000000003</v>
      </c>
      <c r="EE6" s="10">
        <v>32.200000000000003</v>
      </c>
      <c r="EF6" s="10">
        <v>32.200000000000003</v>
      </c>
      <c r="EG6" s="10">
        <v>32.200000000000003</v>
      </c>
      <c r="EH6" s="10">
        <v>32.200000000000003</v>
      </c>
      <c r="EI6" s="10">
        <v>32.200000000000003</v>
      </c>
      <c r="EJ6" s="10">
        <v>32.200000000000003</v>
      </c>
      <c r="EK6" s="10">
        <v>43.9</v>
      </c>
      <c r="EL6" s="10">
        <v>43.9</v>
      </c>
      <c r="EM6" s="10">
        <v>32.200000000000003</v>
      </c>
      <c r="EN6" s="10">
        <v>32.200000000000003</v>
      </c>
      <c r="EO6" s="10">
        <v>32.200000000000003</v>
      </c>
      <c r="EP6" s="10">
        <v>42.5</v>
      </c>
      <c r="EQ6" s="10">
        <v>42.5</v>
      </c>
      <c r="ER6" s="10">
        <v>42.5</v>
      </c>
      <c r="ES6" s="10">
        <v>42.5</v>
      </c>
      <c r="ET6" s="10">
        <v>42.5</v>
      </c>
      <c r="EU6" s="10">
        <v>42.5</v>
      </c>
      <c r="EV6" s="10">
        <v>42.5</v>
      </c>
      <c r="EW6" s="10">
        <v>33.700000000000003</v>
      </c>
      <c r="EX6" s="10">
        <v>33.700000000000003</v>
      </c>
      <c r="EY6" s="10">
        <v>42.5</v>
      </c>
      <c r="EZ6" s="10">
        <v>33.700000000000003</v>
      </c>
      <c r="FA6" s="10">
        <v>42.5</v>
      </c>
      <c r="FB6" s="10">
        <v>42.5</v>
      </c>
      <c r="FC6" s="10">
        <v>33.700000000000003</v>
      </c>
      <c r="FD6" s="10">
        <v>33.700000000000003</v>
      </c>
      <c r="FE6" s="10">
        <v>33.700000000000003</v>
      </c>
      <c r="FF6" s="10">
        <v>27.8</v>
      </c>
      <c r="FG6" s="10">
        <v>27.8</v>
      </c>
      <c r="FH6" s="10">
        <v>27.8</v>
      </c>
      <c r="FI6" s="10">
        <v>27.8</v>
      </c>
      <c r="FJ6" s="10">
        <v>33.700000000000003</v>
      </c>
      <c r="FK6" s="10">
        <v>27.8</v>
      </c>
      <c r="FL6" s="10">
        <v>27.8</v>
      </c>
      <c r="FM6" s="10">
        <v>27.8</v>
      </c>
      <c r="FN6" s="10">
        <v>21.8</v>
      </c>
      <c r="FO6" s="10">
        <v>21.8</v>
      </c>
      <c r="FP6" s="10">
        <v>33.700000000000003</v>
      </c>
      <c r="FQ6" s="10">
        <v>33.700000000000003</v>
      </c>
      <c r="FR6" s="10">
        <v>33.700000000000003</v>
      </c>
      <c r="FS6" s="10">
        <v>42.5</v>
      </c>
      <c r="FT6" s="10">
        <v>42.5</v>
      </c>
      <c r="FU6" s="10">
        <v>33.700000000000003</v>
      </c>
      <c r="FV6" s="10">
        <v>33.700000000000003</v>
      </c>
      <c r="FW6" s="10">
        <v>27.8</v>
      </c>
      <c r="FX6" s="10">
        <v>21.8</v>
      </c>
      <c r="FY6" s="10">
        <v>27.8</v>
      </c>
      <c r="FZ6" s="10">
        <v>33.700000000000003</v>
      </c>
      <c r="GA6" s="10">
        <v>33.700000000000003</v>
      </c>
      <c r="GB6" s="10">
        <v>33.700000000000003</v>
      </c>
      <c r="GC6" s="10">
        <v>33.700000000000003</v>
      </c>
      <c r="GD6" s="10">
        <v>43.9</v>
      </c>
      <c r="GE6" s="10">
        <v>43.9</v>
      </c>
      <c r="GF6" s="10">
        <v>43.9</v>
      </c>
      <c r="GG6" s="10">
        <v>43.9</v>
      </c>
      <c r="GH6" s="10">
        <v>43.9</v>
      </c>
      <c r="GI6" s="10">
        <v>43.9</v>
      </c>
      <c r="GJ6" s="11">
        <v>36.176699999999997</v>
      </c>
      <c r="GK6" s="11">
        <v>36.176699999999997</v>
      </c>
      <c r="GL6" s="11">
        <v>36.176699999999997</v>
      </c>
      <c r="GM6" s="11">
        <v>36.176699999999997</v>
      </c>
      <c r="GN6" s="11">
        <v>36.176699999999997</v>
      </c>
      <c r="GO6" s="11">
        <v>36.176699999999997</v>
      </c>
      <c r="GP6" s="11">
        <v>36.176699999999997</v>
      </c>
      <c r="GQ6" s="11">
        <v>36.176699999999997</v>
      </c>
      <c r="GR6" s="11">
        <v>37.468724999999992</v>
      </c>
      <c r="GS6" s="11">
        <v>37.468724999999992</v>
      </c>
      <c r="GT6" s="11">
        <v>37.468724999999992</v>
      </c>
      <c r="GU6" s="11">
        <v>37.468724999999992</v>
      </c>
      <c r="GV6" s="11">
        <v>37.468724999999992</v>
      </c>
      <c r="GW6" s="11">
        <v>37.468724999999992</v>
      </c>
      <c r="GX6" s="11">
        <v>37.468724999999992</v>
      </c>
      <c r="GY6" s="11">
        <v>37.468724999999992</v>
      </c>
      <c r="GZ6" s="11">
        <v>37.468724999999992</v>
      </c>
      <c r="HA6" s="11">
        <v>37.468724999999992</v>
      </c>
      <c r="HB6" s="11">
        <v>37.468724999999992</v>
      </c>
      <c r="HC6" s="11">
        <v>37.468724999999992</v>
      </c>
      <c r="HD6" s="11">
        <v>37.468724999999992</v>
      </c>
      <c r="HE6" s="11">
        <v>37.468724999999992</v>
      </c>
      <c r="HF6" s="11">
        <v>37.468724999999992</v>
      </c>
      <c r="HG6" s="11">
        <v>36.176699999999997</v>
      </c>
      <c r="HH6" s="11">
        <v>37.468724999999992</v>
      </c>
      <c r="HI6" s="11">
        <v>36.176699999999997</v>
      </c>
      <c r="HJ6" s="11">
        <v>36.176699999999997</v>
      </c>
      <c r="HK6" s="11">
        <v>36.176699999999997</v>
      </c>
      <c r="HL6" s="11">
        <v>36.176699999999997</v>
      </c>
      <c r="HM6" s="11">
        <v>36.176699999999997</v>
      </c>
      <c r="HN6" s="11">
        <v>36.176699999999997</v>
      </c>
      <c r="HO6" s="11">
        <v>36.176699999999997</v>
      </c>
      <c r="HP6" s="11">
        <v>36.176699999999997</v>
      </c>
      <c r="HQ6" s="11">
        <v>36.176699999999997</v>
      </c>
      <c r="HR6" s="11">
        <v>36.176699999999997</v>
      </c>
      <c r="HS6" s="11">
        <v>36.176699999999997</v>
      </c>
      <c r="HT6" s="11">
        <v>36.176699999999997</v>
      </c>
      <c r="HU6" s="11">
        <v>36.176699999999997</v>
      </c>
      <c r="HV6" s="11">
        <v>36.176699999999997</v>
      </c>
      <c r="HW6" s="11">
        <v>36.176699999999997</v>
      </c>
      <c r="HX6" s="11">
        <v>36.176699999999997</v>
      </c>
      <c r="HY6" s="11">
        <v>36.176699999999997</v>
      </c>
      <c r="HZ6" s="11">
        <v>36.176699999999997</v>
      </c>
      <c r="IA6" s="11">
        <v>36.176699999999997</v>
      </c>
      <c r="IB6" s="11">
        <v>36.176699999999997</v>
      </c>
      <c r="IC6" s="11">
        <v>36.176699999999997</v>
      </c>
      <c r="ID6" s="11">
        <v>36.176699999999997</v>
      </c>
      <c r="IE6" s="11">
        <v>36.176699999999997</v>
      </c>
      <c r="IF6" s="11">
        <v>36.176699999999997</v>
      </c>
      <c r="IG6" s="11">
        <v>36.176699999999997</v>
      </c>
      <c r="IH6" s="11">
        <v>36.176699999999997</v>
      </c>
      <c r="II6" s="11">
        <v>36.176699999999997</v>
      </c>
      <c r="IJ6" s="11">
        <v>36.176699999999997</v>
      </c>
      <c r="IK6" s="11">
        <v>36.176699999999997</v>
      </c>
      <c r="IL6" s="11">
        <v>36.176699999999997</v>
      </c>
      <c r="IM6" s="11">
        <v>36.176699999999997</v>
      </c>
      <c r="IN6" s="11">
        <v>36.176699999999997</v>
      </c>
      <c r="IO6" s="11">
        <v>36.176699999999997</v>
      </c>
      <c r="IP6" s="11">
        <v>36.176699999999997</v>
      </c>
      <c r="IQ6" s="11">
        <v>36.176699999999997</v>
      </c>
      <c r="IR6" s="11">
        <v>36.176699999999997</v>
      </c>
      <c r="IS6" s="11">
        <v>36.176699999999997</v>
      </c>
      <c r="IT6" s="11">
        <v>36.176699999999997</v>
      </c>
      <c r="IU6" s="11">
        <v>36.176699999999997</v>
      </c>
      <c r="IV6" s="11">
        <v>36.176699999999997</v>
      </c>
      <c r="IW6" s="11">
        <v>36.176699999999997</v>
      </c>
      <c r="IX6" s="11">
        <v>36.176699999999997</v>
      </c>
      <c r="IY6" s="11">
        <v>36.176699999999997</v>
      </c>
      <c r="IZ6" s="11">
        <v>36.176699999999997</v>
      </c>
      <c r="JA6" s="11">
        <v>36.176699999999997</v>
      </c>
      <c r="JB6" s="11">
        <v>36.176699999999997</v>
      </c>
      <c r="JC6" s="11">
        <v>36.176699999999997</v>
      </c>
      <c r="JD6" s="11">
        <v>36.176699999999997</v>
      </c>
      <c r="JE6" s="11">
        <v>36.176699999999997</v>
      </c>
      <c r="JF6" s="11">
        <v>34.884675000000001</v>
      </c>
      <c r="JG6" s="11">
        <v>34.884675000000001</v>
      </c>
      <c r="JH6" s="11">
        <v>19.380375000000001</v>
      </c>
      <c r="JI6" s="11">
        <v>36.176699999999997</v>
      </c>
      <c r="JJ6" s="11">
        <v>36.176699999999997</v>
      </c>
      <c r="JK6" s="11">
        <v>36.176699999999997</v>
      </c>
      <c r="JL6" s="11">
        <v>36.176699999999997</v>
      </c>
      <c r="JM6" s="11">
        <v>36.176699999999997</v>
      </c>
      <c r="JN6" s="11">
        <v>36.176699999999997</v>
      </c>
      <c r="JO6" s="11">
        <v>36.176699999999997</v>
      </c>
      <c r="JP6" s="11">
        <v>36.176699999999997</v>
      </c>
      <c r="JQ6" s="11">
        <v>36.176699999999997</v>
      </c>
      <c r="JR6" s="11">
        <v>36.176699999999997</v>
      </c>
      <c r="JS6" s="11">
        <v>36.176699999999997</v>
      </c>
      <c r="JT6" s="11">
        <v>36.176699999999997</v>
      </c>
      <c r="JU6" s="11">
        <v>36.176699999999997</v>
      </c>
      <c r="JV6" s="11">
        <v>36.176699999999997</v>
      </c>
      <c r="JW6" s="11">
        <v>36.176699999999997</v>
      </c>
      <c r="JX6" s="11">
        <v>36.176699999999997</v>
      </c>
      <c r="JY6" s="11">
        <v>36.176699999999997</v>
      </c>
      <c r="JZ6" s="11">
        <v>36.176699999999997</v>
      </c>
      <c r="KA6" s="12">
        <v>31.05</v>
      </c>
      <c r="KB6" s="12">
        <v>31.05</v>
      </c>
      <c r="KC6" s="12">
        <v>31.05</v>
      </c>
      <c r="KD6" s="12">
        <v>31.05</v>
      </c>
      <c r="KE6" s="12">
        <v>31.05</v>
      </c>
      <c r="KF6" s="12">
        <v>31.05</v>
      </c>
      <c r="KG6" s="12">
        <v>31.05</v>
      </c>
      <c r="KH6" s="12">
        <v>31.05</v>
      </c>
      <c r="KI6" s="13">
        <v>32.4</v>
      </c>
      <c r="KJ6" s="13">
        <v>32.4</v>
      </c>
      <c r="KK6" s="13">
        <v>32.4</v>
      </c>
      <c r="KL6" s="13">
        <v>32.4</v>
      </c>
      <c r="KM6" s="13">
        <v>32.4</v>
      </c>
      <c r="KN6" s="13">
        <v>32.4</v>
      </c>
      <c r="KO6" s="13">
        <v>32.4</v>
      </c>
      <c r="KP6" s="13">
        <v>32.4</v>
      </c>
      <c r="KQ6" s="13">
        <v>32.4</v>
      </c>
      <c r="KR6" s="12">
        <v>31.05</v>
      </c>
      <c r="KS6" s="12">
        <v>31.05</v>
      </c>
      <c r="KT6" s="12">
        <v>31.05</v>
      </c>
      <c r="KU6" s="13">
        <v>32.4</v>
      </c>
      <c r="KV6" s="13">
        <v>32.4</v>
      </c>
      <c r="KW6" s="13">
        <v>32.4</v>
      </c>
      <c r="KX6" s="12">
        <v>31.05</v>
      </c>
      <c r="KY6" s="12">
        <v>31.05</v>
      </c>
      <c r="KZ6" s="12">
        <v>31.05</v>
      </c>
      <c r="LA6" s="12">
        <v>31.05</v>
      </c>
      <c r="LB6" s="12">
        <v>31.05</v>
      </c>
      <c r="LC6" s="12">
        <v>31.05</v>
      </c>
      <c r="LD6" s="14">
        <v>31.05</v>
      </c>
      <c r="LE6" s="14">
        <v>31.05</v>
      </c>
      <c r="LF6" s="13">
        <v>31.05</v>
      </c>
      <c r="LG6" s="14">
        <v>31.05</v>
      </c>
      <c r="LH6" s="13">
        <v>31.05</v>
      </c>
      <c r="LI6" s="14">
        <v>31.05</v>
      </c>
      <c r="LJ6" s="12">
        <v>31.05</v>
      </c>
      <c r="LK6" s="12">
        <v>31.05</v>
      </c>
      <c r="LL6" s="12">
        <v>31.05</v>
      </c>
      <c r="LM6" s="12">
        <v>31.05</v>
      </c>
      <c r="LN6" s="12">
        <v>31.05</v>
      </c>
      <c r="LO6" s="12">
        <v>31.05</v>
      </c>
      <c r="LP6" s="12">
        <v>31.05</v>
      </c>
      <c r="LQ6" s="12">
        <v>31.05</v>
      </c>
      <c r="LR6" s="12">
        <v>31.05</v>
      </c>
      <c r="LS6" s="12">
        <v>31.05</v>
      </c>
      <c r="LT6" s="12">
        <v>31.05</v>
      </c>
      <c r="LU6" s="12">
        <v>31.05</v>
      </c>
      <c r="LV6" s="12">
        <v>31.05</v>
      </c>
      <c r="LW6" s="12">
        <v>31.05</v>
      </c>
      <c r="LX6" s="12">
        <v>31.05</v>
      </c>
      <c r="LY6" s="12">
        <v>31.05</v>
      </c>
      <c r="LZ6" s="12">
        <v>31.05</v>
      </c>
      <c r="MA6" s="12">
        <v>31.05</v>
      </c>
      <c r="MB6" s="12">
        <v>31.05</v>
      </c>
      <c r="MC6" s="12">
        <v>31.05</v>
      </c>
      <c r="MD6" s="14">
        <v>31.05</v>
      </c>
      <c r="ME6" s="12">
        <v>31.05</v>
      </c>
      <c r="MF6" s="12">
        <v>31.05</v>
      </c>
      <c r="MG6" s="12">
        <v>31.05</v>
      </c>
      <c r="MH6" s="12">
        <v>31.05</v>
      </c>
      <c r="MI6" s="12">
        <v>31.05</v>
      </c>
      <c r="MJ6" s="12">
        <v>31.05</v>
      </c>
      <c r="MK6" s="12">
        <v>31.05</v>
      </c>
      <c r="ML6" s="12">
        <v>31.05</v>
      </c>
      <c r="MM6" s="12">
        <v>31.05</v>
      </c>
      <c r="MN6" s="12">
        <v>31.05</v>
      </c>
      <c r="MO6" s="12">
        <v>31.05</v>
      </c>
      <c r="MP6" s="12">
        <v>31.05</v>
      </c>
      <c r="MQ6" s="12">
        <v>31.05</v>
      </c>
      <c r="MR6" s="12">
        <v>31.05</v>
      </c>
      <c r="MS6" s="12">
        <v>31.05</v>
      </c>
      <c r="MT6" s="12">
        <v>31.05</v>
      </c>
      <c r="MU6" s="12">
        <v>20.22</v>
      </c>
      <c r="MV6" s="12">
        <v>31.05</v>
      </c>
      <c r="MW6" s="12">
        <v>17.43</v>
      </c>
      <c r="MX6" s="13">
        <v>32.4</v>
      </c>
      <c r="MY6" s="13">
        <v>32.4</v>
      </c>
      <c r="MZ6" s="13">
        <v>32.4</v>
      </c>
      <c r="NA6" s="13">
        <v>32.4</v>
      </c>
      <c r="NB6" s="13">
        <v>32.4</v>
      </c>
      <c r="NC6" s="13">
        <v>32.4</v>
      </c>
      <c r="ND6" s="13">
        <v>32.4</v>
      </c>
      <c r="NE6" s="12">
        <v>31.05</v>
      </c>
      <c r="NF6" s="12">
        <v>31.05</v>
      </c>
      <c r="NG6" s="12">
        <v>31.05</v>
      </c>
      <c r="NH6" s="12">
        <v>31.05</v>
      </c>
      <c r="NI6" s="12">
        <v>31.05</v>
      </c>
      <c r="NJ6" s="12">
        <v>31.05</v>
      </c>
      <c r="NK6" s="12">
        <v>31.05</v>
      </c>
      <c r="NL6" s="13">
        <v>32.4</v>
      </c>
      <c r="NM6" s="12">
        <v>31.05</v>
      </c>
      <c r="NN6" s="12">
        <v>31.05</v>
      </c>
      <c r="NO6" s="12">
        <v>31.05</v>
      </c>
      <c r="NP6" s="12">
        <v>31.05</v>
      </c>
      <c r="NQ6" s="12">
        <v>31.05</v>
      </c>
    </row>
    <row r="7" spans="1:473" x14ac:dyDescent="0.2">
      <c r="A7" s="2" t="s">
        <v>2</v>
      </c>
      <c r="B7" s="8">
        <v>71</v>
      </c>
      <c r="C7" s="8">
        <v>71</v>
      </c>
      <c r="D7" s="8">
        <v>71</v>
      </c>
      <c r="E7" s="8">
        <v>71</v>
      </c>
      <c r="F7" s="8">
        <v>71</v>
      </c>
      <c r="G7" s="8">
        <v>71</v>
      </c>
      <c r="H7" s="8">
        <v>70</v>
      </c>
      <c r="I7" s="8">
        <v>70</v>
      </c>
      <c r="J7" s="8">
        <v>73</v>
      </c>
      <c r="K7" s="8">
        <v>73</v>
      </c>
      <c r="L7" s="8">
        <v>73</v>
      </c>
      <c r="M7" s="8">
        <v>73</v>
      </c>
      <c r="N7" s="8">
        <v>73</v>
      </c>
      <c r="O7" s="9">
        <v>77</v>
      </c>
      <c r="P7" s="9">
        <v>77</v>
      </c>
      <c r="Q7" s="9">
        <v>77</v>
      </c>
      <c r="R7" s="9">
        <v>77</v>
      </c>
      <c r="S7" s="8">
        <v>73</v>
      </c>
      <c r="T7" s="8">
        <v>73</v>
      </c>
      <c r="U7" s="8">
        <v>73</v>
      </c>
      <c r="V7" s="9">
        <v>77</v>
      </c>
      <c r="W7" s="9">
        <v>77</v>
      </c>
      <c r="X7" s="9">
        <v>77</v>
      </c>
      <c r="Y7" s="8">
        <v>71</v>
      </c>
      <c r="Z7" s="8">
        <v>73</v>
      </c>
      <c r="AA7" s="8">
        <v>71</v>
      </c>
      <c r="AB7" s="8">
        <v>71</v>
      </c>
      <c r="AC7" s="8">
        <v>70</v>
      </c>
      <c r="AD7" s="8">
        <v>70</v>
      </c>
      <c r="AE7" s="8">
        <v>70</v>
      </c>
      <c r="AF7" s="8">
        <v>70</v>
      </c>
      <c r="AG7" s="8">
        <v>69</v>
      </c>
      <c r="AH7" s="9">
        <v>69</v>
      </c>
      <c r="AI7" s="9">
        <v>69</v>
      </c>
      <c r="AJ7" s="8">
        <v>70</v>
      </c>
      <c r="AK7" s="8">
        <v>70</v>
      </c>
      <c r="AL7" s="8">
        <v>71</v>
      </c>
      <c r="AM7" s="8">
        <v>69</v>
      </c>
      <c r="AN7" s="8">
        <v>69</v>
      </c>
      <c r="AO7" s="8">
        <v>69</v>
      </c>
      <c r="AP7" s="8">
        <v>69</v>
      </c>
      <c r="AQ7" s="8">
        <v>69</v>
      </c>
      <c r="AR7" s="8">
        <v>70</v>
      </c>
      <c r="AS7" s="8">
        <v>69</v>
      </c>
      <c r="AT7" s="8">
        <v>70</v>
      </c>
      <c r="AU7" s="8">
        <v>70</v>
      </c>
      <c r="AV7" s="8">
        <v>70</v>
      </c>
      <c r="AW7" s="9">
        <v>69</v>
      </c>
      <c r="AX7" s="8">
        <v>69</v>
      </c>
      <c r="AY7" s="9">
        <v>69</v>
      </c>
      <c r="AZ7" s="9">
        <v>69</v>
      </c>
      <c r="BA7" s="8">
        <v>68</v>
      </c>
      <c r="BB7" s="9">
        <v>69</v>
      </c>
      <c r="BC7" s="9">
        <v>69</v>
      </c>
      <c r="BD7" s="8">
        <v>69</v>
      </c>
      <c r="BE7" s="8">
        <v>69</v>
      </c>
      <c r="BF7" s="8">
        <v>68</v>
      </c>
      <c r="BG7" s="8">
        <v>68</v>
      </c>
      <c r="BH7" s="8">
        <v>68</v>
      </c>
      <c r="BI7" s="8">
        <v>68</v>
      </c>
      <c r="BJ7" s="8">
        <v>68</v>
      </c>
      <c r="BK7" s="8">
        <v>68</v>
      </c>
      <c r="BL7" s="9">
        <v>67</v>
      </c>
      <c r="BM7" s="9">
        <v>67</v>
      </c>
      <c r="BN7" s="9">
        <v>67</v>
      </c>
      <c r="BO7" s="9">
        <v>67</v>
      </c>
      <c r="BP7" s="9">
        <v>67</v>
      </c>
      <c r="BQ7" s="9">
        <v>67</v>
      </c>
      <c r="BR7" s="9">
        <v>67</v>
      </c>
      <c r="BS7" s="9">
        <v>67</v>
      </c>
      <c r="BT7" s="9">
        <v>67</v>
      </c>
      <c r="BU7" s="9">
        <v>67</v>
      </c>
      <c r="BV7" s="8">
        <v>67</v>
      </c>
      <c r="BW7" s="8">
        <v>67</v>
      </c>
      <c r="BX7" s="9">
        <v>65</v>
      </c>
      <c r="BY7" s="9">
        <v>69</v>
      </c>
      <c r="BZ7" s="8">
        <v>68</v>
      </c>
      <c r="CA7" s="8">
        <v>68</v>
      </c>
      <c r="CB7" s="9">
        <v>69</v>
      </c>
      <c r="CC7" s="9">
        <v>69</v>
      </c>
      <c r="CD7" s="8">
        <v>68</v>
      </c>
      <c r="CE7" s="8">
        <v>68</v>
      </c>
      <c r="CF7" s="9">
        <v>67</v>
      </c>
      <c r="CG7" s="9">
        <v>67</v>
      </c>
      <c r="CH7" s="9">
        <v>67</v>
      </c>
      <c r="CI7" s="9">
        <v>69</v>
      </c>
      <c r="CJ7" s="9">
        <v>69</v>
      </c>
      <c r="CK7" s="9">
        <v>69</v>
      </c>
      <c r="CL7" s="8">
        <v>69</v>
      </c>
      <c r="CM7" s="8">
        <v>69</v>
      </c>
      <c r="CN7" s="8">
        <v>69</v>
      </c>
      <c r="CO7" s="8">
        <v>69</v>
      </c>
      <c r="CP7" s="9">
        <v>69</v>
      </c>
      <c r="CQ7" s="8">
        <v>69</v>
      </c>
      <c r="CR7" s="8">
        <v>69</v>
      </c>
      <c r="CS7" s="10">
        <v>42.5</v>
      </c>
      <c r="CT7" s="10">
        <v>43.9</v>
      </c>
      <c r="CU7" s="10">
        <v>43.9</v>
      </c>
      <c r="CV7" s="10">
        <v>42.5</v>
      </c>
      <c r="CW7" s="10">
        <v>43.9</v>
      </c>
      <c r="CX7" s="10">
        <v>43.9</v>
      </c>
      <c r="CY7" s="10">
        <v>42.5</v>
      </c>
      <c r="CZ7" s="10">
        <v>42.5</v>
      </c>
      <c r="DA7" s="10">
        <v>43.9</v>
      </c>
      <c r="DB7" s="10">
        <v>43.9</v>
      </c>
      <c r="DC7" s="10">
        <v>43.9</v>
      </c>
      <c r="DD7" s="10">
        <v>43.9</v>
      </c>
      <c r="DE7" s="10">
        <v>43.9</v>
      </c>
      <c r="DF7" s="10">
        <v>43.9</v>
      </c>
      <c r="DG7" s="10">
        <v>43.9</v>
      </c>
      <c r="DH7" s="10">
        <v>43.9</v>
      </c>
      <c r="DI7" s="10">
        <v>43.9</v>
      </c>
      <c r="DJ7" s="10">
        <v>43.9</v>
      </c>
      <c r="DK7" s="10">
        <v>43.9</v>
      </c>
      <c r="DL7" s="10">
        <v>43.9</v>
      </c>
      <c r="DM7" s="10">
        <v>43.9</v>
      </c>
      <c r="DN7" s="10">
        <v>43.9</v>
      </c>
      <c r="DO7" s="10">
        <v>43.9</v>
      </c>
      <c r="DP7" s="10">
        <v>43.9</v>
      </c>
      <c r="DQ7" s="10">
        <v>43.9</v>
      </c>
      <c r="DR7" s="10">
        <v>43.9</v>
      </c>
      <c r="DS7" s="10">
        <v>43.9</v>
      </c>
      <c r="DT7" s="10">
        <v>42.5</v>
      </c>
      <c r="DU7" s="10">
        <v>43.9</v>
      </c>
      <c r="DV7" s="10">
        <v>42.5</v>
      </c>
      <c r="DW7" s="10">
        <v>43.9</v>
      </c>
      <c r="DX7" s="10">
        <v>43.9</v>
      </c>
      <c r="DY7" s="10">
        <v>42.5</v>
      </c>
      <c r="DZ7" s="10">
        <v>43.9</v>
      </c>
      <c r="EA7" s="10">
        <v>43.9</v>
      </c>
      <c r="EB7" s="10">
        <v>43.9</v>
      </c>
      <c r="EC7" s="10">
        <v>43.9</v>
      </c>
      <c r="ED7" s="10">
        <v>32.200000000000003</v>
      </c>
      <c r="EE7" s="10">
        <v>32.200000000000003</v>
      </c>
      <c r="EF7" s="10">
        <v>32.200000000000003</v>
      </c>
      <c r="EG7" s="10">
        <v>32.200000000000003</v>
      </c>
      <c r="EH7" s="10">
        <v>32.200000000000003</v>
      </c>
      <c r="EI7" s="10">
        <v>32.200000000000003</v>
      </c>
      <c r="EJ7" s="10">
        <v>32.200000000000003</v>
      </c>
      <c r="EK7" s="10">
        <v>43.9</v>
      </c>
      <c r="EL7" s="10">
        <v>43.9</v>
      </c>
      <c r="EM7" s="10">
        <v>32.200000000000003</v>
      </c>
      <c r="EN7" s="10">
        <v>32.200000000000003</v>
      </c>
      <c r="EO7" s="10">
        <v>32.200000000000003</v>
      </c>
      <c r="EP7" s="10">
        <v>42.5</v>
      </c>
      <c r="EQ7" s="10">
        <v>42.5</v>
      </c>
      <c r="ER7" s="10">
        <v>42.5</v>
      </c>
      <c r="ES7" s="10">
        <v>42.5</v>
      </c>
      <c r="ET7" s="10">
        <v>42.5</v>
      </c>
      <c r="EU7" s="10">
        <v>42.5</v>
      </c>
      <c r="EV7" s="10">
        <v>42.5</v>
      </c>
      <c r="EW7" s="10">
        <v>33.700000000000003</v>
      </c>
      <c r="EX7" s="10">
        <v>33.700000000000003</v>
      </c>
      <c r="EY7" s="10">
        <v>42.5</v>
      </c>
      <c r="EZ7" s="10">
        <v>33.700000000000003</v>
      </c>
      <c r="FA7" s="10">
        <v>42.5</v>
      </c>
      <c r="FB7" s="10">
        <v>42.5</v>
      </c>
      <c r="FC7" s="10">
        <v>33.700000000000003</v>
      </c>
      <c r="FD7" s="10">
        <v>33.700000000000003</v>
      </c>
      <c r="FE7" s="10">
        <v>33.700000000000003</v>
      </c>
      <c r="FF7" s="10">
        <v>27.8</v>
      </c>
      <c r="FG7" s="10">
        <v>27.8</v>
      </c>
      <c r="FH7" s="10">
        <v>27.8</v>
      </c>
      <c r="FI7" s="10">
        <v>27.8</v>
      </c>
      <c r="FJ7" s="10">
        <v>33.700000000000003</v>
      </c>
      <c r="FK7" s="10">
        <v>27.8</v>
      </c>
      <c r="FL7" s="10">
        <v>27.8</v>
      </c>
      <c r="FM7" s="10">
        <v>27.8</v>
      </c>
      <c r="FN7" s="10">
        <v>21.8</v>
      </c>
      <c r="FO7" s="10">
        <v>21.8</v>
      </c>
      <c r="FP7" s="10">
        <v>33.700000000000003</v>
      </c>
      <c r="FQ7" s="10">
        <v>33.700000000000003</v>
      </c>
      <c r="FR7" s="10">
        <v>33.700000000000003</v>
      </c>
      <c r="FS7" s="10">
        <v>42.5</v>
      </c>
      <c r="FT7" s="10">
        <v>42.5</v>
      </c>
      <c r="FU7" s="10">
        <v>33.700000000000003</v>
      </c>
      <c r="FV7" s="10">
        <v>33.700000000000003</v>
      </c>
      <c r="FW7" s="10">
        <v>27.8</v>
      </c>
      <c r="FX7" s="10">
        <v>21.8</v>
      </c>
      <c r="FY7" s="10">
        <v>27.8</v>
      </c>
      <c r="FZ7" s="10">
        <v>33.700000000000003</v>
      </c>
      <c r="GA7" s="10">
        <v>33.700000000000003</v>
      </c>
      <c r="GB7" s="10">
        <v>33.700000000000003</v>
      </c>
      <c r="GC7" s="10">
        <v>33.700000000000003</v>
      </c>
      <c r="GD7" s="10">
        <v>43.9</v>
      </c>
      <c r="GE7" s="10">
        <v>43.9</v>
      </c>
      <c r="GF7" s="10">
        <v>43.9</v>
      </c>
      <c r="GG7" s="10">
        <v>43.9</v>
      </c>
      <c r="GH7" s="10">
        <v>43.9</v>
      </c>
      <c r="GI7" s="10">
        <v>43.9</v>
      </c>
      <c r="GJ7" s="11">
        <v>41.344800000000006</v>
      </c>
      <c r="GK7" s="11">
        <v>41.344800000000006</v>
      </c>
      <c r="GL7" s="11">
        <v>41.344800000000006</v>
      </c>
      <c r="GM7" s="11">
        <v>41.344800000000006</v>
      </c>
      <c r="GN7" s="11">
        <v>41.344800000000006</v>
      </c>
      <c r="GO7" s="11">
        <v>41.344800000000006</v>
      </c>
      <c r="GP7" s="11">
        <v>41.344800000000006</v>
      </c>
      <c r="GQ7" s="11">
        <v>41.344800000000006</v>
      </c>
      <c r="GR7" s="11">
        <v>42.636824999999995</v>
      </c>
      <c r="GS7" s="11">
        <v>42.636824999999995</v>
      </c>
      <c r="GT7" s="11">
        <v>42.636824999999995</v>
      </c>
      <c r="GU7" s="11">
        <v>42.636824999999995</v>
      </c>
      <c r="GV7" s="11">
        <v>42.636824999999995</v>
      </c>
      <c r="GW7" s="11">
        <v>46.512899999999995</v>
      </c>
      <c r="GX7" s="11">
        <v>46.512899999999995</v>
      </c>
      <c r="GY7" s="11">
        <v>46.512899999999995</v>
      </c>
      <c r="GZ7" s="11">
        <v>46.512899999999995</v>
      </c>
      <c r="HA7" s="11">
        <v>42.636824999999995</v>
      </c>
      <c r="HB7" s="11">
        <v>42.636824999999995</v>
      </c>
      <c r="HC7" s="11">
        <v>42.636824999999995</v>
      </c>
      <c r="HD7" s="11">
        <v>46.512899999999995</v>
      </c>
      <c r="HE7" s="11">
        <v>46.512899999999995</v>
      </c>
      <c r="HF7" s="11">
        <v>46.512899999999995</v>
      </c>
      <c r="HG7" s="11">
        <v>41.344800000000006</v>
      </c>
      <c r="HH7" s="11">
        <v>42.636824999999995</v>
      </c>
      <c r="HI7" s="11">
        <v>41.344800000000006</v>
      </c>
      <c r="HJ7" s="11">
        <v>41.344800000000006</v>
      </c>
      <c r="HK7" s="11">
        <v>41.344800000000006</v>
      </c>
      <c r="HL7" s="11">
        <v>41.344800000000006</v>
      </c>
      <c r="HM7" s="11">
        <v>41.344800000000006</v>
      </c>
      <c r="HN7" s="11">
        <v>41.344800000000006</v>
      </c>
      <c r="HO7" s="11">
        <v>40.052774999999997</v>
      </c>
      <c r="HP7" s="11">
        <v>40.052774999999997</v>
      </c>
      <c r="HQ7" s="11">
        <v>40.052774999999997</v>
      </c>
      <c r="HR7" s="11">
        <v>41.344800000000006</v>
      </c>
      <c r="HS7" s="11">
        <v>41.344800000000006</v>
      </c>
      <c r="HT7" s="11">
        <v>41.344800000000006</v>
      </c>
      <c r="HU7" s="11">
        <v>40.052774999999997</v>
      </c>
      <c r="HV7" s="11">
        <v>40.052774999999997</v>
      </c>
      <c r="HW7" s="11">
        <v>40.052774999999997</v>
      </c>
      <c r="HX7" s="11">
        <v>40.052774999999997</v>
      </c>
      <c r="HY7" s="11">
        <v>40.052774999999997</v>
      </c>
      <c r="HZ7" s="11">
        <v>40.052774999999997</v>
      </c>
      <c r="IA7" s="11">
        <v>41.344800000000006</v>
      </c>
      <c r="IB7" s="11">
        <v>40.052774999999997</v>
      </c>
      <c r="IC7" s="11">
        <v>41.344800000000006</v>
      </c>
      <c r="ID7" s="11">
        <v>41.344800000000006</v>
      </c>
      <c r="IE7" s="11">
        <v>41.344800000000006</v>
      </c>
      <c r="IF7" s="11">
        <v>40.052774999999997</v>
      </c>
      <c r="IG7" s="11">
        <v>40.052774999999997</v>
      </c>
      <c r="IH7" s="11">
        <v>40.052774999999997</v>
      </c>
      <c r="II7" s="11">
        <v>40.052774999999997</v>
      </c>
      <c r="IJ7" s="11">
        <v>40.052774999999997</v>
      </c>
      <c r="IK7" s="11">
        <v>40.052774999999997</v>
      </c>
      <c r="IL7" s="11">
        <v>40.052774999999997</v>
      </c>
      <c r="IM7" s="11">
        <v>40.052774999999997</v>
      </c>
      <c r="IN7" s="11">
        <v>40.052774999999997</v>
      </c>
      <c r="IO7" s="11">
        <v>40.052774999999997</v>
      </c>
      <c r="IP7" s="11">
        <v>40.052774999999997</v>
      </c>
      <c r="IQ7" s="11">
        <v>40.052774999999997</v>
      </c>
      <c r="IR7" s="11">
        <v>40.052774999999997</v>
      </c>
      <c r="IS7" s="11">
        <v>40.052774999999997</v>
      </c>
      <c r="IT7" s="11">
        <v>40.052774999999997</v>
      </c>
      <c r="IU7" s="11">
        <v>40.052774999999997</v>
      </c>
      <c r="IV7" s="11">
        <v>40.052774999999997</v>
      </c>
      <c r="IW7" s="11">
        <v>40.052774999999997</v>
      </c>
      <c r="IX7" s="11">
        <v>40.052774999999997</v>
      </c>
      <c r="IY7" s="11">
        <v>40.052774999999997</v>
      </c>
      <c r="IZ7" s="11">
        <v>40.052774999999997</v>
      </c>
      <c r="JA7" s="11">
        <v>40.052774999999997</v>
      </c>
      <c r="JB7" s="11">
        <v>40.052774999999997</v>
      </c>
      <c r="JC7" s="11">
        <v>40.052774999999997</v>
      </c>
      <c r="JD7" s="11">
        <v>40.052774999999997</v>
      </c>
      <c r="JE7" s="11">
        <v>40.052774999999997</v>
      </c>
      <c r="JF7" s="11">
        <v>37.468724999999992</v>
      </c>
      <c r="JG7" s="11">
        <v>37.468724999999992</v>
      </c>
      <c r="JH7" s="11">
        <v>25.840500000000002</v>
      </c>
      <c r="JI7" s="11">
        <v>40.052774999999997</v>
      </c>
      <c r="JJ7" s="11">
        <v>40.052774999999997</v>
      </c>
      <c r="JK7" s="11">
        <v>40.052774999999997</v>
      </c>
      <c r="JL7" s="11">
        <v>40.052774999999997</v>
      </c>
      <c r="JM7" s="11">
        <v>40.052774999999997</v>
      </c>
      <c r="JN7" s="11">
        <v>40.052774999999997</v>
      </c>
      <c r="JO7" s="11">
        <v>40.052774999999997</v>
      </c>
      <c r="JP7" s="11">
        <v>40.052774999999997</v>
      </c>
      <c r="JQ7" s="11">
        <v>40.052774999999997</v>
      </c>
      <c r="JR7" s="11">
        <v>40.052774999999997</v>
      </c>
      <c r="JS7" s="11">
        <v>40.052774999999997</v>
      </c>
      <c r="JT7" s="11">
        <v>40.052774999999997</v>
      </c>
      <c r="JU7" s="11">
        <v>40.052774999999997</v>
      </c>
      <c r="JV7" s="11">
        <v>40.052774999999997</v>
      </c>
      <c r="JW7" s="11">
        <v>40.052774999999997</v>
      </c>
      <c r="JX7" s="11">
        <v>40.052774999999997</v>
      </c>
      <c r="JY7" s="11">
        <v>40.052774999999997</v>
      </c>
      <c r="JZ7" s="11">
        <v>40.052774999999997</v>
      </c>
      <c r="KA7" s="12">
        <v>33.75</v>
      </c>
      <c r="KB7" s="12">
        <v>33.75</v>
      </c>
      <c r="KC7" s="12">
        <v>33.75</v>
      </c>
      <c r="KD7" s="12">
        <v>33.75</v>
      </c>
      <c r="KE7" s="12">
        <v>33.75</v>
      </c>
      <c r="KF7" s="12">
        <v>33.75</v>
      </c>
      <c r="KG7" s="12">
        <v>33.75</v>
      </c>
      <c r="KH7" s="12">
        <v>33.75</v>
      </c>
      <c r="KI7" s="13">
        <v>36.450000000000003</v>
      </c>
      <c r="KJ7" s="13">
        <v>36.450000000000003</v>
      </c>
      <c r="KK7" s="13">
        <v>36.450000000000003</v>
      </c>
      <c r="KL7" s="13">
        <v>36.450000000000003</v>
      </c>
      <c r="KM7" s="13">
        <v>36.450000000000003</v>
      </c>
      <c r="KN7" s="13">
        <v>36.450000000000003</v>
      </c>
      <c r="KO7" s="13">
        <v>36.450000000000003</v>
      </c>
      <c r="KP7" s="13">
        <v>36.450000000000003</v>
      </c>
      <c r="KQ7" s="13">
        <v>36.450000000000003</v>
      </c>
      <c r="KR7" s="12">
        <v>33.75</v>
      </c>
      <c r="KS7" s="12">
        <v>33.75</v>
      </c>
      <c r="KT7" s="12">
        <v>33.75</v>
      </c>
      <c r="KU7" s="13">
        <v>36.450000000000003</v>
      </c>
      <c r="KV7" s="13">
        <v>36.450000000000003</v>
      </c>
      <c r="KW7" s="13">
        <v>36.450000000000003</v>
      </c>
      <c r="KX7" s="12">
        <v>33.75</v>
      </c>
      <c r="KY7" s="12">
        <v>33.75</v>
      </c>
      <c r="KZ7" s="12">
        <v>33.75</v>
      </c>
      <c r="LA7" s="12">
        <v>33.75</v>
      </c>
      <c r="LB7" s="12">
        <v>33.75</v>
      </c>
      <c r="LC7" s="12">
        <v>33.75</v>
      </c>
      <c r="LD7" s="14">
        <v>33.75</v>
      </c>
      <c r="LE7" s="14">
        <v>33.75</v>
      </c>
      <c r="LF7" s="13">
        <v>33.75</v>
      </c>
      <c r="LG7" s="14">
        <v>33.75</v>
      </c>
      <c r="LH7" s="13">
        <v>33.75</v>
      </c>
      <c r="LI7" s="14">
        <v>33.75</v>
      </c>
      <c r="LJ7" s="12">
        <v>33.75</v>
      </c>
      <c r="LK7" s="12">
        <v>33.75</v>
      </c>
      <c r="LL7" s="12">
        <v>33.75</v>
      </c>
      <c r="LM7" s="12">
        <v>33.75</v>
      </c>
      <c r="LN7" s="12">
        <v>33.75</v>
      </c>
      <c r="LO7" s="12">
        <v>33.75</v>
      </c>
      <c r="LP7" s="12">
        <v>33.75</v>
      </c>
      <c r="LQ7" s="12">
        <v>33.75</v>
      </c>
      <c r="LR7" s="12">
        <v>33.75</v>
      </c>
      <c r="LS7" s="12">
        <v>33.75</v>
      </c>
      <c r="LT7" s="12">
        <v>33.75</v>
      </c>
      <c r="LU7" s="12">
        <v>33.75</v>
      </c>
      <c r="LV7" s="12">
        <v>33.75</v>
      </c>
      <c r="LW7" s="12">
        <v>33.75</v>
      </c>
      <c r="LX7" s="12">
        <v>33.75</v>
      </c>
      <c r="LY7" s="12">
        <v>33.75</v>
      </c>
      <c r="LZ7" s="12">
        <v>33.75</v>
      </c>
      <c r="MA7" s="12">
        <v>33.75</v>
      </c>
      <c r="MB7" s="12">
        <v>33.75</v>
      </c>
      <c r="MC7" s="12">
        <v>33.75</v>
      </c>
      <c r="MD7" s="14">
        <v>33.75</v>
      </c>
      <c r="ME7" s="12">
        <v>33.75</v>
      </c>
      <c r="MF7" s="12">
        <v>33.75</v>
      </c>
      <c r="MG7" s="12">
        <v>33.75</v>
      </c>
      <c r="MH7" s="12">
        <v>33.75</v>
      </c>
      <c r="MI7" s="12">
        <v>33.75</v>
      </c>
      <c r="MJ7" s="12">
        <v>33.75</v>
      </c>
      <c r="MK7" s="12">
        <v>33.75</v>
      </c>
      <c r="ML7" s="12">
        <v>33.75</v>
      </c>
      <c r="MM7" s="12">
        <v>33.75</v>
      </c>
      <c r="MN7" s="12">
        <v>33.75</v>
      </c>
      <c r="MO7" s="12">
        <v>33.75</v>
      </c>
      <c r="MP7" s="12">
        <v>33.75</v>
      </c>
      <c r="MQ7" s="12">
        <v>33.75</v>
      </c>
      <c r="MR7" s="12">
        <v>33.75</v>
      </c>
      <c r="MS7" s="12">
        <v>33.75</v>
      </c>
      <c r="MT7" s="12">
        <v>33.75</v>
      </c>
      <c r="MU7" s="12">
        <v>21.96</v>
      </c>
      <c r="MV7" s="12">
        <v>33.75</v>
      </c>
      <c r="MW7" s="12">
        <v>18.13</v>
      </c>
      <c r="MX7" s="13">
        <v>36.450000000000003</v>
      </c>
      <c r="MY7" s="13">
        <v>36.450000000000003</v>
      </c>
      <c r="MZ7" s="13">
        <v>36.450000000000003</v>
      </c>
      <c r="NA7" s="13">
        <v>36.450000000000003</v>
      </c>
      <c r="NB7" s="13">
        <v>36.450000000000003</v>
      </c>
      <c r="NC7" s="13">
        <v>36.450000000000003</v>
      </c>
      <c r="ND7" s="13">
        <v>36.450000000000003</v>
      </c>
      <c r="NE7" s="12">
        <v>33.75</v>
      </c>
      <c r="NF7" s="12">
        <v>33.75</v>
      </c>
      <c r="NG7" s="12">
        <v>33.75</v>
      </c>
      <c r="NH7" s="12">
        <v>33.75</v>
      </c>
      <c r="NI7" s="12">
        <v>33.75</v>
      </c>
      <c r="NJ7" s="12">
        <v>33.75</v>
      </c>
      <c r="NK7" s="12">
        <v>33.75</v>
      </c>
      <c r="NL7" s="13">
        <v>36.450000000000003</v>
      </c>
      <c r="NM7" s="12">
        <v>33.75</v>
      </c>
      <c r="NN7" s="12">
        <v>33.75</v>
      </c>
      <c r="NO7" s="12">
        <v>33.75</v>
      </c>
      <c r="NP7" s="12">
        <v>33.75</v>
      </c>
      <c r="NQ7" s="12">
        <v>33.75</v>
      </c>
    </row>
    <row r="8" spans="1:473" x14ac:dyDescent="0.2">
      <c r="A8" s="2" t="s">
        <v>3</v>
      </c>
      <c r="B8" s="8">
        <v>89</v>
      </c>
      <c r="C8" s="8">
        <v>89</v>
      </c>
      <c r="D8" s="8">
        <v>89</v>
      </c>
      <c r="E8" s="8">
        <v>89</v>
      </c>
      <c r="F8" s="8">
        <v>89</v>
      </c>
      <c r="G8" s="8">
        <v>89</v>
      </c>
      <c r="H8" s="8">
        <v>87</v>
      </c>
      <c r="I8" s="8">
        <v>87</v>
      </c>
      <c r="J8" s="8">
        <v>90</v>
      </c>
      <c r="K8" s="8">
        <v>90</v>
      </c>
      <c r="L8" s="8">
        <v>90</v>
      </c>
      <c r="M8" s="8">
        <v>90</v>
      </c>
      <c r="N8" s="8">
        <v>90</v>
      </c>
      <c r="O8" s="9">
        <v>93</v>
      </c>
      <c r="P8" s="9">
        <v>93</v>
      </c>
      <c r="Q8" s="9">
        <v>93</v>
      </c>
      <c r="R8" s="9">
        <v>93</v>
      </c>
      <c r="S8" s="8">
        <v>90</v>
      </c>
      <c r="T8" s="8">
        <v>90</v>
      </c>
      <c r="U8" s="8">
        <v>90</v>
      </c>
      <c r="V8" s="9">
        <v>93</v>
      </c>
      <c r="W8" s="9">
        <v>93</v>
      </c>
      <c r="X8" s="9">
        <v>93</v>
      </c>
      <c r="Y8" s="8">
        <v>89</v>
      </c>
      <c r="Z8" s="8">
        <v>90</v>
      </c>
      <c r="AA8" s="8">
        <v>89</v>
      </c>
      <c r="AB8" s="8">
        <v>89</v>
      </c>
      <c r="AC8" s="8">
        <v>87</v>
      </c>
      <c r="AD8" s="8">
        <v>87</v>
      </c>
      <c r="AE8" s="8">
        <v>87</v>
      </c>
      <c r="AF8" s="8">
        <v>87</v>
      </c>
      <c r="AG8" s="8">
        <v>85</v>
      </c>
      <c r="AH8" s="9">
        <v>82</v>
      </c>
      <c r="AI8" s="9">
        <v>82</v>
      </c>
      <c r="AJ8" s="8">
        <v>87</v>
      </c>
      <c r="AK8" s="8">
        <v>87</v>
      </c>
      <c r="AL8" s="8">
        <v>89</v>
      </c>
      <c r="AM8" s="8">
        <v>85</v>
      </c>
      <c r="AN8" s="8">
        <v>85</v>
      </c>
      <c r="AO8" s="8">
        <v>85</v>
      </c>
      <c r="AP8" s="8">
        <v>85</v>
      </c>
      <c r="AQ8" s="8">
        <v>85</v>
      </c>
      <c r="AR8" s="8">
        <v>87</v>
      </c>
      <c r="AS8" s="8">
        <v>85</v>
      </c>
      <c r="AT8" s="8">
        <v>87</v>
      </c>
      <c r="AU8" s="8">
        <v>87</v>
      </c>
      <c r="AV8" s="8">
        <v>87</v>
      </c>
      <c r="AW8" s="9">
        <v>82</v>
      </c>
      <c r="AX8" s="8">
        <v>85</v>
      </c>
      <c r="AY8" s="9">
        <v>82</v>
      </c>
      <c r="AZ8" s="9">
        <v>82</v>
      </c>
      <c r="BA8" s="8">
        <v>81</v>
      </c>
      <c r="BB8" s="9">
        <v>82</v>
      </c>
      <c r="BC8" s="9">
        <v>82</v>
      </c>
      <c r="BD8" s="8">
        <v>85</v>
      </c>
      <c r="BE8" s="8">
        <v>85</v>
      </c>
      <c r="BF8" s="8">
        <v>81</v>
      </c>
      <c r="BG8" s="8">
        <v>81</v>
      </c>
      <c r="BH8" s="8">
        <v>81</v>
      </c>
      <c r="BI8" s="8">
        <v>81</v>
      </c>
      <c r="BJ8" s="8">
        <v>81</v>
      </c>
      <c r="BK8" s="8">
        <v>81</v>
      </c>
      <c r="BL8" s="9">
        <v>79</v>
      </c>
      <c r="BM8" s="9">
        <v>79</v>
      </c>
      <c r="BN8" s="9">
        <v>79</v>
      </c>
      <c r="BO8" s="9">
        <v>79</v>
      </c>
      <c r="BP8" s="9">
        <v>79</v>
      </c>
      <c r="BQ8" s="9">
        <v>79</v>
      </c>
      <c r="BR8" s="9">
        <v>79</v>
      </c>
      <c r="BS8" s="9">
        <v>79</v>
      </c>
      <c r="BT8" s="9">
        <v>79</v>
      </c>
      <c r="BU8" s="9">
        <v>79</v>
      </c>
      <c r="BV8" s="8">
        <v>74</v>
      </c>
      <c r="BW8" s="8">
        <v>74</v>
      </c>
      <c r="BX8" s="9">
        <v>71</v>
      </c>
      <c r="BY8" s="9">
        <v>82</v>
      </c>
      <c r="BZ8" s="8">
        <v>81</v>
      </c>
      <c r="CA8" s="8">
        <v>81</v>
      </c>
      <c r="CB8" s="9">
        <v>82</v>
      </c>
      <c r="CC8" s="9">
        <v>82</v>
      </c>
      <c r="CD8" s="8">
        <v>81</v>
      </c>
      <c r="CE8" s="8">
        <v>81</v>
      </c>
      <c r="CF8" s="9">
        <v>79</v>
      </c>
      <c r="CG8" s="9">
        <v>79</v>
      </c>
      <c r="CH8" s="9">
        <v>79</v>
      </c>
      <c r="CI8" s="9">
        <v>82</v>
      </c>
      <c r="CJ8" s="9">
        <v>82</v>
      </c>
      <c r="CK8" s="9">
        <v>82</v>
      </c>
      <c r="CL8" s="8">
        <v>85</v>
      </c>
      <c r="CM8" s="8">
        <v>85</v>
      </c>
      <c r="CN8" s="8">
        <v>85</v>
      </c>
      <c r="CO8" s="8">
        <v>85</v>
      </c>
      <c r="CP8" s="9">
        <v>82</v>
      </c>
      <c r="CQ8" s="8">
        <v>85</v>
      </c>
      <c r="CR8" s="8">
        <v>85</v>
      </c>
      <c r="CS8" s="10">
        <v>42.5</v>
      </c>
      <c r="CT8" s="10">
        <v>43.9</v>
      </c>
      <c r="CU8" s="10">
        <v>43.9</v>
      </c>
      <c r="CV8" s="10">
        <v>42.5</v>
      </c>
      <c r="CW8" s="10">
        <v>43.9</v>
      </c>
      <c r="CX8" s="10">
        <v>43.9</v>
      </c>
      <c r="CY8" s="10">
        <v>42.5</v>
      </c>
      <c r="CZ8" s="10">
        <v>42.5</v>
      </c>
      <c r="DA8" s="10">
        <v>43.9</v>
      </c>
      <c r="DB8" s="10">
        <v>43.9</v>
      </c>
      <c r="DC8" s="10">
        <v>43.9</v>
      </c>
      <c r="DD8" s="10">
        <v>43.9</v>
      </c>
      <c r="DE8" s="10">
        <v>43.9</v>
      </c>
      <c r="DF8" s="10">
        <v>43.9</v>
      </c>
      <c r="DG8" s="10">
        <v>43.9</v>
      </c>
      <c r="DH8" s="10">
        <v>43.9</v>
      </c>
      <c r="DI8" s="10">
        <v>43.9</v>
      </c>
      <c r="DJ8" s="10">
        <v>43.9</v>
      </c>
      <c r="DK8" s="10">
        <v>43.9</v>
      </c>
      <c r="DL8" s="10">
        <v>43.9</v>
      </c>
      <c r="DM8" s="10">
        <v>43.9</v>
      </c>
      <c r="DN8" s="10">
        <v>43.9</v>
      </c>
      <c r="DO8" s="10">
        <v>43.9</v>
      </c>
      <c r="DP8" s="10">
        <v>43.9</v>
      </c>
      <c r="DQ8" s="10">
        <v>43.9</v>
      </c>
      <c r="DR8" s="10">
        <v>43.9</v>
      </c>
      <c r="DS8" s="10">
        <v>43.9</v>
      </c>
      <c r="DT8" s="10">
        <v>42.5</v>
      </c>
      <c r="DU8" s="10">
        <v>43.9</v>
      </c>
      <c r="DV8" s="10">
        <v>42.5</v>
      </c>
      <c r="DW8" s="10">
        <v>43.9</v>
      </c>
      <c r="DX8" s="10">
        <v>43.9</v>
      </c>
      <c r="DY8" s="10">
        <v>42.5</v>
      </c>
      <c r="DZ8" s="10">
        <v>43.9</v>
      </c>
      <c r="EA8" s="10">
        <v>43.9</v>
      </c>
      <c r="EB8" s="10">
        <v>43.9</v>
      </c>
      <c r="EC8" s="10">
        <v>43.9</v>
      </c>
      <c r="ED8" s="10">
        <v>32.200000000000003</v>
      </c>
      <c r="EE8" s="10">
        <v>32.200000000000003</v>
      </c>
      <c r="EF8" s="10">
        <v>32.200000000000003</v>
      </c>
      <c r="EG8" s="10">
        <v>32.200000000000003</v>
      </c>
      <c r="EH8" s="10">
        <v>32.200000000000003</v>
      </c>
      <c r="EI8" s="10">
        <v>32.200000000000003</v>
      </c>
      <c r="EJ8" s="10">
        <v>32.200000000000003</v>
      </c>
      <c r="EK8" s="10">
        <v>43.9</v>
      </c>
      <c r="EL8" s="10">
        <v>43.9</v>
      </c>
      <c r="EM8" s="10">
        <v>32.200000000000003</v>
      </c>
      <c r="EN8" s="10">
        <v>32.200000000000003</v>
      </c>
      <c r="EO8" s="10">
        <v>32.200000000000003</v>
      </c>
      <c r="EP8" s="10">
        <v>42.5</v>
      </c>
      <c r="EQ8" s="10">
        <v>42.5</v>
      </c>
      <c r="ER8" s="10">
        <v>42.5</v>
      </c>
      <c r="ES8" s="10">
        <v>42.5</v>
      </c>
      <c r="ET8" s="10">
        <v>42.5</v>
      </c>
      <c r="EU8" s="10">
        <v>42.5</v>
      </c>
      <c r="EV8" s="10">
        <v>42.5</v>
      </c>
      <c r="EW8" s="10">
        <v>33.700000000000003</v>
      </c>
      <c r="EX8" s="10">
        <v>33.700000000000003</v>
      </c>
      <c r="EY8" s="10">
        <v>42.5</v>
      </c>
      <c r="EZ8" s="10">
        <v>33.700000000000003</v>
      </c>
      <c r="FA8" s="10">
        <v>42.5</v>
      </c>
      <c r="FB8" s="10">
        <v>42.5</v>
      </c>
      <c r="FC8" s="10">
        <v>33.700000000000003</v>
      </c>
      <c r="FD8" s="10">
        <v>33.700000000000003</v>
      </c>
      <c r="FE8" s="10">
        <v>33.700000000000003</v>
      </c>
      <c r="FF8" s="10">
        <v>27.8</v>
      </c>
      <c r="FG8" s="10">
        <v>27.8</v>
      </c>
      <c r="FH8" s="10">
        <v>27.8</v>
      </c>
      <c r="FI8" s="10">
        <v>27.8</v>
      </c>
      <c r="FJ8" s="10">
        <v>33.700000000000003</v>
      </c>
      <c r="FK8" s="10">
        <v>27.8</v>
      </c>
      <c r="FL8" s="10">
        <v>27.8</v>
      </c>
      <c r="FM8" s="10">
        <v>27.8</v>
      </c>
      <c r="FN8" s="10">
        <v>21.8</v>
      </c>
      <c r="FO8" s="10">
        <v>21.8</v>
      </c>
      <c r="FP8" s="10">
        <v>33.700000000000003</v>
      </c>
      <c r="FQ8" s="10">
        <v>33.700000000000003</v>
      </c>
      <c r="FR8" s="10">
        <v>33.700000000000003</v>
      </c>
      <c r="FS8" s="10">
        <v>42.5</v>
      </c>
      <c r="FT8" s="10">
        <v>42.5</v>
      </c>
      <c r="FU8" s="10">
        <v>33.700000000000003</v>
      </c>
      <c r="FV8" s="10">
        <v>33.700000000000003</v>
      </c>
      <c r="FW8" s="10">
        <v>27.8</v>
      </c>
      <c r="FX8" s="10">
        <v>21.8</v>
      </c>
      <c r="FY8" s="10">
        <v>27.8</v>
      </c>
      <c r="FZ8" s="10">
        <v>33.700000000000003</v>
      </c>
      <c r="GA8" s="10">
        <v>33.700000000000003</v>
      </c>
      <c r="GB8" s="10">
        <v>33.700000000000003</v>
      </c>
      <c r="GC8" s="10">
        <v>33.700000000000003</v>
      </c>
      <c r="GD8" s="10">
        <v>43.9</v>
      </c>
      <c r="GE8" s="10">
        <v>43.9</v>
      </c>
      <c r="GF8" s="10">
        <v>43.9</v>
      </c>
      <c r="GG8" s="10">
        <v>43.9</v>
      </c>
      <c r="GH8" s="10">
        <v>43.9</v>
      </c>
      <c r="GI8" s="10">
        <v>43.9</v>
      </c>
      <c r="GJ8" s="11">
        <v>60.725175</v>
      </c>
      <c r="GK8" s="11">
        <v>60.725175</v>
      </c>
      <c r="GL8" s="11">
        <v>60.725175</v>
      </c>
      <c r="GM8" s="11">
        <v>60.725175</v>
      </c>
      <c r="GN8" s="11">
        <v>60.725175</v>
      </c>
      <c r="GO8" s="11">
        <v>60.725175</v>
      </c>
      <c r="GP8" s="11">
        <v>60.725175</v>
      </c>
      <c r="GQ8" s="11">
        <v>60.725175</v>
      </c>
      <c r="GR8" s="11">
        <v>62.017200000000003</v>
      </c>
      <c r="GS8" s="11">
        <v>62.017200000000003</v>
      </c>
      <c r="GT8" s="11">
        <v>62.017200000000003</v>
      </c>
      <c r="GU8" s="11">
        <v>62.017200000000003</v>
      </c>
      <c r="GV8" s="11">
        <v>62.017200000000003</v>
      </c>
      <c r="GW8" s="11">
        <v>65.893274999999988</v>
      </c>
      <c r="GX8" s="11">
        <v>65.893274999999988</v>
      </c>
      <c r="GY8" s="11">
        <v>65.893274999999988</v>
      </c>
      <c r="GZ8" s="11">
        <v>65.893274999999988</v>
      </c>
      <c r="HA8" s="11">
        <v>62.017200000000003</v>
      </c>
      <c r="HB8" s="11">
        <v>62.017200000000003</v>
      </c>
      <c r="HC8" s="11">
        <v>62.017200000000003</v>
      </c>
      <c r="HD8" s="11">
        <v>65.893274999999988</v>
      </c>
      <c r="HE8" s="11">
        <v>65.893274999999988</v>
      </c>
      <c r="HF8" s="11">
        <v>65.893274999999988</v>
      </c>
      <c r="HG8" s="11">
        <v>60.725175</v>
      </c>
      <c r="HH8" s="11">
        <v>62.017200000000003</v>
      </c>
      <c r="HI8" s="11">
        <v>60.725175</v>
      </c>
      <c r="HJ8" s="11">
        <v>60.725175</v>
      </c>
      <c r="HK8" s="11">
        <v>60.725175</v>
      </c>
      <c r="HL8" s="11">
        <v>60.725175</v>
      </c>
      <c r="HM8" s="11">
        <v>60.725175</v>
      </c>
      <c r="HN8" s="11">
        <v>60.725175</v>
      </c>
      <c r="HO8" s="11">
        <v>56.8491</v>
      </c>
      <c r="HP8" s="11">
        <v>55.557074999999998</v>
      </c>
      <c r="HQ8" s="11">
        <v>55.557074999999998</v>
      </c>
      <c r="HR8" s="11">
        <v>60.725175</v>
      </c>
      <c r="HS8" s="11">
        <v>60.725175</v>
      </c>
      <c r="HT8" s="11">
        <v>60.725175</v>
      </c>
      <c r="HU8" s="11">
        <v>56.8491</v>
      </c>
      <c r="HV8" s="11">
        <v>56.8491</v>
      </c>
      <c r="HW8" s="11">
        <v>56.8491</v>
      </c>
      <c r="HX8" s="11">
        <v>56.8491</v>
      </c>
      <c r="HY8" s="11">
        <v>56.8491</v>
      </c>
      <c r="HZ8" s="11">
        <v>56.8491</v>
      </c>
      <c r="IA8" s="11">
        <v>60.725175</v>
      </c>
      <c r="IB8" s="11">
        <v>56.8491</v>
      </c>
      <c r="IC8" s="11">
        <v>60.725175</v>
      </c>
      <c r="ID8" s="11">
        <v>60.725175</v>
      </c>
      <c r="IE8" s="11">
        <v>60.725175</v>
      </c>
      <c r="IF8" s="11">
        <v>55.557074999999998</v>
      </c>
      <c r="IG8" s="11">
        <v>56.8491</v>
      </c>
      <c r="IH8" s="11">
        <v>55.557074999999998</v>
      </c>
      <c r="II8" s="11">
        <v>55.557074999999998</v>
      </c>
      <c r="IJ8" s="11">
        <v>55.557074999999998</v>
      </c>
      <c r="IK8" s="11">
        <v>55.557074999999998</v>
      </c>
      <c r="IL8" s="11">
        <v>55.557074999999998</v>
      </c>
      <c r="IM8" s="11">
        <v>56.8491</v>
      </c>
      <c r="IN8" s="11">
        <v>56.8491</v>
      </c>
      <c r="IO8" s="11">
        <v>55.557074999999998</v>
      </c>
      <c r="IP8" s="11">
        <v>55.557074999999998</v>
      </c>
      <c r="IQ8" s="11">
        <v>55.557074999999998</v>
      </c>
      <c r="IR8" s="11">
        <v>55.557074999999998</v>
      </c>
      <c r="IS8" s="11">
        <v>55.557074999999998</v>
      </c>
      <c r="IT8" s="11">
        <v>55.557074999999998</v>
      </c>
      <c r="IU8" s="11">
        <v>55.557074999999998</v>
      </c>
      <c r="IV8" s="11">
        <v>55.557074999999998</v>
      </c>
      <c r="IW8" s="11">
        <v>55.557074999999998</v>
      </c>
      <c r="IX8" s="11">
        <v>55.557074999999998</v>
      </c>
      <c r="IY8" s="11">
        <v>55.557074999999998</v>
      </c>
      <c r="IZ8" s="11">
        <v>55.557074999999998</v>
      </c>
      <c r="JA8" s="11">
        <v>55.557074999999998</v>
      </c>
      <c r="JB8" s="11">
        <v>55.557074999999998</v>
      </c>
      <c r="JC8" s="11">
        <v>55.557074999999998</v>
      </c>
      <c r="JD8" s="11">
        <v>55.557074999999998</v>
      </c>
      <c r="JE8" s="11">
        <v>55.557074999999998</v>
      </c>
      <c r="JF8" s="11">
        <v>54.265050000000002</v>
      </c>
      <c r="JG8" s="11">
        <v>54.265050000000002</v>
      </c>
      <c r="JH8" s="11">
        <v>45.220874999999999</v>
      </c>
      <c r="JI8" s="11">
        <v>55.557074999999998</v>
      </c>
      <c r="JJ8" s="11">
        <v>55.557074999999998</v>
      </c>
      <c r="JK8" s="11">
        <v>55.557074999999998</v>
      </c>
      <c r="JL8" s="11">
        <v>55.557074999999998</v>
      </c>
      <c r="JM8" s="11">
        <v>55.557074999999998</v>
      </c>
      <c r="JN8" s="11">
        <v>55.557074999999998</v>
      </c>
      <c r="JO8" s="11">
        <v>55.557074999999998</v>
      </c>
      <c r="JP8" s="11">
        <v>55.557074999999998</v>
      </c>
      <c r="JQ8" s="11">
        <v>55.557074999999998</v>
      </c>
      <c r="JR8" s="11">
        <v>55.557074999999998</v>
      </c>
      <c r="JS8" s="11">
        <v>55.557074999999998</v>
      </c>
      <c r="JT8" s="11">
        <v>55.557074999999998</v>
      </c>
      <c r="JU8" s="11">
        <v>55.557074999999998</v>
      </c>
      <c r="JV8" s="11">
        <v>56.8491</v>
      </c>
      <c r="JW8" s="11">
        <v>56.8491</v>
      </c>
      <c r="JX8" s="11">
        <v>56.8491</v>
      </c>
      <c r="JY8" s="11">
        <v>56.8491</v>
      </c>
      <c r="JZ8" s="11">
        <v>56.8491</v>
      </c>
      <c r="KA8" s="12">
        <v>39.6</v>
      </c>
      <c r="KB8" s="12">
        <v>39.6</v>
      </c>
      <c r="KC8" s="12">
        <v>39.6</v>
      </c>
      <c r="KD8" s="12">
        <v>39.6</v>
      </c>
      <c r="KE8" s="12">
        <v>39.6</v>
      </c>
      <c r="KF8" s="12">
        <v>39.6</v>
      </c>
      <c r="KG8" s="12">
        <v>39.6</v>
      </c>
      <c r="KH8" s="12">
        <v>39.6</v>
      </c>
      <c r="KI8" s="13">
        <v>44.88</v>
      </c>
      <c r="KJ8" s="13">
        <v>44.88</v>
      </c>
      <c r="KK8" s="13">
        <v>44.88</v>
      </c>
      <c r="KL8" s="13">
        <v>44.88</v>
      </c>
      <c r="KM8" s="13">
        <v>44.88</v>
      </c>
      <c r="KN8" s="13">
        <v>44.88</v>
      </c>
      <c r="KO8" s="13">
        <v>44.88</v>
      </c>
      <c r="KP8" s="13">
        <v>44.88</v>
      </c>
      <c r="KQ8" s="13">
        <v>44.88</v>
      </c>
      <c r="KR8" s="12">
        <v>39.6</v>
      </c>
      <c r="KS8" s="12">
        <v>39.6</v>
      </c>
      <c r="KT8" s="12">
        <v>39.6</v>
      </c>
      <c r="KU8" s="13">
        <v>44.88</v>
      </c>
      <c r="KV8" s="13">
        <v>44.88</v>
      </c>
      <c r="KW8" s="13">
        <v>44.88</v>
      </c>
      <c r="KX8" s="12">
        <v>39.6</v>
      </c>
      <c r="KY8" s="12">
        <v>39.6</v>
      </c>
      <c r="KZ8" s="12">
        <v>39.6</v>
      </c>
      <c r="LA8" s="12">
        <v>39.6</v>
      </c>
      <c r="LB8" s="12">
        <v>39.6</v>
      </c>
      <c r="LC8" s="12">
        <v>39.6</v>
      </c>
      <c r="LD8" s="14">
        <v>39.6</v>
      </c>
      <c r="LE8" s="14">
        <v>39.6</v>
      </c>
      <c r="LF8" s="13">
        <v>39.6</v>
      </c>
      <c r="LG8" s="14">
        <v>39.6</v>
      </c>
      <c r="LH8" s="13">
        <v>39.6</v>
      </c>
      <c r="LI8" s="14">
        <v>39.6</v>
      </c>
      <c r="LJ8" s="12">
        <v>39.6</v>
      </c>
      <c r="LK8" s="12">
        <v>39.6</v>
      </c>
      <c r="LL8" s="12">
        <v>39.6</v>
      </c>
      <c r="LM8" s="12">
        <v>39.6</v>
      </c>
      <c r="LN8" s="12">
        <v>39.6</v>
      </c>
      <c r="LO8" s="12">
        <v>39.6</v>
      </c>
      <c r="LP8" s="12">
        <v>39.6</v>
      </c>
      <c r="LQ8" s="12">
        <v>39.6</v>
      </c>
      <c r="LR8" s="12">
        <v>39.6</v>
      </c>
      <c r="LS8" s="12">
        <v>39.6</v>
      </c>
      <c r="LT8" s="12">
        <v>39.6</v>
      </c>
      <c r="LU8" s="12">
        <v>39.6</v>
      </c>
      <c r="LV8" s="12">
        <v>39.6</v>
      </c>
      <c r="LW8" s="12">
        <v>39.6</v>
      </c>
      <c r="LX8" s="12">
        <v>39.6</v>
      </c>
      <c r="LY8" s="12">
        <v>39.6</v>
      </c>
      <c r="LZ8" s="12">
        <v>39.6</v>
      </c>
      <c r="MA8" s="12">
        <v>39.6</v>
      </c>
      <c r="MB8" s="12">
        <v>39.6</v>
      </c>
      <c r="MC8" s="12">
        <v>39.6</v>
      </c>
      <c r="MD8" s="14">
        <v>39.6</v>
      </c>
      <c r="ME8" s="12">
        <v>39.6</v>
      </c>
      <c r="MF8" s="12">
        <v>39.6</v>
      </c>
      <c r="MG8" s="12">
        <v>39.6</v>
      </c>
      <c r="MH8" s="12">
        <v>39.6</v>
      </c>
      <c r="MI8" s="12">
        <v>39.6</v>
      </c>
      <c r="MJ8" s="12">
        <v>39.6</v>
      </c>
      <c r="MK8" s="12">
        <v>39.6</v>
      </c>
      <c r="ML8" s="12">
        <v>39.6</v>
      </c>
      <c r="MM8" s="12">
        <v>39.6</v>
      </c>
      <c r="MN8" s="12">
        <v>39.6</v>
      </c>
      <c r="MO8" s="12">
        <v>39.6</v>
      </c>
      <c r="MP8" s="12">
        <v>39.6</v>
      </c>
      <c r="MQ8" s="12">
        <v>39.6</v>
      </c>
      <c r="MR8" s="12">
        <v>39.6</v>
      </c>
      <c r="MS8" s="12">
        <v>39.6</v>
      </c>
      <c r="MT8" s="12">
        <v>39.6</v>
      </c>
      <c r="MU8" s="12">
        <v>23.7</v>
      </c>
      <c r="MV8" s="12">
        <v>39.6</v>
      </c>
      <c r="MW8" s="12">
        <v>20.22</v>
      </c>
      <c r="MX8" s="13">
        <v>44.88</v>
      </c>
      <c r="MY8" s="13">
        <v>44.88</v>
      </c>
      <c r="MZ8" s="13">
        <v>44.88</v>
      </c>
      <c r="NA8" s="13">
        <v>44.88</v>
      </c>
      <c r="NB8" s="13">
        <v>44.88</v>
      </c>
      <c r="NC8" s="13">
        <v>44.88</v>
      </c>
      <c r="ND8" s="13">
        <v>44.88</v>
      </c>
      <c r="NE8" s="12">
        <v>39.6</v>
      </c>
      <c r="NF8" s="12">
        <v>39.6</v>
      </c>
      <c r="NG8" s="12">
        <v>39.6</v>
      </c>
      <c r="NH8" s="12">
        <v>39.6</v>
      </c>
      <c r="NI8" s="12">
        <v>39.6</v>
      </c>
      <c r="NJ8" s="12">
        <v>39.6</v>
      </c>
      <c r="NK8" s="12">
        <v>39.6</v>
      </c>
      <c r="NL8" s="13">
        <v>44.88</v>
      </c>
      <c r="NM8" s="12">
        <v>39.6</v>
      </c>
      <c r="NN8" s="12">
        <v>39.6</v>
      </c>
      <c r="NO8" s="12">
        <v>39.6</v>
      </c>
      <c r="NP8" s="12">
        <v>39.6</v>
      </c>
      <c r="NQ8" s="12">
        <v>39.6</v>
      </c>
    </row>
    <row r="9" spans="1:473" x14ac:dyDescent="0.2">
      <c r="A9" s="2" t="s">
        <v>4</v>
      </c>
      <c r="B9" s="8">
        <v>103</v>
      </c>
      <c r="C9" s="8">
        <v>103</v>
      </c>
      <c r="D9" s="8">
        <v>103</v>
      </c>
      <c r="E9" s="8">
        <v>103</v>
      </c>
      <c r="F9" s="8">
        <v>103</v>
      </c>
      <c r="G9" s="8">
        <v>103</v>
      </c>
      <c r="H9" s="8">
        <v>102</v>
      </c>
      <c r="I9" s="8">
        <v>102</v>
      </c>
      <c r="J9" s="8">
        <v>106</v>
      </c>
      <c r="K9" s="8">
        <v>106</v>
      </c>
      <c r="L9" s="8">
        <v>106</v>
      </c>
      <c r="M9" s="8">
        <v>106</v>
      </c>
      <c r="N9" s="8">
        <v>106</v>
      </c>
      <c r="O9" s="9">
        <v>108</v>
      </c>
      <c r="P9" s="9">
        <v>108</v>
      </c>
      <c r="Q9" s="9">
        <v>108</v>
      </c>
      <c r="R9" s="9">
        <v>108</v>
      </c>
      <c r="S9" s="8">
        <v>106</v>
      </c>
      <c r="T9" s="8">
        <v>106</v>
      </c>
      <c r="U9" s="8">
        <v>106</v>
      </c>
      <c r="V9" s="9">
        <v>108</v>
      </c>
      <c r="W9" s="9">
        <v>108</v>
      </c>
      <c r="X9" s="9">
        <v>108</v>
      </c>
      <c r="Y9" s="8">
        <v>103</v>
      </c>
      <c r="Z9" s="8">
        <v>106</v>
      </c>
      <c r="AA9" s="8">
        <v>103</v>
      </c>
      <c r="AB9" s="8">
        <v>103</v>
      </c>
      <c r="AC9" s="8">
        <v>102</v>
      </c>
      <c r="AD9" s="8">
        <v>102</v>
      </c>
      <c r="AE9" s="8">
        <v>102</v>
      </c>
      <c r="AF9" s="8">
        <v>102</v>
      </c>
      <c r="AG9" s="8">
        <v>99</v>
      </c>
      <c r="AH9" s="9">
        <v>99</v>
      </c>
      <c r="AI9" s="9">
        <v>99</v>
      </c>
      <c r="AJ9" s="8">
        <v>102</v>
      </c>
      <c r="AK9" s="8">
        <v>102</v>
      </c>
      <c r="AL9" s="8">
        <v>103</v>
      </c>
      <c r="AM9" s="8">
        <v>99</v>
      </c>
      <c r="AN9" s="8">
        <v>99</v>
      </c>
      <c r="AO9" s="8">
        <v>99</v>
      </c>
      <c r="AP9" s="8">
        <v>99</v>
      </c>
      <c r="AQ9" s="8">
        <v>99</v>
      </c>
      <c r="AR9" s="8">
        <v>102</v>
      </c>
      <c r="AS9" s="8">
        <v>99</v>
      </c>
      <c r="AT9" s="8">
        <v>102</v>
      </c>
      <c r="AU9" s="8">
        <v>102</v>
      </c>
      <c r="AV9" s="8">
        <v>102</v>
      </c>
      <c r="AW9" s="9">
        <v>99</v>
      </c>
      <c r="AX9" s="8">
        <v>99</v>
      </c>
      <c r="AY9" s="9">
        <v>99</v>
      </c>
      <c r="AZ9" s="9">
        <v>99</v>
      </c>
      <c r="BA9" s="8">
        <v>98</v>
      </c>
      <c r="BB9" s="9">
        <v>99</v>
      </c>
      <c r="BC9" s="9">
        <v>99</v>
      </c>
      <c r="BD9" s="8">
        <v>99</v>
      </c>
      <c r="BE9" s="8">
        <v>99</v>
      </c>
      <c r="BF9" s="8">
        <v>98</v>
      </c>
      <c r="BG9" s="8">
        <v>98</v>
      </c>
      <c r="BH9" s="8">
        <v>98</v>
      </c>
      <c r="BI9" s="8">
        <v>98</v>
      </c>
      <c r="BJ9" s="8">
        <v>98</v>
      </c>
      <c r="BK9" s="8">
        <v>98</v>
      </c>
      <c r="BL9" s="9">
        <v>97</v>
      </c>
      <c r="BM9" s="9">
        <v>97</v>
      </c>
      <c r="BN9" s="9">
        <v>97</v>
      </c>
      <c r="BO9" s="9">
        <v>97</v>
      </c>
      <c r="BP9" s="9">
        <v>97</v>
      </c>
      <c r="BQ9" s="9">
        <v>97</v>
      </c>
      <c r="BR9" s="9">
        <v>97</v>
      </c>
      <c r="BS9" s="9">
        <v>97</v>
      </c>
      <c r="BT9" s="9">
        <v>97</v>
      </c>
      <c r="BU9" s="9">
        <v>97</v>
      </c>
      <c r="BV9" s="8">
        <v>91</v>
      </c>
      <c r="BW9" s="8">
        <v>91</v>
      </c>
      <c r="BX9" s="9">
        <v>89</v>
      </c>
      <c r="BY9" s="9">
        <v>99</v>
      </c>
      <c r="BZ9" s="8">
        <v>98</v>
      </c>
      <c r="CA9" s="8">
        <v>98</v>
      </c>
      <c r="CB9" s="9">
        <v>99</v>
      </c>
      <c r="CC9" s="9">
        <v>99</v>
      </c>
      <c r="CD9" s="8">
        <v>98</v>
      </c>
      <c r="CE9" s="8">
        <v>98</v>
      </c>
      <c r="CF9" s="9">
        <v>97</v>
      </c>
      <c r="CG9" s="9">
        <v>97</v>
      </c>
      <c r="CH9" s="9">
        <v>97</v>
      </c>
      <c r="CI9" s="9">
        <v>99</v>
      </c>
      <c r="CJ9" s="9">
        <v>99</v>
      </c>
      <c r="CK9" s="9">
        <v>99</v>
      </c>
      <c r="CL9" s="8">
        <v>99</v>
      </c>
      <c r="CM9" s="8">
        <v>99</v>
      </c>
      <c r="CN9" s="8">
        <v>99</v>
      </c>
      <c r="CO9" s="8">
        <v>99</v>
      </c>
      <c r="CP9" s="9">
        <v>99</v>
      </c>
      <c r="CQ9" s="8">
        <v>99</v>
      </c>
      <c r="CR9" s="8">
        <v>99</v>
      </c>
      <c r="CS9" s="10">
        <f>2*23.8</f>
        <v>47.6</v>
      </c>
      <c r="CT9" s="10">
        <f>2*27.1</f>
        <v>54.2</v>
      </c>
      <c r="CU9" s="10">
        <f>2*27.1</f>
        <v>54.2</v>
      </c>
      <c r="CV9" s="10">
        <f>2*23.8</f>
        <v>47.6</v>
      </c>
      <c r="CW9" s="10">
        <f>2*25.8</f>
        <v>51.6</v>
      </c>
      <c r="CX9" s="10">
        <f>2*25.8</f>
        <v>51.6</v>
      </c>
      <c r="CY9" s="10">
        <f t="shared" ref="CY9:CZ9" si="0">2*23.8</f>
        <v>47.6</v>
      </c>
      <c r="CZ9" s="10">
        <f t="shared" si="0"/>
        <v>47.6</v>
      </c>
      <c r="DA9" s="10">
        <f t="shared" ref="DA9:DQ9" si="1">2*27.1</f>
        <v>54.2</v>
      </c>
      <c r="DB9" s="10">
        <f t="shared" si="1"/>
        <v>54.2</v>
      </c>
      <c r="DC9" s="10">
        <f t="shared" si="1"/>
        <v>54.2</v>
      </c>
      <c r="DD9" s="10">
        <f t="shared" si="1"/>
        <v>54.2</v>
      </c>
      <c r="DE9" s="10">
        <f t="shared" si="1"/>
        <v>54.2</v>
      </c>
      <c r="DF9" s="10">
        <f t="shared" si="1"/>
        <v>54.2</v>
      </c>
      <c r="DG9" s="10">
        <f t="shared" si="1"/>
        <v>54.2</v>
      </c>
      <c r="DH9" s="10">
        <f t="shared" si="1"/>
        <v>54.2</v>
      </c>
      <c r="DI9" s="10">
        <f t="shared" si="1"/>
        <v>54.2</v>
      </c>
      <c r="DJ9" s="10">
        <f t="shared" si="1"/>
        <v>54.2</v>
      </c>
      <c r="DK9" s="10">
        <f t="shared" si="1"/>
        <v>54.2</v>
      </c>
      <c r="DL9" s="10">
        <f t="shared" si="1"/>
        <v>54.2</v>
      </c>
      <c r="DM9" s="10">
        <f t="shared" si="1"/>
        <v>54.2</v>
      </c>
      <c r="DN9" s="10">
        <f t="shared" si="1"/>
        <v>54.2</v>
      </c>
      <c r="DO9" s="10">
        <f t="shared" si="1"/>
        <v>54.2</v>
      </c>
      <c r="DP9" s="10">
        <f t="shared" si="1"/>
        <v>54.2</v>
      </c>
      <c r="DQ9" s="10">
        <f t="shared" si="1"/>
        <v>54.2</v>
      </c>
      <c r="DR9" s="10">
        <f>2*25.8</f>
        <v>51.6</v>
      </c>
      <c r="DS9" s="10">
        <f>2*27.1</f>
        <v>54.2</v>
      </c>
      <c r="DT9" s="10">
        <f>2*23.8</f>
        <v>47.6</v>
      </c>
      <c r="DU9" s="10">
        <f>2*25.8</f>
        <v>51.6</v>
      </c>
      <c r="DV9" s="10">
        <f>2*23.8</f>
        <v>47.6</v>
      </c>
      <c r="DW9" s="10">
        <f t="shared" ref="DW9:DX9" si="2">2*25.8</f>
        <v>51.6</v>
      </c>
      <c r="DX9" s="10">
        <f t="shared" si="2"/>
        <v>51.6</v>
      </c>
      <c r="DY9" s="10">
        <f>2*23.8</f>
        <v>47.6</v>
      </c>
      <c r="DZ9" s="10">
        <f t="shared" ref="DZ9:EA9" si="3">2*25.8</f>
        <v>51.6</v>
      </c>
      <c r="EA9" s="10">
        <f t="shared" si="3"/>
        <v>51.6</v>
      </c>
      <c r="EB9" s="10">
        <f t="shared" ref="EB9:EC9" si="4">2*27.1</f>
        <v>54.2</v>
      </c>
      <c r="EC9" s="10">
        <f t="shared" si="4"/>
        <v>54.2</v>
      </c>
      <c r="ED9" s="10">
        <f>2*19</f>
        <v>38</v>
      </c>
      <c r="EE9" s="10">
        <f t="shared" ref="EE9:EJ9" si="5">2*19</f>
        <v>38</v>
      </c>
      <c r="EF9" s="10">
        <f t="shared" si="5"/>
        <v>38</v>
      </c>
      <c r="EG9" s="10">
        <f t="shared" si="5"/>
        <v>38</v>
      </c>
      <c r="EH9" s="10">
        <f t="shared" si="5"/>
        <v>38</v>
      </c>
      <c r="EI9" s="10">
        <f t="shared" si="5"/>
        <v>38</v>
      </c>
      <c r="EJ9" s="10">
        <f t="shared" si="5"/>
        <v>38</v>
      </c>
      <c r="EK9" s="10">
        <f t="shared" ref="EK9:EL9" si="6">2*25.8</f>
        <v>51.6</v>
      </c>
      <c r="EL9" s="10">
        <f t="shared" si="6"/>
        <v>51.6</v>
      </c>
      <c r="EM9" s="10">
        <f t="shared" ref="EM9:EO9" si="7">2*19</f>
        <v>38</v>
      </c>
      <c r="EN9" s="10">
        <f t="shared" si="7"/>
        <v>38</v>
      </c>
      <c r="EO9" s="10">
        <f t="shared" si="7"/>
        <v>38</v>
      </c>
      <c r="EP9" s="10">
        <f>2*23.8</f>
        <v>47.6</v>
      </c>
      <c r="EQ9" s="10">
        <f t="shared" ref="EQ9:EV9" si="8">2*23.8</f>
        <v>47.6</v>
      </c>
      <c r="ER9" s="10">
        <f t="shared" si="8"/>
        <v>47.6</v>
      </c>
      <c r="ES9" s="10">
        <f t="shared" si="8"/>
        <v>47.6</v>
      </c>
      <c r="ET9" s="10">
        <f t="shared" si="8"/>
        <v>47.6</v>
      </c>
      <c r="EU9" s="10">
        <f t="shared" si="8"/>
        <v>47.6</v>
      </c>
      <c r="EV9" s="10">
        <f t="shared" si="8"/>
        <v>47.6</v>
      </c>
      <c r="EW9" s="10">
        <f>2*18.3</f>
        <v>36.6</v>
      </c>
      <c r="EX9" s="10">
        <f>2*18.3</f>
        <v>36.6</v>
      </c>
      <c r="EY9" s="10">
        <f>2*23.8</f>
        <v>47.6</v>
      </c>
      <c r="EZ9" s="10">
        <f>2*18.3</f>
        <v>36.6</v>
      </c>
      <c r="FA9" s="10">
        <f t="shared" ref="FA9:FB9" si="9">2*23.8</f>
        <v>47.6</v>
      </c>
      <c r="FB9" s="10">
        <f t="shared" si="9"/>
        <v>47.6</v>
      </c>
      <c r="FC9" s="10">
        <f>2*18.3</f>
        <v>36.6</v>
      </c>
      <c r="FD9" s="10">
        <f t="shared" ref="FD9:FE9" si="10">2*18.3</f>
        <v>36.6</v>
      </c>
      <c r="FE9" s="10">
        <f t="shared" si="10"/>
        <v>36.6</v>
      </c>
      <c r="FF9" s="10">
        <f>2*17.4</f>
        <v>34.799999999999997</v>
      </c>
      <c r="FG9" s="10">
        <f t="shared" ref="FG9:FI9" si="11">2*17.4</f>
        <v>34.799999999999997</v>
      </c>
      <c r="FH9" s="10">
        <f t="shared" si="11"/>
        <v>34.799999999999997</v>
      </c>
      <c r="FI9" s="10">
        <f t="shared" si="11"/>
        <v>34.799999999999997</v>
      </c>
      <c r="FJ9" s="10">
        <f>2*18.3</f>
        <v>36.6</v>
      </c>
      <c r="FK9" s="10">
        <f t="shared" ref="FK9:FL9" si="12">2*17.4</f>
        <v>34.799999999999997</v>
      </c>
      <c r="FL9" s="10">
        <f t="shared" si="12"/>
        <v>34.799999999999997</v>
      </c>
      <c r="FM9" s="10">
        <f>2*17.4</f>
        <v>34.799999999999997</v>
      </c>
      <c r="FN9" s="10">
        <v>24.4</v>
      </c>
      <c r="FO9" s="10">
        <v>24.4</v>
      </c>
      <c r="FP9" s="10">
        <f t="shared" ref="FP9:FR9" si="13">2*18.3</f>
        <v>36.6</v>
      </c>
      <c r="FQ9" s="10">
        <f t="shared" si="13"/>
        <v>36.6</v>
      </c>
      <c r="FR9" s="10">
        <f t="shared" si="13"/>
        <v>36.6</v>
      </c>
      <c r="FS9" s="10">
        <f t="shared" ref="FS9:FT9" si="14">2*23.8</f>
        <v>47.6</v>
      </c>
      <c r="FT9" s="10">
        <f t="shared" si="14"/>
        <v>47.6</v>
      </c>
      <c r="FU9" s="10">
        <f>2*18.3</f>
        <v>36.6</v>
      </c>
      <c r="FV9" s="10">
        <f>2*18.3</f>
        <v>36.6</v>
      </c>
      <c r="FW9" s="10">
        <f>2*17.4</f>
        <v>34.799999999999997</v>
      </c>
      <c r="FX9" s="10">
        <v>24.4</v>
      </c>
      <c r="FY9" s="10">
        <f>2*17.4</f>
        <v>34.799999999999997</v>
      </c>
      <c r="FZ9" s="10">
        <f t="shared" ref="FZ9:GC9" si="15">2*18.3</f>
        <v>36.6</v>
      </c>
      <c r="GA9" s="10">
        <f t="shared" si="15"/>
        <v>36.6</v>
      </c>
      <c r="GB9" s="10">
        <f t="shared" si="15"/>
        <v>36.6</v>
      </c>
      <c r="GC9" s="10">
        <f t="shared" si="15"/>
        <v>36.6</v>
      </c>
      <c r="GD9" s="10">
        <f t="shared" ref="GD9:GG9" si="16">2*25.8</f>
        <v>51.6</v>
      </c>
      <c r="GE9" s="10">
        <f t="shared" si="16"/>
        <v>51.6</v>
      </c>
      <c r="GF9" s="10">
        <f t="shared" si="16"/>
        <v>51.6</v>
      </c>
      <c r="GG9" s="10">
        <f t="shared" si="16"/>
        <v>51.6</v>
      </c>
      <c r="GH9" s="10">
        <f t="shared" ref="GH9:GI9" si="17">2*27.1</f>
        <v>54.2</v>
      </c>
      <c r="GI9" s="10">
        <f t="shared" si="17"/>
        <v>54.2</v>
      </c>
      <c r="GJ9" s="11">
        <v>60.725175</v>
      </c>
      <c r="GK9" s="11">
        <v>60.725175</v>
      </c>
      <c r="GL9" s="11">
        <v>60.725175</v>
      </c>
      <c r="GM9" s="11">
        <v>60.725175</v>
      </c>
      <c r="GN9" s="11">
        <v>60.725175</v>
      </c>
      <c r="GO9" s="11">
        <v>60.725175</v>
      </c>
      <c r="GP9" s="11">
        <v>60.725175</v>
      </c>
      <c r="GQ9" s="11">
        <v>60.725175</v>
      </c>
      <c r="GR9" s="11">
        <v>62.017200000000003</v>
      </c>
      <c r="GS9" s="11">
        <v>62.017200000000003</v>
      </c>
      <c r="GT9" s="11">
        <v>62.017200000000003</v>
      </c>
      <c r="GU9" s="11">
        <v>62.017200000000003</v>
      </c>
      <c r="GV9" s="11">
        <v>62.017200000000003</v>
      </c>
      <c r="GW9" s="11">
        <v>65.893274999999988</v>
      </c>
      <c r="GX9" s="11">
        <v>65.893274999999988</v>
      </c>
      <c r="GY9" s="11">
        <v>65.893274999999988</v>
      </c>
      <c r="GZ9" s="11">
        <v>65.893274999999988</v>
      </c>
      <c r="HA9" s="11">
        <v>62.017200000000003</v>
      </c>
      <c r="HB9" s="11">
        <v>62.017200000000003</v>
      </c>
      <c r="HC9" s="11">
        <v>62.017200000000003</v>
      </c>
      <c r="HD9" s="11">
        <v>65.893274999999988</v>
      </c>
      <c r="HE9" s="11">
        <v>65.893274999999988</v>
      </c>
      <c r="HF9" s="11">
        <v>65.893274999999988</v>
      </c>
      <c r="HG9" s="11">
        <v>60.725175</v>
      </c>
      <c r="HH9" s="11">
        <v>62.017200000000003</v>
      </c>
      <c r="HI9" s="11">
        <v>60.725175</v>
      </c>
      <c r="HJ9" s="11">
        <v>60.725175</v>
      </c>
      <c r="HK9" s="11">
        <v>60.725175</v>
      </c>
      <c r="HL9" s="11">
        <v>60.725175</v>
      </c>
      <c r="HM9" s="11">
        <v>60.725175</v>
      </c>
      <c r="HN9" s="11">
        <v>60.725175</v>
      </c>
      <c r="HO9" s="11">
        <v>56.8491</v>
      </c>
      <c r="HP9" s="11">
        <v>55.557074999999998</v>
      </c>
      <c r="HQ9" s="11">
        <v>55.557074999999998</v>
      </c>
      <c r="HR9" s="11">
        <v>60.725175</v>
      </c>
      <c r="HS9" s="11">
        <v>60.725175</v>
      </c>
      <c r="HT9" s="11">
        <v>60.725175</v>
      </c>
      <c r="HU9" s="11">
        <v>56.8491</v>
      </c>
      <c r="HV9" s="11">
        <v>56.8491</v>
      </c>
      <c r="HW9" s="11">
        <v>56.8491</v>
      </c>
      <c r="HX9" s="11">
        <v>56.8491</v>
      </c>
      <c r="HY9" s="11">
        <v>56.8491</v>
      </c>
      <c r="HZ9" s="11">
        <v>56.8491</v>
      </c>
      <c r="IA9" s="11">
        <v>60.725175</v>
      </c>
      <c r="IB9" s="11">
        <v>56.8491</v>
      </c>
      <c r="IC9" s="11">
        <v>60.725175</v>
      </c>
      <c r="ID9" s="11">
        <v>60.725175</v>
      </c>
      <c r="IE9" s="11">
        <v>60.725175</v>
      </c>
      <c r="IF9" s="11">
        <v>55.557074999999998</v>
      </c>
      <c r="IG9" s="11">
        <v>56.8491</v>
      </c>
      <c r="IH9" s="11">
        <v>55.557074999999998</v>
      </c>
      <c r="II9" s="11">
        <v>55.557074999999998</v>
      </c>
      <c r="IJ9" s="11">
        <v>55.557074999999998</v>
      </c>
      <c r="IK9" s="11">
        <v>55.557074999999998</v>
      </c>
      <c r="IL9" s="11">
        <v>55.557074999999998</v>
      </c>
      <c r="IM9" s="11">
        <v>56.8491</v>
      </c>
      <c r="IN9" s="11">
        <v>56.8491</v>
      </c>
      <c r="IO9" s="11">
        <v>55.557074999999998</v>
      </c>
      <c r="IP9" s="11">
        <v>55.557074999999998</v>
      </c>
      <c r="IQ9" s="11">
        <v>55.557074999999998</v>
      </c>
      <c r="IR9" s="11">
        <v>55.557074999999998</v>
      </c>
      <c r="IS9" s="11">
        <v>55.557074999999998</v>
      </c>
      <c r="IT9" s="11">
        <v>55.557074999999998</v>
      </c>
      <c r="IU9" s="11">
        <v>55.557074999999998</v>
      </c>
      <c r="IV9" s="11">
        <v>55.557074999999998</v>
      </c>
      <c r="IW9" s="11">
        <v>55.557074999999998</v>
      </c>
      <c r="IX9" s="11">
        <v>55.557074999999998</v>
      </c>
      <c r="IY9" s="11">
        <v>55.557074999999998</v>
      </c>
      <c r="IZ9" s="11">
        <v>55.557074999999998</v>
      </c>
      <c r="JA9" s="11">
        <v>55.557074999999998</v>
      </c>
      <c r="JB9" s="11">
        <v>55.557074999999998</v>
      </c>
      <c r="JC9" s="11">
        <v>55.557074999999998</v>
      </c>
      <c r="JD9" s="11">
        <v>55.557074999999998</v>
      </c>
      <c r="JE9" s="11">
        <v>55.557074999999998</v>
      </c>
      <c r="JF9" s="11">
        <v>54.265050000000002</v>
      </c>
      <c r="JG9" s="11">
        <v>54.265050000000002</v>
      </c>
      <c r="JH9" s="11">
        <v>45.220874999999999</v>
      </c>
      <c r="JI9" s="11">
        <v>55.557074999999998</v>
      </c>
      <c r="JJ9" s="11">
        <v>55.557074999999998</v>
      </c>
      <c r="JK9" s="11">
        <v>55.557074999999998</v>
      </c>
      <c r="JL9" s="11">
        <v>55.557074999999998</v>
      </c>
      <c r="JM9" s="11">
        <v>55.557074999999998</v>
      </c>
      <c r="JN9" s="11">
        <v>55.557074999999998</v>
      </c>
      <c r="JO9" s="11">
        <v>55.557074999999998</v>
      </c>
      <c r="JP9" s="11">
        <v>55.557074999999998</v>
      </c>
      <c r="JQ9" s="11">
        <v>55.557074999999998</v>
      </c>
      <c r="JR9" s="11">
        <v>55.557074999999998</v>
      </c>
      <c r="JS9" s="11">
        <v>55.557074999999998</v>
      </c>
      <c r="JT9" s="11">
        <v>55.557074999999998</v>
      </c>
      <c r="JU9" s="11">
        <v>55.557074999999998</v>
      </c>
      <c r="JV9" s="11">
        <v>56.8491</v>
      </c>
      <c r="JW9" s="11">
        <v>56.8491</v>
      </c>
      <c r="JX9" s="11">
        <v>56.8491</v>
      </c>
      <c r="JY9" s="11">
        <v>56.8491</v>
      </c>
      <c r="JZ9" s="11">
        <v>56.8491</v>
      </c>
      <c r="KA9" s="12">
        <v>55.44</v>
      </c>
      <c r="KB9" s="12">
        <v>55.44</v>
      </c>
      <c r="KC9" s="12">
        <v>55.44</v>
      </c>
      <c r="KD9" s="12">
        <v>52.8</v>
      </c>
      <c r="KE9" s="12">
        <v>52.8</v>
      </c>
      <c r="KF9" s="12">
        <v>52.8</v>
      </c>
      <c r="KG9" s="12">
        <v>52.8</v>
      </c>
      <c r="KH9" s="12">
        <v>55.44</v>
      </c>
      <c r="KI9" s="13">
        <v>58.08</v>
      </c>
      <c r="KJ9" s="13">
        <v>58.08</v>
      </c>
      <c r="KK9" s="13">
        <v>58.08</v>
      </c>
      <c r="KL9" s="13">
        <v>58.08</v>
      </c>
      <c r="KM9" s="13">
        <v>58.08</v>
      </c>
      <c r="KN9" s="13">
        <v>58.08</v>
      </c>
      <c r="KO9" s="13">
        <v>58.08</v>
      </c>
      <c r="KP9" s="13">
        <v>58.08</v>
      </c>
      <c r="KQ9" s="13">
        <v>58.08</v>
      </c>
      <c r="KR9" s="12">
        <v>55.44</v>
      </c>
      <c r="KS9" s="12">
        <v>55.44</v>
      </c>
      <c r="KT9" s="12">
        <v>55.44</v>
      </c>
      <c r="KU9" s="13">
        <v>58.08</v>
      </c>
      <c r="KV9" s="13">
        <v>58.08</v>
      </c>
      <c r="KW9" s="13">
        <v>58.08</v>
      </c>
      <c r="KX9" s="12">
        <v>55.44</v>
      </c>
      <c r="KY9" s="12">
        <v>55.44</v>
      </c>
      <c r="KZ9" s="12">
        <v>55.44</v>
      </c>
      <c r="LA9" s="12">
        <v>55.44</v>
      </c>
      <c r="LB9" s="12">
        <v>52.8</v>
      </c>
      <c r="LC9" s="12">
        <v>52.8</v>
      </c>
      <c r="LD9" s="14">
        <v>51.48</v>
      </c>
      <c r="LE9" s="14">
        <v>51.48</v>
      </c>
      <c r="LF9" s="13">
        <v>50.16</v>
      </c>
      <c r="LG9" s="14">
        <v>51.48</v>
      </c>
      <c r="LH9" s="13">
        <v>50.16</v>
      </c>
      <c r="LI9" s="14">
        <v>51.48</v>
      </c>
      <c r="LJ9" s="12">
        <v>52.8</v>
      </c>
      <c r="LK9" s="12">
        <v>52.8</v>
      </c>
      <c r="LL9" s="12">
        <v>52.8</v>
      </c>
      <c r="LM9" s="12">
        <v>52.8</v>
      </c>
      <c r="LN9" s="12">
        <v>52.8</v>
      </c>
      <c r="LO9" s="12">
        <v>52.8</v>
      </c>
      <c r="LP9" s="12">
        <v>52.8</v>
      </c>
      <c r="LQ9" s="12">
        <v>52.8</v>
      </c>
      <c r="LR9" s="12">
        <v>52.8</v>
      </c>
      <c r="LS9" s="12">
        <v>52.8</v>
      </c>
      <c r="LT9" s="12">
        <v>52.8</v>
      </c>
      <c r="LU9" s="12">
        <v>52.8</v>
      </c>
      <c r="LV9" s="12">
        <v>52.8</v>
      </c>
      <c r="LW9" s="12">
        <v>52.8</v>
      </c>
      <c r="LX9" s="12">
        <v>52.8</v>
      </c>
      <c r="LY9" s="12">
        <v>52.8</v>
      </c>
      <c r="LZ9" s="12">
        <v>52.8</v>
      </c>
      <c r="MA9" s="12">
        <v>52.8</v>
      </c>
      <c r="MB9" s="12">
        <v>52.8</v>
      </c>
      <c r="MC9" s="12">
        <v>52.8</v>
      </c>
      <c r="MD9" s="14">
        <v>51.48</v>
      </c>
      <c r="ME9" s="12">
        <v>54.12</v>
      </c>
      <c r="MF9" s="12">
        <v>54.12</v>
      </c>
      <c r="MG9" s="12">
        <v>54.12</v>
      </c>
      <c r="MH9" s="12">
        <v>54.12</v>
      </c>
      <c r="MI9" s="12">
        <v>54.12</v>
      </c>
      <c r="MJ9" s="12">
        <v>54.12</v>
      </c>
      <c r="MK9" s="12">
        <v>54.12</v>
      </c>
      <c r="ML9" s="12">
        <v>52.8</v>
      </c>
      <c r="MM9" s="12">
        <v>52.8</v>
      </c>
      <c r="MN9" s="12">
        <v>54.12</v>
      </c>
      <c r="MO9" s="12">
        <v>54.12</v>
      </c>
      <c r="MP9" s="12">
        <v>54.12</v>
      </c>
      <c r="MQ9" s="12">
        <v>54.12</v>
      </c>
      <c r="MR9" s="12">
        <v>52.8</v>
      </c>
      <c r="MS9" s="12">
        <v>52.8</v>
      </c>
      <c r="MT9" s="12">
        <v>54.12</v>
      </c>
      <c r="MU9" s="12">
        <v>26.49</v>
      </c>
      <c r="MV9" s="12">
        <v>55.44</v>
      </c>
      <c r="MW9" s="12">
        <v>21.61</v>
      </c>
      <c r="MX9" s="13">
        <v>58.08</v>
      </c>
      <c r="MY9" s="13">
        <v>58.08</v>
      </c>
      <c r="MZ9" s="13">
        <v>58.08</v>
      </c>
      <c r="NA9" s="13">
        <v>58.08</v>
      </c>
      <c r="NB9" s="13">
        <v>58.08</v>
      </c>
      <c r="NC9" s="13">
        <v>58.08</v>
      </c>
      <c r="ND9" s="13">
        <v>58.08</v>
      </c>
      <c r="NE9" s="12">
        <v>55.44</v>
      </c>
      <c r="NF9" s="12">
        <v>55.44</v>
      </c>
      <c r="NG9" s="12">
        <v>54.12</v>
      </c>
      <c r="NH9" s="12">
        <v>52.8</v>
      </c>
      <c r="NI9" s="12">
        <v>54.12</v>
      </c>
      <c r="NJ9" s="12">
        <v>55.44</v>
      </c>
      <c r="NK9" s="12">
        <v>55.44</v>
      </c>
      <c r="NL9" s="13">
        <v>58.08</v>
      </c>
      <c r="NM9" s="12">
        <v>54.12</v>
      </c>
      <c r="NN9" s="12">
        <v>54.12</v>
      </c>
      <c r="NO9" s="12">
        <v>52.8</v>
      </c>
      <c r="NP9" s="12">
        <v>52.8</v>
      </c>
      <c r="NQ9" s="12">
        <v>54.12</v>
      </c>
    </row>
    <row r="10" spans="1:473" x14ac:dyDescent="0.2">
      <c r="A10" s="2" t="s">
        <v>5</v>
      </c>
      <c r="B10" s="8">
        <v>124</v>
      </c>
      <c r="C10" s="8">
        <v>124</v>
      </c>
      <c r="D10" s="8">
        <v>124</v>
      </c>
      <c r="E10" s="8">
        <v>124</v>
      </c>
      <c r="F10" s="8">
        <v>124</v>
      </c>
      <c r="G10" s="8">
        <v>124</v>
      </c>
      <c r="H10" s="8">
        <v>123</v>
      </c>
      <c r="I10" s="8">
        <v>123</v>
      </c>
      <c r="J10" s="8">
        <v>128</v>
      </c>
      <c r="K10" s="8">
        <v>128</v>
      </c>
      <c r="L10" s="8">
        <v>128</v>
      </c>
      <c r="M10" s="8">
        <v>128</v>
      </c>
      <c r="N10" s="8">
        <v>128</v>
      </c>
      <c r="O10" s="9">
        <v>130</v>
      </c>
      <c r="P10" s="9">
        <v>130</v>
      </c>
      <c r="Q10" s="9">
        <v>130</v>
      </c>
      <c r="R10" s="9">
        <v>130</v>
      </c>
      <c r="S10" s="8">
        <v>128</v>
      </c>
      <c r="T10" s="8">
        <v>128</v>
      </c>
      <c r="U10" s="8">
        <v>128</v>
      </c>
      <c r="V10" s="9">
        <v>130</v>
      </c>
      <c r="W10" s="9">
        <v>130</v>
      </c>
      <c r="X10" s="9">
        <v>130</v>
      </c>
      <c r="Y10" s="8">
        <v>124</v>
      </c>
      <c r="Z10" s="8">
        <v>128</v>
      </c>
      <c r="AA10" s="8">
        <v>124</v>
      </c>
      <c r="AB10" s="8">
        <v>124</v>
      </c>
      <c r="AC10" s="8">
        <v>123</v>
      </c>
      <c r="AD10" s="8">
        <v>123</v>
      </c>
      <c r="AE10" s="8">
        <v>123</v>
      </c>
      <c r="AF10" s="8">
        <v>123</v>
      </c>
      <c r="AG10" s="8">
        <v>117</v>
      </c>
      <c r="AH10" s="9">
        <v>116</v>
      </c>
      <c r="AI10" s="9">
        <v>116</v>
      </c>
      <c r="AJ10" s="8">
        <v>123</v>
      </c>
      <c r="AK10" s="8">
        <v>123</v>
      </c>
      <c r="AL10" s="8">
        <v>124</v>
      </c>
      <c r="AM10" s="8">
        <v>117</v>
      </c>
      <c r="AN10" s="8">
        <v>117</v>
      </c>
      <c r="AO10" s="8">
        <v>117</v>
      </c>
      <c r="AP10" s="8">
        <v>117</v>
      </c>
      <c r="AQ10" s="8">
        <v>117</v>
      </c>
      <c r="AR10" s="8">
        <v>123</v>
      </c>
      <c r="AS10" s="8">
        <v>117</v>
      </c>
      <c r="AT10" s="8">
        <v>123</v>
      </c>
      <c r="AU10" s="8">
        <v>123</v>
      </c>
      <c r="AV10" s="8">
        <v>123</v>
      </c>
      <c r="AW10" s="9">
        <v>116</v>
      </c>
      <c r="AX10" s="8">
        <v>117</v>
      </c>
      <c r="AY10" s="9">
        <v>116</v>
      </c>
      <c r="AZ10" s="9">
        <v>116</v>
      </c>
      <c r="BA10" s="8">
        <v>115</v>
      </c>
      <c r="BB10" s="9">
        <v>116</v>
      </c>
      <c r="BC10" s="9">
        <v>116</v>
      </c>
      <c r="BD10" s="8">
        <v>117</v>
      </c>
      <c r="BE10" s="8">
        <v>117</v>
      </c>
      <c r="BF10" s="8">
        <v>115</v>
      </c>
      <c r="BG10" s="8">
        <v>115</v>
      </c>
      <c r="BH10" s="8">
        <v>115</v>
      </c>
      <c r="BI10" s="8">
        <v>115</v>
      </c>
      <c r="BJ10" s="8">
        <v>115</v>
      </c>
      <c r="BK10" s="8">
        <v>115</v>
      </c>
      <c r="BL10" s="9">
        <v>113</v>
      </c>
      <c r="BM10" s="9">
        <v>113</v>
      </c>
      <c r="BN10" s="9">
        <v>113</v>
      </c>
      <c r="BO10" s="9">
        <v>113</v>
      </c>
      <c r="BP10" s="9">
        <v>113</v>
      </c>
      <c r="BQ10" s="9">
        <v>113</v>
      </c>
      <c r="BR10" s="9">
        <v>113</v>
      </c>
      <c r="BS10" s="9">
        <v>113</v>
      </c>
      <c r="BT10" s="9">
        <v>113</v>
      </c>
      <c r="BU10" s="9">
        <v>113</v>
      </c>
      <c r="BV10" s="8">
        <v>109</v>
      </c>
      <c r="BW10" s="8">
        <v>109</v>
      </c>
      <c r="BX10" s="9">
        <v>105</v>
      </c>
      <c r="BY10" s="9">
        <v>116</v>
      </c>
      <c r="BZ10" s="8">
        <v>115</v>
      </c>
      <c r="CA10" s="8">
        <v>115</v>
      </c>
      <c r="CB10" s="9">
        <v>116</v>
      </c>
      <c r="CC10" s="9">
        <v>116</v>
      </c>
      <c r="CD10" s="8">
        <v>115</v>
      </c>
      <c r="CE10" s="8">
        <v>115</v>
      </c>
      <c r="CF10" s="9">
        <v>113</v>
      </c>
      <c r="CG10" s="9">
        <v>113</v>
      </c>
      <c r="CH10" s="9">
        <v>113</v>
      </c>
      <c r="CI10" s="9">
        <v>116</v>
      </c>
      <c r="CJ10" s="9">
        <v>116</v>
      </c>
      <c r="CK10" s="9">
        <v>116</v>
      </c>
      <c r="CL10" s="8">
        <v>117</v>
      </c>
      <c r="CM10" s="8">
        <v>117</v>
      </c>
      <c r="CN10" s="8">
        <v>117</v>
      </c>
      <c r="CO10" s="8">
        <v>117</v>
      </c>
      <c r="CP10" s="9">
        <v>116</v>
      </c>
      <c r="CQ10" s="8">
        <v>117</v>
      </c>
      <c r="CR10" s="8">
        <v>117</v>
      </c>
      <c r="CS10" s="10">
        <f>2.5*23.8</f>
        <v>59.5</v>
      </c>
      <c r="CT10" s="10">
        <f>27.1*2.5</f>
        <v>67.75</v>
      </c>
      <c r="CU10" s="10">
        <f>27.1*2.5</f>
        <v>67.75</v>
      </c>
      <c r="CV10" s="10">
        <f>2.5*23.8</f>
        <v>59.5</v>
      </c>
      <c r="CW10" s="10">
        <f>2.5*25.8</f>
        <v>64.5</v>
      </c>
      <c r="CX10" s="10">
        <f>2.5*25.8</f>
        <v>64.5</v>
      </c>
      <c r="CY10" s="10">
        <f t="shared" ref="CY10:CZ10" si="18">2.5*23.8</f>
        <v>59.5</v>
      </c>
      <c r="CZ10" s="10">
        <f t="shared" si="18"/>
        <v>59.5</v>
      </c>
      <c r="DA10" s="10">
        <f t="shared" ref="DA10:DQ10" si="19">27.1*2.5</f>
        <v>67.75</v>
      </c>
      <c r="DB10" s="10">
        <f t="shared" si="19"/>
        <v>67.75</v>
      </c>
      <c r="DC10" s="10">
        <f t="shared" si="19"/>
        <v>67.75</v>
      </c>
      <c r="DD10" s="10">
        <f t="shared" si="19"/>
        <v>67.75</v>
      </c>
      <c r="DE10" s="10">
        <f t="shared" si="19"/>
        <v>67.75</v>
      </c>
      <c r="DF10" s="10">
        <f t="shared" si="19"/>
        <v>67.75</v>
      </c>
      <c r="DG10" s="10">
        <f t="shared" si="19"/>
        <v>67.75</v>
      </c>
      <c r="DH10" s="10">
        <f t="shared" si="19"/>
        <v>67.75</v>
      </c>
      <c r="DI10" s="10">
        <f t="shared" si="19"/>
        <v>67.75</v>
      </c>
      <c r="DJ10" s="10">
        <f t="shared" si="19"/>
        <v>67.75</v>
      </c>
      <c r="DK10" s="10">
        <f t="shared" si="19"/>
        <v>67.75</v>
      </c>
      <c r="DL10" s="10">
        <f t="shared" si="19"/>
        <v>67.75</v>
      </c>
      <c r="DM10" s="10">
        <f t="shared" si="19"/>
        <v>67.75</v>
      </c>
      <c r="DN10" s="10">
        <f t="shared" si="19"/>
        <v>67.75</v>
      </c>
      <c r="DO10" s="10">
        <f t="shared" si="19"/>
        <v>67.75</v>
      </c>
      <c r="DP10" s="10">
        <f t="shared" si="19"/>
        <v>67.75</v>
      </c>
      <c r="DQ10" s="10">
        <f t="shared" si="19"/>
        <v>67.75</v>
      </c>
      <c r="DR10" s="10">
        <f>2.5*25.8</f>
        <v>64.5</v>
      </c>
      <c r="DS10" s="10">
        <f>27.1*2.5</f>
        <v>67.75</v>
      </c>
      <c r="DT10" s="10">
        <f>2.5*23.8</f>
        <v>59.5</v>
      </c>
      <c r="DU10" s="10">
        <f>2.5*25.8</f>
        <v>64.5</v>
      </c>
      <c r="DV10" s="10">
        <f>2.5*23.8</f>
        <v>59.5</v>
      </c>
      <c r="DW10" s="10">
        <f t="shared" ref="DW10:DX10" si="20">2.5*25.8</f>
        <v>64.5</v>
      </c>
      <c r="DX10" s="10">
        <f t="shared" si="20"/>
        <v>64.5</v>
      </c>
      <c r="DY10" s="10">
        <f>2.5*23.8</f>
        <v>59.5</v>
      </c>
      <c r="DZ10" s="10">
        <f t="shared" ref="DZ10:EA10" si="21">2.5*25.8</f>
        <v>64.5</v>
      </c>
      <c r="EA10" s="10">
        <f t="shared" si="21"/>
        <v>64.5</v>
      </c>
      <c r="EB10" s="10">
        <f t="shared" ref="EB10:EC10" si="22">27.1*2.5</f>
        <v>67.75</v>
      </c>
      <c r="EC10" s="10">
        <f t="shared" si="22"/>
        <v>67.75</v>
      </c>
      <c r="ED10" s="10">
        <f>19*2.5</f>
        <v>47.5</v>
      </c>
      <c r="EE10" s="10">
        <f t="shared" ref="EE10:EJ10" si="23">19*2.5</f>
        <v>47.5</v>
      </c>
      <c r="EF10" s="10">
        <f t="shared" si="23"/>
        <v>47.5</v>
      </c>
      <c r="EG10" s="10">
        <f t="shared" si="23"/>
        <v>47.5</v>
      </c>
      <c r="EH10" s="10">
        <f t="shared" si="23"/>
        <v>47.5</v>
      </c>
      <c r="EI10" s="10">
        <f t="shared" si="23"/>
        <v>47.5</v>
      </c>
      <c r="EJ10" s="10">
        <f t="shared" si="23"/>
        <v>47.5</v>
      </c>
      <c r="EK10" s="10">
        <f t="shared" ref="EK10:EL10" si="24">2.5*25.8</f>
        <v>64.5</v>
      </c>
      <c r="EL10" s="10">
        <f t="shared" si="24"/>
        <v>64.5</v>
      </c>
      <c r="EM10" s="10">
        <f t="shared" ref="EM10:EO10" si="25">19*2.5</f>
        <v>47.5</v>
      </c>
      <c r="EN10" s="10">
        <f t="shared" si="25"/>
        <v>47.5</v>
      </c>
      <c r="EO10" s="10">
        <f t="shared" si="25"/>
        <v>47.5</v>
      </c>
      <c r="EP10" s="10">
        <f>2.5*23.8</f>
        <v>59.5</v>
      </c>
      <c r="EQ10" s="10">
        <f t="shared" ref="EQ10:EV10" si="26">2.5*23.8</f>
        <v>59.5</v>
      </c>
      <c r="ER10" s="10">
        <f t="shared" si="26"/>
        <v>59.5</v>
      </c>
      <c r="ES10" s="10">
        <f t="shared" si="26"/>
        <v>59.5</v>
      </c>
      <c r="ET10" s="10">
        <f t="shared" si="26"/>
        <v>59.5</v>
      </c>
      <c r="EU10" s="10">
        <f t="shared" si="26"/>
        <v>59.5</v>
      </c>
      <c r="EV10" s="10">
        <f t="shared" si="26"/>
        <v>59.5</v>
      </c>
      <c r="EW10" s="10">
        <f>2.5*18.3</f>
        <v>45.75</v>
      </c>
      <c r="EX10" s="10">
        <f>2.5*18.3</f>
        <v>45.75</v>
      </c>
      <c r="EY10" s="10">
        <f>2.5*23.8</f>
        <v>59.5</v>
      </c>
      <c r="EZ10" s="10">
        <f>2.5*18.3</f>
        <v>45.75</v>
      </c>
      <c r="FA10" s="10">
        <f t="shared" ref="FA10:FB10" si="27">2.5*23.8</f>
        <v>59.5</v>
      </c>
      <c r="FB10" s="10">
        <f t="shared" si="27"/>
        <v>59.5</v>
      </c>
      <c r="FC10" s="10">
        <f>2.5*18.3</f>
        <v>45.75</v>
      </c>
      <c r="FD10" s="10">
        <f t="shared" ref="FD10:FE10" si="28">2.5*18.3</f>
        <v>45.75</v>
      </c>
      <c r="FE10" s="10">
        <f t="shared" si="28"/>
        <v>45.75</v>
      </c>
      <c r="FF10" s="10">
        <f>2.5*17.4</f>
        <v>43.5</v>
      </c>
      <c r="FG10" s="10">
        <f t="shared" ref="FG10:FI10" si="29">2.5*17.4</f>
        <v>43.5</v>
      </c>
      <c r="FH10" s="10">
        <f t="shared" si="29"/>
        <v>43.5</v>
      </c>
      <c r="FI10" s="10">
        <f t="shared" si="29"/>
        <v>43.5</v>
      </c>
      <c r="FJ10" s="10">
        <f>2.5*18.3</f>
        <v>45.75</v>
      </c>
      <c r="FK10" s="10">
        <f t="shared" ref="FK10:FL10" si="30">2.5*17.4</f>
        <v>43.5</v>
      </c>
      <c r="FL10" s="10">
        <f t="shared" si="30"/>
        <v>43.5</v>
      </c>
      <c r="FM10" s="10">
        <f>2.5*17.4</f>
        <v>43.5</v>
      </c>
      <c r="FN10" s="10">
        <v>30.5</v>
      </c>
      <c r="FO10" s="10">
        <v>30.5</v>
      </c>
      <c r="FP10" s="10">
        <f t="shared" ref="FP10:FR10" si="31">2.5*18.3</f>
        <v>45.75</v>
      </c>
      <c r="FQ10" s="10">
        <f t="shared" si="31"/>
        <v>45.75</v>
      </c>
      <c r="FR10" s="10">
        <f t="shared" si="31"/>
        <v>45.75</v>
      </c>
      <c r="FS10" s="10">
        <f t="shared" ref="FS10:FT10" si="32">2.5*23.8</f>
        <v>59.5</v>
      </c>
      <c r="FT10" s="10">
        <f t="shared" si="32"/>
        <v>59.5</v>
      </c>
      <c r="FU10" s="10">
        <f>2.5*18.3</f>
        <v>45.75</v>
      </c>
      <c r="FV10" s="10">
        <f>2.5*18.3</f>
        <v>45.75</v>
      </c>
      <c r="FW10" s="10">
        <f>2.5*17.4</f>
        <v>43.5</v>
      </c>
      <c r="FX10" s="10">
        <v>30.5</v>
      </c>
      <c r="FY10" s="10">
        <f>2.5*17.4</f>
        <v>43.5</v>
      </c>
      <c r="FZ10" s="10">
        <f t="shared" ref="FZ10:GC10" si="33">2.5*18.3</f>
        <v>45.75</v>
      </c>
      <c r="GA10" s="10">
        <f t="shared" si="33"/>
        <v>45.75</v>
      </c>
      <c r="GB10" s="10">
        <f t="shared" si="33"/>
        <v>45.75</v>
      </c>
      <c r="GC10" s="10">
        <f t="shared" si="33"/>
        <v>45.75</v>
      </c>
      <c r="GD10" s="10">
        <f t="shared" ref="GD10:GG10" si="34">2.5*25.8</f>
        <v>64.5</v>
      </c>
      <c r="GE10" s="10">
        <f t="shared" si="34"/>
        <v>64.5</v>
      </c>
      <c r="GF10" s="10">
        <f t="shared" si="34"/>
        <v>64.5</v>
      </c>
      <c r="GG10" s="10">
        <f t="shared" si="34"/>
        <v>64.5</v>
      </c>
      <c r="GH10" s="10">
        <f t="shared" ref="GH10:GI10" si="35">27.1*2.5</f>
        <v>67.75</v>
      </c>
      <c r="GI10" s="10">
        <f t="shared" si="35"/>
        <v>67.75</v>
      </c>
      <c r="GJ10" s="11">
        <v>76.229474999999994</v>
      </c>
      <c r="GK10" s="11">
        <v>76.229474999999994</v>
      </c>
      <c r="GL10" s="11">
        <v>76.229474999999994</v>
      </c>
      <c r="GM10" s="11">
        <v>76.229474999999994</v>
      </c>
      <c r="GN10" s="11">
        <v>76.229474999999994</v>
      </c>
      <c r="GO10" s="11">
        <v>76.229474999999994</v>
      </c>
      <c r="GP10" s="11">
        <v>76.229474999999994</v>
      </c>
      <c r="GQ10" s="11">
        <v>76.229474999999994</v>
      </c>
      <c r="GR10" s="11">
        <v>80.105549999999994</v>
      </c>
      <c r="GS10" s="11">
        <v>80.105549999999994</v>
      </c>
      <c r="GT10" s="11">
        <v>80.105549999999994</v>
      </c>
      <c r="GU10" s="11">
        <v>80.105549999999994</v>
      </c>
      <c r="GV10" s="11">
        <v>80.105549999999994</v>
      </c>
      <c r="GW10" s="11">
        <v>82.689600000000013</v>
      </c>
      <c r="GX10" s="11">
        <v>82.689600000000013</v>
      </c>
      <c r="GY10" s="11">
        <v>82.689600000000013</v>
      </c>
      <c r="GZ10" s="11">
        <v>82.689600000000013</v>
      </c>
      <c r="HA10" s="11">
        <v>80.105549999999994</v>
      </c>
      <c r="HB10" s="11">
        <v>80.105549999999994</v>
      </c>
      <c r="HC10" s="11">
        <v>80.105549999999994</v>
      </c>
      <c r="HD10" s="11">
        <v>82.689600000000013</v>
      </c>
      <c r="HE10" s="11">
        <v>82.689600000000013</v>
      </c>
      <c r="HF10" s="11">
        <v>82.689600000000013</v>
      </c>
      <c r="HG10" s="11">
        <v>76.229474999999994</v>
      </c>
      <c r="HH10" s="11">
        <v>80.105549999999994</v>
      </c>
      <c r="HI10" s="11">
        <v>76.229474999999994</v>
      </c>
      <c r="HJ10" s="11">
        <v>76.229474999999994</v>
      </c>
      <c r="HK10" s="11">
        <v>73.645425000000003</v>
      </c>
      <c r="HL10" s="11">
        <v>73.645425000000003</v>
      </c>
      <c r="HM10" s="11">
        <v>73.645425000000003</v>
      </c>
      <c r="HN10" s="11">
        <v>73.645425000000003</v>
      </c>
      <c r="HO10" s="11">
        <v>67.185299999999998</v>
      </c>
      <c r="HP10" s="11">
        <v>64.601249999999993</v>
      </c>
      <c r="HQ10" s="11">
        <v>64.601249999999993</v>
      </c>
      <c r="HR10" s="11">
        <v>73.645425000000003</v>
      </c>
      <c r="HS10" s="11">
        <v>73.645425000000003</v>
      </c>
      <c r="HT10" s="11">
        <v>76.229474999999994</v>
      </c>
      <c r="HU10" s="11">
        <v>67.185299999999998</v>
      </c>
      <c r="HV10" s="11">
        <v>67.185299999999998</v>
      </c>
      <c r="HW10" s="11">
        <v>67.185299999999998</v>
      </c>
      <c r="HX10" s="11">
        <v>67.185299999999998</v>
      </c>
      <c r="HY10" s="11">
        <v>67.185299999999998</v>
      </c>
      <c r="HZ10" s="11">
        <v>67.185299999999998</v>
      </c>
      <c r="IA10" s="11">
        <v>73.645425000000003</v>
      </c>
      <c r="IB10" s="11">
        <v>67.185299999999998</v>
      </c>
      <c r="IC10" s="11">
        <v>73.645425000000003</v>
      </c>
      <c r="ID10" s="11">
        <v>73.645425000000003</v>
      </c>
      <c r="IE10" s="11">
        <v>73.645425000000003</v>
      </c>
      <c r="IF10" s="11">
        <v>64.601249999999993</v>
      </c>
      <c r="IG10" s="11">
        <v>67.185299999999998</v>
      </c>
      <c r="IH10" s="11">
        <v>64.601249999999993</v>
      </c>
      <c r="II10" s="11">
        <v>64.601249999999993</v>
      </c>
      <c r="IJ10" s="11">
        <v>63.309224999999998</v>
      </c>
      <c r="IK10" s="11">
        <v>64.601249999999993</v>
      </c>
      <c r="IL10" s="11">
        <v>64.601249999999993</v>
      </c>
      <c r="IM10" s="11">
        <v>67.185299999999998</v>
      </c>
      <c r="IN10" s="11">
        <v>67.185299999999998</v>
      </c>
      <c r="IO10" s="11">
        <v>63.309224999999998</v>
      </c>
      <c r="IP10" s="11">
        <v>63.309224999999998</v>
      </c>
      <c r="IQ10" s="11">
        <v>63.309224999999998</v>
      </c>
      <c r="IR10" s="11">
        <v>63.309224999999998</v>
      </c>
      <c r="IS10" s="11">
        <v>63.309224999999998</v>
      </c>
      <c r="IT10" s="11">
        <v>63.309224999999998</v>
      </c>
      <c r="IU10" s="11">
        <v>63.309224999999998</v>
      </c>
      <c r="IV10" s="11">
        <v>63.309224999999998</v>
      </c>
      <c r="IW10" s="11">
        <v>63.309224999999998</v>
      </c>
      <c r="IX10" s="11">
        <v>63.309224999999998</v>
      </c>
      <c r="IY10" s="11">
        <v>63.309224999999998</v>
      </c>
      <c r="IZ10" s="11">
        <v>63.309224999999998</v>
      </c>
      <c r="JA10" s="11">
        <v>63.309224999999998</v>
      </c>
      <c r="JB10" s="11">
        <v>63.309224999999998</v>
      </c>
      <c r="JC10" s="11">
        <v>63.309224999999998</v>
      </c>
      <c r="JD10" s="11">
        <v>63.309224999999998</v>
      </c>
      <c r="JE10" s="11">
        <v>63.309224999999998</v>
      </c>
      <c r="JF10" s="11">
        <v>60.725175</v>
      </c>
      <c r="JG10" s="11">
        <v>60.725175</v>
      </c>
      <c r="JH10" s="11">
        <v>56.8491</v>
      </c>
      <c r="JI10" s="11">
        <v>64.601249999999993</v>
      </c>
      <c r="JJ10" s="11">
        <v>63.309224999999998</v>
      </c>
      <c r="JK10" s="11">
        <v>63.309224999999998</v>
      </c>
      <c r="JL10" s="11">
        <v>64.601249999999993</v>
      </c>
      <c r="JM10" s="11">
        <v>64.601249999999993</v>
      </c>
      <c r="JN10" s="11">
        <v>63.309224999999998</v>
      </c>
      <c r="JO10" s="11">
        <v>63.309224999999998</v>
      </c>
      <c r="JP10" s="11">
        <v>63.309224999999998</v>
      </c>
      <c r="JQ10" s="11">
        <v>63.309224999999998</v>
      </c>
      <c r="JR10" s="11">
        <v>63.309224999999998</v>
      </c>
      <c r="JS10" s="11">
        <v>64.601249999999993</v>
      </c>
      <c r="JT10" s="11">
        <v>64.601249999999993</v>
      </c>
      <c r="JU10" s="11">
        <v>64.601249999999993</v>
      </c>
      <c r="JV10" s="11">
        <v>67.185299999999998</v>
      </c>
      <c r="JW10" s="11">
        <v>67.185299999999998</v>
      </c>
      <c r="JX10" s="11">
        <v>67.185299999999998</v>
      </c>
      <c r="JY10" s="11">
        <v>67.185299999999998</v>
      </c>
      <c r="JZ10" s="11">
        <v>67.185299999999998</v>
      </c>
      <c r="KA10" s="12">
        <v>63.36</v>
      </c>
      <c r="KB10" s="12">
        <v>63.36</v>
      </c>
      <c r="KC10" s="12">
        <v>63.36</v>
      </c>
      <c r="KD10" s="12">
        <v>60.72</v>
      </c>
      <c r="KE10" s="12">
        <v>60.72</v>
      </c>
      <c r="KF10" s="12">
        <v>60.72</v>
      </c>
      <c r="KG10" s="12">
        <v>60.72</v>
      </c>
      <c r="KH10" s="12">
        <v>63.36</v>
      </c>
      <c r="KI10" s="13">
        <v>68.64</v>
      </c>
      <c r="KJ10" s="13">
        <v>68.64</v>
      </c>
      <c r="KK10" s="13">
        <v>68.64</v>
      </c>
      <c r="KL10" s="13">
        <v>68.64</v>
      </c>
      <c r="KM10" s="13">
        <v>68.64</v>
      </c>
      <c r="KN10" s="13">
        <v>68.64</v>
      </c>
      <c r="KO10" s="13">
        <v>68.64</v>
      </c>
      <c r="KP10" s="13">
        <v>68.64</v>
      </c>
      <c r="KQ10" s="13">
        <v>68.64</v>
      </c>
      <c r="KR10" s="12">
        <v>63.36</v>
      </c>
      <c r="KS10" s="12">
        <v>63.36</v>
      </c>
      <c r="KT10" s="12">
        <v>63.36</v>
      </c>
      <c r="KU10" s="13">
        <v>68.64</v>
      </c>
      <c r="KV10" s="13">
        <v>68.64</v>
      </c>
      <c r="KW10" s="13">
        <v>68.64</v>
      </c>
      <c r="KX10" s="12">
        <v>63.36</v>
      </c>
      <c r="KY10" s="12">
        <v>63.36</v>
      </c>
      <c r="KZ10" s="12">
        <v>63.36</v>
      </c>
      <c r="LA10" s="12">
        <v>63.36</v>
      </c>
      <c r="LB10" s="12">
        <v>60.72</v>
      </c>
      <c r="LC10" s="12">
        <v>60.72</v>
      </c>
      <c r="LD10" s="14">
        <v>59.4</v>
      </c>
      <c r="LE10" s="14">
        <v>59.4</v>
      </c>
      <c r="LF10" s="13">
        <v>58.08</v>
      </c>
      <c r="LG10" s="14">
        <v>59.4</v>
      </c>
      <c r="LH10" s="13">
        <v>58.08</v>
      </c>
      <c r="LI10" s="14">
        <v>59.4</v>
      </c>
      <c r="LJ10" s="12">
        <v>60.72</v>
      </c>
      <c r="LK10" s="12">
        <v>60.72</v>
      </c>
      <c r="LL10" s="12">
        <v>60.72</v>
      </c>
      <c r="LM10" s="12">
        <v>60.72</v>
      </c>
      <c r="LN10" s="12">
        <v>60.72</v>
      </c>
      <c r="LO10" s="12">
        <v>60.72</v>
      </c>
      <c r="LP10" s="12">
        <v>60.72</v>
      </c>
      <c r="LQ10" s="12">
        <v>60.72</v>
      </c>
      <c r="LR10" s="12">
        <v>60.72</v>
      </c>
      <c r="LS10" s="12">
        <v>60.72</v>
      </c>
      <c r="LT10" s="12">
        <v>60.72</v>
      </c>
      <c r="LU10" s="12">
        <v>60.72</v>
      </c>
      <c r="LV10" s="12">
        <v>60.72</v>
      </c>
      <c r="LW10" s="12">
        <v>60.72</v>
      </c>
      <c r="LX10" s="12">
        <v>60.72</v>
      </c>
      <c r="LY10" s="12">
        <v>60.72</v>
      </c>
      <c r="LZ10" s="12">
        <v>60.72</v>
      </c>
      <c r="MA10" s="12">
        <v>60.72</v>
      </c>
      <c r="MB10" s="12">
        <v>60.72</v>
      </c>
      <c r="MC10" s="12">
        <v>60.72</v>
      </c>
      <c r="MD10" s="14">
        <v>59.4</v>
      </c>
      <c r="ME10" s="12">
        <v>62.04</v>
      </c>
      <c r="MF10" s="12">
        <v>62.04</v>
      </c>
      <c r="MG10" s="12">
        <v>62.04</v>
      </c>
      <c r="MH10" s="12">
        <v>62.04</v>
      </c>
      <c r="MI10" s="12">
        <v>62.04</v>
      </c>
      <c r="MJ10" s="12">
        <v>62.04</v>
      </c>
      <c r="MK10" s="12">
        <v>62.04</v>
      </c>
      <c r="ML10" s="12">
        <v>60.72</v>
      </c>
      <c r="MM10" s="12">
        <v>60.72</v>
      </c>
      <c r="MN10" s="12">
        <v>62.04</v>
      </c>
      <c r="MO10" s="12">
        <v>62.04</v>
      </c>
      <c r="MP10" s="12">
        <v>62.04</v>
      </c>
      <c r="MQ10" s="12">
        <v>62.04</v>
      </c>
      <c r="MR10" s="12">
        <v>60.72</v>
      </c>
      <c r="MS10" s="12">
        <v>60.72</v>
      </c>
      <c r="MT10" s="12">
        <v>62.04</v>
      </c>
      <c r="MU10" s="12">
        <v>29.63</v>
      </c>
      <c r="MV10" s="12">
        <v>63.36</v>
      </c>
      <c r="MW10" s="12">
        <v>24.75</v>
      </c>
      <c r="MX10" s="13">
        <v>68.64</v>
      </c>
      <c r="MY10" s="13">
        <v>68.64</v>
      </c>
      <c r="MZ10" s="13">
        <v>68.64</v>
      </c>
      <c r="NA10" s="13">
        <v>68.64</v>
      </c>
      <c r="NB10" s="13">
        <v>68.64</v>
      </c>
      <c r="NC10" s="13">
        <v>68.64</v>
      </c>
      <c r="ND10" s="13">
        <v>68.64</v>
      </c>
      <c r="NE10" s="12">
        <v>63.36</v>
      </c>
      <c r="NF10" s="12">
        <v>63.36</v>
      </c>
      <c r="NG10" s="12">
        <v>62.04</v>
      </c>
      <c r="NH10" s="12">
        <v>60.72</v>
      </c>
      <c r="NI10" s="12">
        <v>62.04</v>
      </c>
      <c r="NJ10" s="12">
        <v>63.36</v>
      </c>
      <c r="NK10" s="12">
        <v>63.36</v>
      </c>
      <c r="NL10" s="13">
        <v>68.64</v>
      </c>
      <c r="NM10" s="12">
        <v>62.04</v>
      </c>
      <c r="NN10" s="12">
        <v>62.04</v>
      </c>
      <c r="NO10" s="12">
        <v>60.72</v>
      </c>
      <c r="NP10" s="12">
        <v>60.72</v>
      </c>
      <c r="NQ10" s="12">
        <v>62.04</v>
      </c>
    </row>
    <row r="11" spans="1:473" x14ac:dyDescent="0.2">
      <c r="A11" s="2" t="s">
        <v>6</v>
      </c>
      <c r="B11" s="8">
        <v>142</v>
      </c>
      <c r="C11" s="8">
        <v>142</v>
      </c>
      <c r="D11" s="8">
        <v>142</v>
      </c>
      <c r="E11" s="8">
        <v>142</v>
      </c>
      <c r="F11" s="8">
        <v>142</v>
      </c>
      <c r="G11" s="8">
        <v>142</v>
      </c>
      <c r="H11" s="8">
        <v>141</v>
      </c>
      <c r="I11" s="8">
        <v>141</v>
      </c>
      <c r="J11" s="8">
        <v>147</v>
      </c>
      <c r="K11" s="8">
        <v>147</v>
      </c>
      <c r="L11" s="8">
        <v>147</v>
      </c>
      <c r="M11" s="8">
        <v>147</v>
      </c>
      <c r="N11" s="8">
        <v>147</v>
      </c>
      <c r="O11" s="9">
        <v>151</v>
      </c>
      <c r="P11" s="9">
        <v>151</v>
      </c>
      <c r="Q11" s="9">
        <v>151</v>
      </c>
      <c r="R11" s="9">
        <v>151</v>
      </c>
      <c r="S11" s="8">
        <v>147</v>
      </c>
      <c r="T11" s="8">
        <v>147</v>
      </c>
      <c r="U11" s="8">
        <v>147</v>
      </c>
      <c r="V11" s="9">
        <v>151</v>
      </c>
      <c r="W11" s="9">
        <v>151</v>
      </c>
      <c r="X11" s="9">
        <v>151</v>
      </c>
      <c r="Y11" s="8">
        <v>142</v>
      </c>
      <c r="Z11" s="8">
        <v>147</v>
      </c>
      <c r="AA11" s="8">
        <v>142</v>
      </c>
      <c r="AB11" s="8">
        <v>142</v>
      </c>
      <c r="AC11" s="8">
        <v>141</v>
      </c>
      <c r="AD11" s="8">
        <v>141</v>
      </c>
      <c r="AE11" s="8">
        <v>141</v>
      </c>
      <c r="AF11" s="8">
        <v>141</v>
      </c>
      <c r="AG11" s="8">
        <v>133</v>
      </c>
      <c r="AH11" s="9">
        <v>132</v>
      </c>
      <c r="AI11" s="9">
        <v>132</v>
      </c>
      <c r="AJ11" s="8">
        <v>141</v>
      </c>
      <c r="AK11" s="8">
        <v>141</v>
      </c>
      <c r="AL11" s="8">
        <v>142</v>
      </c>
      <c r="AM11" s="8">
        <v>133</v>
      </c>
      <c r="AN11" s="8">
        <v>133</v>
      </c>
      <c r="AO11" s="8">
        <v>133</v>
      </c>
      <c r="AP11" s="8">
        <v>133</v>
      </c>
      <c r="AQ11" s="8">
        <v>133</v>
      </c>
      <c r="AR11" s="8">
        <v>141</v>
      </c>
      <c r="AS11" s="8">
        <v>133</v>
      </c>
      <c r="AT11" s="8">
        <v>141</v>
      </c>
      <c r="AU11" s="8">
        <v>141</v>
      </c>
      <c r="AV11" s="8">
        <v>141</v>
      </c>
      <c r="AW11" s="9">
        <v>132</v>
      </c>
      <c r="AX11" s="8">
        <v>133</v>
      </c>
      <c r="AY11" s="9">
        <v>132</v>
      </c>
      <c r="AZ11" s="9">
        <v>132</v>
      </c>
      <c r="BA11" s="8">
        <v>131</v>
      </c>
      <c r="BB11" s="9">
        <v>132</v>
      </c>
      <c r="BC11" s="9">
        <v>132</v>
      </c>
      <c r="BD11" s="8">
        <v>133</v>
      </c>
      <c r="BE11" s="8">
        <v>133</v>
      </c>
      <c r="BF11" s="8">
        <v>131</v>
      </c>
      <c r="BG11" s="8">
        <v>131</v>
      </c>
      <c r="BH11" s="8">
        <v>131</v>
      </c>
      <c r="BI11" s="8">
        <v>131</v>
      </c>
      <c r="BJ11" s="8">
        <v>131</v>
      </c>
      <c r="BK11" s="8">
        <v>131</v>
      </c>
      <c r="BL11" s="9">
        <v>130</v>
      </c>
      <c r="BM11" s="9">
        <v>130</v>
      </c>
      <c r="BN11" s="9">
        <v>130</v>
      </c>
      <c r="BO11" s="9">
        <v>130</v>
      </c>
      <c r="BP11" s="9">
        <v>130</v>
      </c>
      <c r="BQ11" s="9">
        <v>130</v>
      </c>
      <c r="BR11" s="9">
        <v>130</v>
      </c>
      <c r="BS11" s="9">
        <v>130</v>
      </c>
      <c r="BT11" s="9">
        <v>130</v>
      </c>
      <c r="BU11" s="9">
        <v>130</v>
      </c>
      <c r="BV11" s="8">
        <v>127</v>
      </c>
      <c r="BW11" s="8">
        <v>127</v>
      </c>
      <c r="BX11" s="9">
        <v>123</v>
      </c>
      <c r="BY11" s="9">
        <v>132</v>
      </c>
      <c r="BZ11" s="8">
        <v>131</v>
      </c>
      <c r="CA11" s="8">
        <v>131</v>
      </c>
      <c r="CB11" s="9">
        <v>132</v>
      </c>
      <c r="CC11" s="9">
        <v>132</v>
      </c>
      <c r="CD11" s="8">
        <v>131</v>
      </c>
      <c r="CE11" s="8">
        <v>131</v>
      </c>
      <c r="CF11" s="9">
        <v>130</v>
      </c>
      <c r="CG11" s="9">
        <v>130</v>
      </c>
      <c r="CH11" s="9">
        <v>130</v>
      </c>
      <c r="CI11" s="9">
        <v>132</v>
      </c>
      <c r="CJ11" s="9">
        <v>132</v>
      </c>
      <c r="CK11" s="9">
        <v>132</v>
      </c>
      <c r="CL11" s="8">
        <v>133</v>
      </c>
      <c r="CM11" s="8">
        <v>133</v>
      </c>
      <c r="CN11" s="8">
        <v>133</v>
      </c>
      <c r="CO11" s="8">
        <v>133</v>
      </c>
      <c r="CP11" s="9">
        <v>132</v>
      </c>
      <c r="CQ11" s="8">
        <v>133</v>
      </c>
      <c r="CR11" s="8">
        <v>133</v>
      </c>
      <c r="CS11" s="10">
        <f>23.8*3</f>
        <v>71.400000000000006</v>
      </c>
      <c r="CT11" s="10">
        <f>27.1*3</f>
        <v>81.300000000000011</v>
      </c>
      <c r="CU11" s="10">
        <f>27.1*3</f>
        <v>81.300000000000011</v>
      </c>
      <c r="CV11" s="10">
        <f>23.8*3</f>
        <v>71.400000000000006</v>
      </c>
      <c r="CW11" s="10">
        <f>3*25.8</f>
        <v>77.400000000000006</v>
      </c>
      <c r="CX11" s="10">
        <f>3*25.8</f>
        <v>77.400000000000006</v>
      </c>
      <c r="CY11" s="10">
        <f t="shared" ref="CY11:CZ11" si="36">23.8*3</f>
        <v>71.400000000000006</v>
      </c>
      <c r="CZ11" s="10">
        <f t="shared" si="36"/>
        <v>71.400000000000006</v>
      </c>
      <c r="DA11" s="10">
        <f t="shared" ref="DA11:DQ11" si="37">27.1*3</f>
        <v>81.300000000000011</v>
      </c>
      <c r="DB11" s="10">
        <f t="shared" si="37"/>
        <v>81.300000000000011</v>
      </c>
      <c r="DC11" s="10">
        <f t="shared" si="37"/>
        <v>81.300000000000011</v>
      </c>
      <c r="DD11" s="10">
        <f t="shared" si="37"/>
        <v>81.300000000000011</v>
      </c>
      <c r="DE11" s="10">
        <f t="shared" si="37"/>
        <v>81.300000000000011</v>
      </c>
      <c r="DF11" s="10">
        <f t="shared" si="37"/>
        <v>81.300000000000011</v>
      </c>
      <c r="DG11" s="10">
        <f t="shared" si="37"/>
        <v>81.300000000000011</v>
      </c>
      <c r="DH11" s="10">
        <f t="shared" si="37"/>
        <v>81.300000000000011</v>
      </c>
      <c r="DI11" s="10">
        <f t="shared" si="37"/>
        <v>81.300000000000011</v>
      </c>
      <c r="DJ11" s="10">
        <f t="shared" si="37"/>
        <v>81.300000000000011</v>
      </c>
      <c r="DK11" s="10">
        <f t="shared" si="37"/>
        <v>81.300000000000011</v>
      </c>
      <c r="DL11" s="10">
        <f t="shared" si="37"/>
        <v>81.300000000000011</v>
      </c>
      <c r="DM11" s="10">
        <f t="shared" si="37"/>
        <v>81.300000000000011</v>
      </c>
      <c r="DN11" s="10">
        <f t="shared" si="37"/>
        <v>81.300000000000011</v>
      </c>
      <c r="DO11" s="10">
        <f t="shared" si="37"/>
        <v>81.300000000000011</v>
      </c>
      <c r="DP11" s="10">
        <f t="shared" si="37"/>
        <v>81.300000000000011</v>
      </c>
      <c r="DQ11" s="10">
        <f t="shared" si="37"/>
        <v>81.300000000000011</v>
      </c>
      <c r="DR11" s="10">
        <f>3*25.8</f>
        <v>77.400000000000006</v>
      </c>
      <c r="DS11" s="10">
        <f>27.1*3</f>
        <v>81.300000000000011</v>
      </c>
      <c r="DT11" s="10">
        <f>23.8*3</f>
        <v>71.400000000000006</v>
      </c>
      <c r="DU11" s="10">
        <f>3*25.8</f>
        <v>77.400000000000006</v>
      </c>
      <c r="DV11" s="10">
        <f>23.8*3</f>
        <v>71.400000000000006</v>
      </c>
      <c r="DW11" s="10">
        <f t="shared" ref="DW11:DX11" si="38">3*25.8</f>
        <v>77.400000000000006</v>
      </c>
      <c r="DX11" s="10">
        <f t="shared" si="38"/>
        <v>77.400000000000006</v>
      </c>
      <c r="DY11" s="10">
        <f>23.8*3</f>
        <v>71.400000000000006</v>
      </c>
      <c r="DZ11" s="10">
        <f t="shared" ref="DZ11:EA11" si="39">3*25.8</f>
        <v>77.400000000000006</v>
      </c>
      <c r="EA11" s="10">
        <f t="shared" si="39"/>
        <v>77.400000000000006</v>
      </c>
      <c r="EB11" s="10">
        <f t="shared" ref="EB11:EC11" si="40">27.1*3</f>
        <v>81.300000000000011</v>
      </c>
      <c r="EC11" s="10">
        <f t="shared" si="40"/>
        <v>81.300000000000011</v>
      </c>
      <c r="ED11" s="10">
        <f>19*3</f>
        <v>57</v>
      </c>
      <c r="EE11" s="10">
        <f t="shared" ref="EE11:EJ11" si="41">19*3</f>
        <v>57</v>
      </c>
      <c r="EF11" s="10">
        <f t="shared" si="41"/>
        <v>57</v>
      </c>
      <c r="EG11" s="10">
        <f t="shared" si="41"/>
        <v>57</v>
      </c>
      <c r="EH11" s="10">
        <f t="shared" si="41"/>
        <v>57</v>
      </c>
      <c r="EI11" s="10">
        <f t="shared" si="41"/>
        <v>57</v>
      </c>
      <c r="EJ11" s="10">
        <f t="shared" si="41"/>
        <v>57</v>
      </c>
      <c r="EK11" s="10">
        <f t="shared" ref="EK11:EL11" si="42">3*25.8</f>
        <v>77.400000000000006</v>
      </c>
      <c r="EL11" s="10">
        <f t="shared" si="42"/>
        <v>77.400000000000006</v>
      </c>
      <c r="EM11" s="10">
        <f t="shared" ref="EM11:EO11" si="43">19*3</f>
        <v>57</v>
      </c>
      <c r="EN11" s="10">
        <f t="shared" si="43"/>
        <v>57</v>
      </c>
      <c r="EO11" s="10">
        <f t="shared" si="43"/>
        <v>57</v>
      </c>
      <c r="EP11" s="10">
        <f>23.8*3</f>
        <v>71.400000000000006</v>
      </c>
      <c r="EQ11" s="10">
        <f t="shared" ref="EQ11:EV11" si="44">23.8*3</f>
        <v>71.400000000000006</v>
      </c>
      <c r="ER11" s="10">
        <f t="shared" si="44"/>
        <v>71.400000000000006</v>
      </c>
      <c r="ES11" s="10">
        <f t="shared" si="44"/>
        <v>71.400000000000006</v>
      </c>
      <c r="ET11" s="10">
        <f t="shared" si="44"/>
        <v>71.400000000000006</v>
      </c>
      <c r="EU11" s="10">
        <f t="shared" si="44"/>
        <v>71.400000000000006</v>
      </c>
      <c r="EV11" s="10">
        <f t="shared" si="44"/>
        <v>71.400000000000006</v>
      </c>
      <c r="EW11" s="10">
        <f>18.3*3</f>
        <v>54.900000000000006</v>
      </c>
      <c r="EX11" s="10">
        <f>18.3*3</f>
        <v>54.900000000000006</v>
      </c>
      <c r="EY11" s="10">
        <f>23.8*3</f>
        <v>71.400000000000006</v>
      </c>
      <c r="EZ11" s="10">
        <f>18.3*3</f>
        <v>54.900000000000006</v>
      </c>
      <c r="FA11" s="10">
        <f t="shared" ref="FA11:FB11" si="45">23.8*3</f>
        <v>71.400000000000006</v>
      </c>
      <c r="FB11" s="10">
        <f t="shared" si="45"/>
        <v>71.400000000000006</v>
      </c>
      <c r="FC11" s="10">
        <f>18.3*3</f>
        <v>54.900000000000006</v>
      </c>
      <c r="FD11" s="10">
        <f t="shared" ref="FD11:FE11" si="46">18.3*3</f>
        <v>54.900000000000006</v>
      </c>
      <c r="FE11" s="10">
        <f t="shared" si="46"/>
        <v>54.900000000000006</v>
      </c>
      <c r="FF11" s="10">
        <f>3*17.4</f>
        <v>52.199999999999996</v>
      </c>
      <c r="FG11" s="10">
        <f t="shared" ref="FG11:FI11" si="47">3*17.4</f>
        <v>52.199999999999996</v>
      </c>
      <c r="FH11" s="10">
        <f t="shared" si="47"/>
        <v>52.199999999999996</v>
      </c>
      <c r="FI11" s="10">
        <f t="shared" si="47"/>
        <v>52.199999999999996</v>
      </c>
      <c r="FJ11" s="10">
        <f>18.3*3</f>
        <v>54.900000000000006</v>
      </c>
      <c r="FK11" s="10">
        <f t="shared" ref="FK11:FL11" si="48">3*17.4</f>
        <v>52.199999999999996</v>
      </c>
      <c r="FL11" s="10">
        <f t="shared" si="48"/>
        <v>52.199999999999996</v>
      </c>
      <c r="FM11" s="10">
        <f>3*17.4</f>
        <v>52.199999999999996</v>
      </c>
      <c r="FN11" s="10">
        <v>36.599999999999994</v>
      </c>
      <c r="FO11" s="10">
        <v>36.599999999999994</v>
      </c>
      <c r="FP11" s="10">
        <f t="shared" ref="FP11:FR11" si="49">18.3*3</f>
        <v>54.900000000000006</v>
      </c>
      <c r="FQ11" s="10">
        <f t="shared" si="49"/>
        <v>54.900000000000006</v>
      </c>
      <c r="FR11" s="10">
        <f t="shared" si="49"/>
        <v>54.900000000000006</v>
      </c>
      <c r="FS11" s="10">
        <f t="shared" ref="FS11:FT11" si="50">23.8*3</f>
        <v>71.400000000000006</v>
      </c>
      <c r="FT11" s="10">
        <f t="shared" si="50"/>
        <v>71.400000000000006</v>
      </c>
      <c r="FU11" s="10">
        <f>18.3*3</f>
        <v>54.900000000000006</v>
      </c>
      <c r="FV11" s="10">
        <f>18.3*3</f>
        <v>54.900000000000006</v>
      </c>
      <c r="FW11" s="10">
        <f>3*17.4</f>
        <v>52.199999999999996</v>
      </c>
      <c r="FX11" s="10">
        <v>36.599999999999994</v>
      </c>
      <c r="FY11" s="10">
        <f>3*17.4</f>
        <v>52.199999999999996</v>
      </c>
      <c r="FZ11" s="10">
        <f t="shared" ref="FZ11:GC11" si="51">18.3*3</f>
        <v>54.900000000000006</v>
      </c>
      <c r="GA11" s="10">
        <f t="shared" si="51"/>
        <v>54.900000000000006</v>
      </c>
      <c r="GB11" s="10">
        <f t="shared" si="51"/>
        <v>54.900000000000006</v>
      </c>
      <c r="GC11" s="10">
        <f t="shared" si="51"/>
        <v>54.900000000000006</v>
      </c>
      <c r="GD11" s="10">
        <f t="shared" ref="GD11:GG11" si="52">3*25.8</f>
        <v>77.400000000000006</v>
      </c>
      <c r="GE11" s="10">
        <f t="shared" si="52"/>
        <v>77.400000000000006</v>
      </c>
      <c r="GF11" s="10">
        <f t="shared" si="52"/>
        <v>77.400000000000006</v>
      </c>
      <c r="GG11" s="10">
        <f t="shared" si="52"/>
        <v>77.400000000000006</v>
      </c>
      <c r="GH11" s="10">
        <f t="shared" ref="GH11:GI11" si="53">27.1*3</f>
        <v>81.300000000000011</v>
      </c>
      <c r="GI11" s="10">
        <f t="shared" si="53"/>
        <v>81.300000000000011</v>
      </c>
      <c r="GJ11" s="11">
        <v>76.229474999999994</v>
      </c>
      <c r="GK11" s="11">
        <v>76.229474999999994</v>
      </c>
      <c r="GL11" s="11">
        <v>76.229474999999994</v>
      </c>
      <c r="GM11" s="11">
        <v>76.229474999999994</v>
      </c>
      <c r="GN11" s="11">
        <v>76.229474999999994</v>
      </c>
      <c r="GO11" s="11">
        <v>76.229474999999994</v>
      </c>
      <c r="GP11" s="11">
        <v>76.229474999999994</v>
      </c>
      <c r="GQ11" s="11">
        <v>76.229474999999994</v>
      </c>
      <c r="GR11" s="11">
        <v>80.105549999999994</v>
      </c>
      <c r="GS11" s="11">
        <v>80.105549999999994</v>
      </c>
      <c r="GT11" s="11">
        <v>80.105549999999994</v>
      </c>
      <c r="GU11" s="11">
        <v>80.105549999999994</v>
      </c>
      <c r="GV11" s="11">
        <v>80.105549999999994</v>
      </c>
      <c r="GW11" s="11">
        <v>82.689600000000013</v>
      </c>
      <c r="GX11" s="11">
        <v>82.689600000000013</v>
      </c>
      <c r="GY11" s="11">
        <v>82.689600000000013</v>
      </c>
      <c r="GZ11" s="11">
        <v>82.689600000000013</v>
      </c>
      <c r="HA11" s="11">
        <v>80.105549999999994</v>
      </c>
      <c r="HB11" s="11">
        <v>80.105549999999994</v>
      </c>
      <c r="HC11" s="11">
        <v>80.105549999999994</v>
      </c>
      <c r="HD11" s="11">
        <v>82.689600000000013</v>
      </c>
      <c r="HE11" s="11">
        <v>82.689600000000013</v>
      </c>
      <c r="HF11" s="11">
        <v>82.689600000000013</v>
      </c>
      <c r="HG11" s="11">
        <v>76.229474999999994</v>
      </c>
      <c r="HH11" s="11">
        <v>80.105549999999994</v>
      </c>
      <c r="HI11" s="11">
        <v>76.229474999999994</v>
      </c>
      <c r="HJ11" s="11">
        <v>76.229474999999994</v>
      </c>
      <c r="HK11" s="11">
        <v>73.645425000000003</v>
      </c>
      <c r="HL11" s="11">
        <v>73.645425000000003</v>
      </c>
      <c r="HM11" s="11">
        <v>73.645425000000003</v>
      </c>
      <c r="HN11" s="11">
        <v>73.645425000000003</v>
      </c>
      <c r="HO11" s="11">
        <v>67.185299999999998</v>
      </c>
      <c r="HP11" s="11">
        <v>64.601249999999993</v>
      </c>
      <c r="HQ11" s="11">
        <v>64.601249999999993</v>
      </c>
      <c r="HR11" s="11">
        <v>73.645425000000003</v>
      </c>
      <c r="HS11" s="11">
        <v>73.645425000000003</v>
      </c>
      <c r="HT11" s="11">
        <v>76.229474999999994</v>
      </c>
      <c r="HU11" s="11">
        <v>67.185299999999998</v>
      </c>
      <c r="HV11" s="11">
        <v>67.185299999999998</v>
      </c>
      <c r="HW11" s="11">
        <v>67.185299999999998</v>
      </c>
      <c r="HX11" s="11">
        <v>67.185299999999998</v>
      </c>
      <c r="HY11" s="11">
        <v>67.185299999999998</v>
      </c>
      <c r="HZ11" s="11">
        <v>67.185299999999998</v>
      </c>
      <c r="IA11" s="11">
        <v>73.645425000000003</v>
      </c>
      <c r="IB11" s="11">
        <v>67.185299999999998</v>
      </c>
      <c r="IC11" s="11">
        <v>73.645425000000003</v>
      </c>
      <c r="ID11" s="11">
        <v>73.645425000000003</v>
      </c>
      <c r="IE11" s="11">
        <v>73.645425000000003</v>
      </c>
      <c r="IF11" s="11">
        <v>64.601249999999993</v>
      </c>
      <c r="IG11" s="11">
        <v>67.185299999999998</v>
      </c>
      <c r="IH11" s="11">
        <v>64.601249999999993</v>
      </c>
      <c r="II11" s="11">
        <v>64.601249999999993</v>
      </c>
      <c r="IJ11" s="11">
        <v>63.309224999999998</v>
      </c>
      <c r="IK11" s="11">
        <v>64.601249999999993</v>
      </c>
      <c r="IL11" s="11">
        <v>64.601249999999993</v>
      </c>
      <c r="IM11" s="11">
        <v>67.185299999999998</v>
      </c>
      <c r="IN11" s="11">
        <v>67.185299999999998</v>
      </c>
      <c r="IO11" s="11">
        <v>63.309224999999998</v>
      </c>
      <c r="IP11" s="11">
        <v>63.309224999999998</v>
      </c>
      <c r="IQ11" s="11">
        <v>63.309224999999998</v>
      </c>
      <c r="IR11" s="11">
        <v>63.309224999999998</v>
      </c>
      <c r="IS11" s="11">
        <v>63.309224999999998</v>
      </c>
      <c r="IT11" s="11">
        <v>63.309224999999998</v>
      </c>
      <c r="IU11" s="11">
        <v>63.309224999999998</v>
      </c>
      <c r="IV11" s="11">
        <v>63.309224999999998</v>
      </c>
      <c r="IW11" s="11">
        <v>63.309224999999998</v>
      </c>
      <c r="IX11" s="11">
        <v>63.309224999999998</v>
      </c>
      <c r="IY11" s="11">
        <v>63.309224999999998</v>
      </c>
      <c r="IZ11" s="11">
        <v>63.309224999999998</v>
      </c>
      <c r="JA11" s="11">
        <v>63.309224999999998</v>
      </c>
      <c r="JB11" s="11">
        <v>63.309224999999998</v>
      </c>
      <c r="JC11" s="11">
        <v>63.309224999999998</v>
      </c>
      <c r="JD11" s="11">
        <v>63.309224999999998</v>
      </c>
      <c r="JE11" s="11">
        <v>63.309224999999998</v>
      </c>
      <c r="JF11" s="11">
        <v>60.725175</v>
      </c>
      <c r="JG11" s="11">
        <v>60.725175</v>
      </c>
      <c r="JH11" s="11">
        <v>56.8491</v>
      </c>
      <c r="JI11" s="11">
        <v>64.601249999999993</v>
      </c>
      <c r="JJ11" s="11">
        <v>63.309224999999998</v>
      </c>
      <c r="JK11" s="11">
        <v>63.309224999999998</v>
      </c>
      <c r="JL11" s="11">
        <v>64.601249999999993</v>
      </c>
      <c r="JM11" s="11">
        <v>64.601249999999993</v>
      </c>
      <c r="JN11" s="11">
        <v>63.309224999999998</v>
      </c>
      <c r="JO11" s="11">
        <v>63.309224999999998</v>
      </c>
      <c r="JP11" s="11">
        <v>63.309224999999998</v>
      </c>
      <c r="JQ11" s="11">
        <v>63.309224999999998</v>
      </c>
      <c r="JR11" s="11">
        <v>63.309224999999998</v>
      </c>
      <c r="JS11" s="11">
        <v>64.601249999999993</v>
      </c>
      <c r="JT11" s="11">
        <v>64.601249999999993</v>
      </c>
      <c r="JU11" s="11">
        <v>64.601249999999993</v>
      </c>
      <c r="JV11" s="11">
        <v>67.185299999999998</v>
      </c>
      <c r="JW11" s="11">
        <v>67.185299999999998</v>
      </c>
      <c r="JX11" s="11">
        <v>67.185299999999998</v>
      </c>
      <c r="JY11" s="11">
        <v>67.185299999999998</v>
      </c>
      <c r="JZ11" s="11">
        <v>67.185299999999998</v>
      </c>
      <c r="KA11" s="12">
        <v>72.599999999999994</v>
      </c>
      <c r="KB11" s="12">
        <v>72.599999999999994</v>
      </c>
      <c r="KC11" s="12">
        <v>72.599999999999994</v>
      </c>
      <c r="KD11" s="12">
        <v>69.959999999999994</v>
      </c>
      <c r="KE11" s="12">
        <v>69.959999999999994</v>
      </c>
      <c r="KF11" s="12">
        <v>69.959999999999994</v>
      </c>
      <c r="KG11" s="12">
        <v>69.959999999999994</v>
      </c>
      <c r="KH11" s="12">
        <v>72.599999999999994</v>
      </c>
      <c r="KI11" s="13">
        <v>79.2</v>
      </c>
      <c r="KJ11" s="13">
        <v>79.2</v>
      </c>
      <c r="KK11" s="13">
        <v>79.2</v>
      </c>
      <c r="KL11" s="13">
        <v>79.2</v>
      </c>
      <c r="KM11" s="13">
        <v>79.2</v>
      </c>
      <c r="KN11" s="13">
        <v>79.2</v>
      </c>
      <c r="KO11" s="13">
        <v>79.2</v>
      </c>
      <c r="KP11" s="13">
        <v>79.2</v>
      </c>
      <c r="KQ11" s="13">
        <v>79.2</v>
      </c>
      <c r="KR11" s="12">
        <v>72.599999999999994</v>
      </c>
      <c r="KS11" s="12">
        <v>72.599999999999994</v>
      </c>
      <c r="KT11" s="12">
        <v>72.599999999999994</v>
      </c>
      <c r="KU11" s="13">
        <v>79.2</v>
      </c>
      <c r="KV11" s="13">
        <v>79.2</v>
      </c>
      <c r="KW11" s="13">
        <v>79.2</v>
      </c>
      <c r="KX11" s="12">
        <v>72.599999999999994</v>
      </c>
      <c r="KY11" s="12">
        <v>72.599999999999994</v>
      </c>
      <c r="KZ11" s="12">
        <v>72.599999999999994</v>
      </c>
      <c r="LA11" s="12">
        <v>72.599999999999994</v>
      </c>
      <c r="LB11" s="12">
        <v>69.959999999999994</v>
      </c>
      <c r="LC11" s="12">
        <v>69.959999999999994</v>
      </c>
      <c r="LD11" s="14">
        <v>68.64</v>
      </c>
      <c r="LE11" s="14">
        <v>68.64</v>
      </c>
      <c r="LF11" s="13">
        <v>67.319999999999993</v>
      </c>
      <c r="LG11" s="14">
        <v>68.64</v>
      </c>
      <c r="LH11" s="13">
        <v>67.319999999999993</v>
      </c>
      <c r="LI11" s="14">
        <v>68.64</v>
      </c>
      <c r="LJ11" s="12">
        <v>69.959999999999994</v>
      </c>
      <c r="LK11" s="12">
        <v>69.959999999999994</v>
      </c>
      <c r="LL11" s="12">
        <v>69.959999999999994</v>
      </c>
      <c r="LM11" s="12">
        <v>69.959999999999994</v>
      </c>
      <c r="LN11" s="12">
        <v>69.959999999999994</v>
      </c>
      <c r="LO11" s="12">
        <v>69.959999999999994</v>
      </c>
      <c r="LP11" s="12">
        <v>69.959999999999994</v>
      </c>
      <c r="LQ11" s="12">
        <v>69.959999999999994</v>
      </c>
      <c r="LR11" s="12">
        <v>69.959999999999994</v>
      </c>
      <c r="LS11" s="12">
        <v>69.959999999999994</v>
      </c>
      <c r="LT11" s="12">
        <v>69.959999999999994</v>
      </c>
      <c r="LU11" s="12">
        <v>69.959999999999994</v>
      </c>
      <c r="LV11" s="12">
        <v>69.959999999999994</v>
      </c>
      <c r="LW11" s="12">
        <v>69.959999999999994</v>
      </c>
      <c r="LX11" s="12">
        <v>69.959999999999994</v>
      </c>
      <c r="LY11" s="12">
        <v>69.959999999999994</v>
      </c>
      <c r="LZ11" s="12">
        <v>69.959999999999994</v>
      </c>
      <c r="MA11" s="12">
        <v>69.959999999999994</v>
      </c>
      <c r="MB11" s="12">
        <v>69.959999999999994</v>
      </c>
      <c r="MC11" s="12">
        <v>69.959999999999994</v>
      </c>
      <c r="MD11" s="14">
        <v>68.64</v>
      </c>
      <c r="ME11" s="12">
        <v>71.28</v>
      </c>
      <c r="MF11" s="12">
        <v>71.28</v>
      </c>
      <c r="MG11" s="12">
        <v>71.28</v>
      </c>
      <c r="MH11" s="12">
        <v>71.28</v>
      </c>
      <c r="MI11" s="12">
        <v>71.28</v>
      </c>
      <c r="MJ11" s="12">
        <v>71.28</v>
      </c>
      <c r="MK11" s="12">
        <v>71.28</v>
      </c>
      <c r="ML11" s="12">
        <v>69.959999999999994</v>
      </c>
      <c r="MM11" s="12">
        <v>69.959999999999994</v>
      </c>
      <c r="MN11" s="12">
        <v>71.28</v>
      </c>
      <c r="MO11" s="12">
        <v>71.28</v>
      </c>
      <c r="MP11" s="12">
        <v>71.28</v>
      </c>
      <c r="MQ11" s="12">
        <v>71.28</v>
      </c>
      <c r="MR11" s="12">
        <v>69.959999999999994</v>
      </c>
      <c r="MS11" s="12">
        <v>69.959999999999994</v>
      </c>
      <c r="MT11" s="12">
        <v>71.28</v>
      </c>
      <c r="MU11" s="12">
        <v>32.770000000000003</v>
      </c>
      <c r="MV11" s="12">
        <v>72.599999999999994</v>
      </c>
      <c r="MW11" s="12">
        <v>27.19</v>
      </c>
      <c r="MX11" s="13">
        <v>79.2</v>
      </c>
      <c r="MY11" s="13">
        <v>79.2</v>
      </c>
      <c r="MZ11" s="13">
        <v>79.2</v>
      </c>
      <c r="NA11" s="13">
        <v>79.2</v>
      </c>
      <c r="NB11" s="13">
        <v>79.2</v>
      </c>
      <c r="NC11" s="13">
        <v>79.2</v>
      </c>
      <c r="ND11" s="13">
        <v>79.2</v>
      </c>
      <c r="NE11" s="12">
        <v>72.599999999999994</v>
      </c>
      <c r="NF11" s="12">
        <v>72.599999999999994</v>
      </c>
      <c r="NG11" s="12">
        <v>71.28</v>
      </c>
      <c r="NH11" s="12">
        <v>69.959999999999994</v>
      </c>
      <c r="NI11" s="12">
        <v>71.28</v>
      </c>
      <c r="NJ11" s="12">
        <v>72.599999999999994</v>
      </c>
      <c r="NK11" s="12">
        <v>72.599999999999994</v>
      </c>
      <c r="NL11" s="13">
        <v>79.2</v>
      </c>
      <c r="NM11" s="12">
        <v>71.28</v>
      </c>
      <c r="NN11" s="12">
        <v>71.28</v>
      </c>
      <c r="NO11" s="12">
        <v>69.959999999999994</v>
      </c>
      <c r="NP11" s="12">
        <v>69.959999999999994</v>
      </c>
      <c r="NQ11" s="12">
        <v>71.28</v>
      </c>
    </row>
    <row r="12" spans="1:473" x14ac:dyDescent="0.2">
      <c r="A12" s="2" t="s">
        <v>7</v>
      </c>
      <c r="B12" s="8">
        <v>155</v>
      </c>
      <c r="C12" s="8">
        <v>155</v>
      </c>
      <c r="D12" s="8">
        <v>155</v>
      </c>
      <c r="E12" s="8">
        <v>155</v>
      </c>
      <c r="F12" s="8">
        <v>155</v>
      </c>
      <c r="G12" s="8">
        <v>155</v>
      </c>
      <c r="H12" s="8">
        <v>152</v>
      </c>
      <c r="I12" s="8">
        <v>152</v>
      </c>
      <c r="J12" s="8">
        <v>162</v>
      </c>
      <c r="K12" s="8">
        <v>162</v>
      </c>
      <c r="L12" s="8">
        <v>162</v>
      </c>
      <c r="M12" s="8">
        <v>162</v>
      </c>
      <c r="N12" s="8">
        <v>162</v>
      </c>
      <c r="O12" s="9">
        <v>173</v>
      </c>
      <c r="P12" s="9">
        <v>173</v>
      </c>
      <c r="Q12" s="9">
        <v>173</v>
      </c>
      <c r="R12" s="9">
        <v>173</v>
      </c>
      <c r="S12" s="8">
        <v>162</v>
      </c>
      <c r="T12" s="8">
        <v>162</v>
      </c>
      <c r="U12" s="8">
        <v>162</v>
      </c>
      <c r="V12" s="9">
        <v>173</v>
      </c>
      <c r="W12" s="9">
        <v>173</v>
      </c>
      <c r="X12" s="9">
        <v>173</v>
      </c>
      <c r="Y12" s="8">
        <v>155</v>
      </c>
      <c r="Z12" s="8">
        <v>162</v>
      </c>
      <c r="AA12" s="8">
        <v>155</v>
      </c>
      <c r="AB12" s="8">
        <v>155</v>
      </c>
      <c r="AC12" s="8">
        <v>152</v>
      </c>
      <c r="AD12" s="8">
        <v>152</v>
      </c>
      <c r="AE12" s="8">
        <v>152</v>
      </c>
      <c r="AF12" s="8">
        <v>152</v>
      </c>
      <c r="AG12" s="8">
        <v>145</v>
      </c>
      <c r="AH12" s="9">
        <v>145</v>
      </c>
      <c r="AI12" s="9">
        <v>145</v>
      </c>
      <c r="AJ12" s="8">
        <v>152</v>
      </c>
      <c r="AK12" s="8">
        <v>152</v>
      </c>
      <c r="AL12" s="8">
        <v>155</v>
      </c>
      <c r="AM12" s="8">
        <v>145</v>
      </c>
      <c r="AN12" s="8">
        <v>145</v>
      </c>
      <c r="AO12" s="8">
        <v>145</v>
      </c>
      <c r="AP12" s="8">
        <v>145</v>
      </c>
      <c r="AQ12" s="8">
        <v>145</v>
      </c>
      <c r="AR12" s="8">
        <v>152</v>
      </c>
      <c r="AS12" s="8">
        <v>145</v>
      </c>
      <c r="AT12" s="8">
        <v>152</v>
      </c>
      <c r="AU12" s="8">
        <v>152</v>
      </c>
      <c r="AV12" s="8">
        <v>152</v>
      </c>
      <c r="AW12" s="9">
        <v>145</v>
      </c>
      <c r="AX12" s="8">
        <v>145</v>
      </c>
      <c r="AY12" s="9">
        <v>145</v>
      </c>
      <c r="AZ12" s="9">
        <v>145</v>
      </c>
      <c r="BA12" s="8">
        <v>144</v>
      </c>
      <c r="BB12" s="9">
        <v>145</v>
      </c>
      <c r="BC12" s="9">
        <v>145</v>
      </c>
      <c r="BD12" s="8">
        <v>145</v>
      </c>
      <c r="BE12" s="8">
        <v>145</v>
      </c>
      <c r="BF12" s="8">
        <v>144</v>
      </c>
      <c r="BG12" s="8">
        <v>144</v>
      </c>
      <c r="BH12" s="8">
        <v>144</v>
      </c>
      <c r="BI12" s="8">
        <v>144</v>
      </c>
      <c r="BJ12" s="8">
        <v>144</v>
      </c>
      <c r="BK12" s="8">
        <v>144</v>
      </c>
      <c r="BL12" s="9">
        <v>143</v>
      </c>
      <c r="BM12" s="9">
        <v>143</v>
      </c>
      <c r="BN12" s="9">
        <v>143</v>
      </c>
      <c r="BO12" s="9">
        <v>143</v>
      </c>
      <c r="BP12" s="9">
        <v>143</v>
      </c>
      <c r="BQ12" s="9">
        <v>143</v>
      </c>
      <c r="BR12" s="9">
        <v>143</v>
      </c>
      <c r="BS12" s="9">
        <v>143</v>
      </c>
      <c r="BT12" s="9">
        <v>143</v>
      </c>
      <c r="BU12" s="9">
        <v>143</v>
      </c>
      <c r="BV12" s="8">
        <v>142</v>
      </c>
      <c r="BW12" s="8">
        <v>142</v>
      </c>
      <c r="BX12" s="9">
        <v>138</v>
      </c>
      <c r="BY12" s="9">
        <v>145</v>
      </c>
      <c r="BZ12" s="8">
        <v>144</v>
      </c>
      <c r="CA12" s="8">
        <v>144</v>
      </c>
      <c r="CB12" s="9">
        <v>145</v>
      </c>
      <c r="CC12" s="9">
        <v>145</v>
      </c>
      <c r="CD12" s="8">
        <v>144</v>
      </c>
      <c r="CE12" s="8">
        <v>144</v>
      </c>
      <c r="CF12" s="9">
        <v>143</v>
      </c>
      <c r="CG12" s="9">
        <v>143</v>
      </c>
      <c r="CH12" s="9">
        <v>143</v>
      </c>
      <c r="CI12" s="9">
        <v>145</v>
      </c>
      <c r="CJ12" s="9">
        <v>145</v>
      </c>
      <c r="CK12" s="9">
        <v>145</v>
      </c>
      <c r="CL12" s="8">
        <v>145</v>
      </c>
      <c r="CM12" s="8">
        <v>145</v>
      </c>
      <c r="CN12" s="8">
        <v>145</v>
      </c>
      <c r="CO12" s="8">
        <v>145</v>
      </c>
      <c r="CP12" s="9">
        <v>145</v>
      </c>
      <c r="CQ12" s="8">
        <v>145</v>
      </c>
      <c r="CR12" s="8">
        <v>145</v>
      </c>
      <c r="CS12" s="10">
        <f>23.8*4</f>
        <v>95.2</v>
      </c>
      <c r="CT12" s="10">
        <f>27.1*4</f>
        <v>108.4</v>
      </c>
      <c r="CU12" s="10">
        <f>27.1*4</f>
        <v>108.4</v>
      </c>
      <c r="CV12" s="10">
        <f>23.8*4</f>
        <v>95.2</v>
      </c>
      <c r="CW12" s="10">
        <f>25.8*4</f>
        <v>103.2</v>
      </c>
      <c r="CX12" s="10">
        <f>25.8*4</f>
        <v>103.2</v>
      </c>
      <c r="CY12" s="10">
        <f t="shared" ref="CY12:CZ12" si="54">23.8*4</f>
        <v>95.2</v>
      </c>
      <c r="CZ12" s="10">
        <f t="shared" si="54"/>
        <v>95.2</v>
      </c>
      <c r="DA12" s="10">
        <f t="shared" ref="DA12:DQ12" si="55">27.1*4</f>
        <v>108.4</v>
      </c>
      <c r="DB12" s="10">
        <f t="shared" si="55"/>
        <v>108.4</v>
      </c>
      <c r="DC12" s="10">
        <f t="shared" si="55"/>
        <v>108.4</v>
      </c>
      <c r="DD12" s="10">
        <f t="shared" si="55"/>
        <v>108.4</v>
      </c>
      <c r="DE12" s="10">
        <f t="shared" si="55"/>
        <v>108.4</v>
      </c>
      <c r="DF12" s="10">
        <f t="shared" si="55"/>
        <v>108.4</v>
      </c>
      <c r="DG12" s="10">
        <f t="shared" si="55"/>
        <v>108.4</v>
      </c>
      <c r="DH12" s="10">
        <f t="shared" si="55"/>
        <v>108.4</v>
      </c>
      <c r="DI12" s="10">
        <f t="shared" si="55"/>
        <v>108.4</v>
      </c>
      <c r="DJ12" s="10">
        <f t="shared" si="55"/>
        <v>108.4</v>
      </c>
      <c r="DK12" s="10">
        <f t="shared" si="55"/>
        <v>108.4</v>
      </c>
      <c r="DL12" s="10">
        <f t="shared" si="55"/>
        <v>108.4</v>
      </c>
      <c r="DM12" s="10">
        <f t="shared" si="55"/>
        <v>108.4</v>
      </c>
      <c r="DN12" s="10">
        <f t="shared" si="55"/>
        <v>108.4</v>
      </c>
      <c r="DO12" s="10">
        <f t="shared" si="55"/>
        <v>108.4</v>
      </c>
      <c r="DP12" s="10">
        <f t="shared" si="55"/>
        <v>108.4</v>
      </c>
      <c r="DQ12" s="10">
        <f t="shared" si="55"/>
        <v>108.4</v>
      </c>
      <c r="DR12" s="10">
        <f>25.8*4</f>
        <v>103.2</v>
      </c>
      <c r="DS12" s="10">
        <f>27.1*4</f>
        <v>108.4</v>
      </c>
      <c r="DT12" s="10">
        <f>23.8*4</f>
        <v>95.2</v>
      </c>
      <c r="DU12" s="10">
        <f>25.8*4</f>
        <v>103.2</v>
      </c>
      <c r="DV12" s="10">
        <f>23.8*4</f>
        <v>95.2</v>
      </c>
      <c r="DW12" s="10">
        <f t="shared" ref="DW12:DX12" si="56">25.8*4</f>
        <v>103.2</v>
      </c>
      <c r="DX12" s="10">
        <f t="shared" si="56"/>
        <v>103.2</v>
      </c>
      <c r="DY12" s="10">
        <f>23.8*4</f>
        <v>95.2</v>
      </c>
      <c r="DZ12" s="10">
        <f t="shared" ref="DZ12:EA12" si="57">25.8*4</f>
        <v>103.2</v>
      </c>
      <c r="EA12" s="10">
        <f t="shared" si="57"/>
        <v>103.2</v>
      </c>
      <c r="EB12" s="10">
        <f t="shared" ref="EB12:EC12" si="58">27.1*4</f>
        <v>108.4</v>
      </c>
      <c r="EC12" s="10">
        <f t="shared" si="58"/>
        <v>108.4</v>
      </c>
      <c r="ED12" s="10">
        <f>19*4</f>
        <v>76</v>
      </c>
      <c r="EE12" s="10">
        <f t="shared" ref="EE12:EJ12" si="59">19*4</f>
        <v>76</v>
      </c>
      <c r="EF12" s="10">
        <f t="shared" si="59"/>
        <v>76</v>
      </c>
      <c r="EG12" s="10">
        <f t="shared" si="59"/>
        <v>76</v>
      </c>
      <c r="EH12" s="10">
        <f t="shared" si="59"/>
        <v>76</v>
      </c>
      <c r="EI12" s="10">
        <f t="shared" si="59"/>
        <v>76</v>
      </c>
      <c r="EJ12" s="10">
        <f t="shared" si="59"/>
        <v>76</v>
      </c>
      <c r="EK12" s="10">
        <f t="shared" ref="EK12:EL12" si="60">25.8*4</f>
        <v>103.2</v>
      </c>
      <c r="EL12" s="10">
        <f t="shared" si="60"/>
        <v>103.2</v>
      </c>
      <c r="EM12" s="10">
        <f t="shared" ref="EM12:EO12" si="61">19*4</f>
        <v>76</v>
      </c>
      <c r="EN12" s="10">
        <f t="shared" si="61"/>
        <v>76</v>
      </c>
      <c r="EO12" s="10">
        <f t="shared" si="61"/>
        <v>76</v>
      </c>
      <c r="EP12" s="10">
        <f>23.8*4</f>
        <v>95.2</v>
      </c>
      <c r="EQ12" s="10">
        <f t="shared" ref="EQ12:EV12" si="62">23.8*4</f>
        <v>95.2</v>
      </c>
      <c r="ER12" s="10">
        <f t="shared" si="62"/>
        <v>95.2</v>
      </c>
      <c r="ES12" s="10">
        <f t="shared" si="62"/>
        <v>95.2</v>
      </c>
      <c r="ET12" s="10">
        <f t="shared" si="62"/>
        <v>95.2</v>
      </c>
      <c r="EU12" s="10">
        <f t="shared" si="62"/>
        <v>95.2</v>
      </c>
      <c r="EV12" s="10">
        <f t="shared" si="62"/>
        <v>95.2</v>
      </c>
      <c r="EW12" s="10">
        <f>18.3*4</f>
        <v>73.2</v>
      </c>
      <c r="EX12" s="10">
        <f>18.3*4</f>
        <v>73.2</v>
      </c>
      <c r="EY12" s="10">
        <f>23.8*4</f>
        <v>95.2</v>
      </c>
      <c r="EZ12" s="10">
        <f>18.3*4</f>
        <v>73.2</v>
      </c>
      <c r="FA12" s="10">
        <f t="shared" ref="FA12:FB12" si="63">23.8*4</f>
        <v>95.2</v>
      </c>
      <c r="FB12" s="10">
        <f t="shared" si="63"/>
        <v>95.2</v>
      </c>
      <c r="FC12" s="10">
        <f>18.3*4</f>
        <v>73.2</v>
      </c>
      <c r="FD12" s="10">
        <f t="shared" ref="FD12:FE12" si="64">18.3*4</f>
        <v>73.2</v>
      </c>
      <c r="FE12" s="10">
        <f t="shared" si="64"/>
        <v>73.2</v>
      </c>
      <c r="FF12" s="10">
        <f>4*17.4</f>
        <v>69.599999999999994</v>
      </c>
      <c r="FG12" s="10">
        <f t="shared" ref="FG12:FI12" si="65">4*17.4</f>
        <v>69.599999999999994</v>
      </c>
      <c r="FH12" s="10">
        <f t="shared" si="65"/>
        <v>69.599999999999994</v>
      </c>
      <c r="FI12" s="10">
        <f t="shared" si="65"/>
        <v>69.599999999999994</v>
      </c>
      <c r="FJ12" s="10">
        <f>18.3*4</f>
        <v>73.2</v>
      </c>
      <c r="FK12" s="10">
        <f t="shared" ref="FK12:FL12" si="66">4*17.4</f>
        <v>69.599999999999994</v>
      </c>
      <c r="FL12" s="10">
        <f t="shared" si="66"/>
        <v>69.599999999999994</v>
      </c>
      <c r="FM12" s="10">
        <f>4*17.4</f>
        <v>69.599999999999994</v>
      </c>
      <c r="FN12" s="10">
        <v>48.8</v>
      </c>
      <c r="FO12" s="10">
        <v>48.8</v>
      </c>
      <c r="FP12" s="10">
        <f t="shared" ref="FP12:FR12" si="67">18.3*4</f>
        <v>73.2</v>
      </c>
      <c r="FQ12" s="10">
        <f t="shared" si="67"/>
        <v>73.2</v>
      </c>
      <c r="FR12" s="10">
        <f t="shared" si="67"/>
        <v>73.2</v>
      </c>
      <c r="FS12" s="10">
        <f t="shared" ref="FS12:FT12" si="68">23.8*4</f>
        <v>95.2</v>
      </c>
      <c r="FT12" s="10">
        <f t="shared" si="68"/>
        <v>95.2</v>
      </c>
      <c r="FU12" s="10">
        <f>18.3*4</f>
        <v>73.2</v>
      </c>
      <c r="FV12" s="10">
        <f>18.3*4</f>
        <v>73.2</v>
      </c>
      <c r="FW12" s="10">
        <f>4*17.4</f>
        <v>69.599999999999994</v>
      </c>
      <c r="FX12" s="10">
        <v>48.8</v>
      </c>
      <c r="FY12" s="10">
        <f>4*17.4</f>
        <v>69.599999999999994</v>
      </c>
      <c r="FZ12" s="10">
        <f t="shared" ref="FZ12:GC12" si="69">18.3*4</f>
        <v>73.2</v>
      </c>
      <c r="GA12" s="10">
        <f t="shared" si="69"/>
        <v>73.2</v>
      </c>
      <c r="GB12" s="10">
        <f t="shared" si="69"/>
        <v>73.2</v>
      </c>
      <c r="GC12" s="10">
        <f t="shared" si="69"/>
        <v>73.2</v>
      </c>
      <c r="GD12" s="10">
        <f t="shared" ref="GD12:GG12" si="70">25.8*4</f>
        <v>103.2</v>
      </c>
      <c r="GE12" s="10">
        <f t="shared" si="70"/>
        <v>103.2</v>
      </c>
      <c r="GF12" s="10">
        <f t="shared" si="70"/>
        <v>103.2</v>
      </c>
      <c r="GG12" s="10">
        <f t="shared" si="70"/>
        <v>103.2</v>
      </c>
      <c r="GH12" s="10">
        <f t="shared" ref="GH12:GI12" si="71">27.1*4</f>
        <v>108.4</v>
      </c>
      <c r="GI12" s="10">
        <f t="shared" si="71"/>
        <v>108.4</v>
      </c>
      <c r="GJ12" s="11">
        <v>82.689600000000013</v>
      </c>
      <c r="GK12" s="11">
        <v>82.689600000000013</v>
      </c>
      <c r="GL12" s="11">
        <v>82.689600000000013</v>
      </c>
      <c r="GM12" s="11">
        <v>82.689600000000013</v>
      </c>
      <c r="GN12" s="11">
        <v>82.689600000000013</v>
      </c>
      <c r="GO12" s="11">
        <v>82.689600000000013</v>
      </c>
      <c r="GP12" s="11">
        <v>82.689600000000013</v>
      </c>
      <c r="GQ12" s="11">
        <v>82.689600000000013</v>
      </c>
      <c r="GR12" s="11">
        <v>87.857700000000008</v>
      </c>
      <c r="GS12" s="11">
        <v>87.857700000000008</v>
      </c>
      <c r="GT12" s="11">
        <v>87.857700000000008</v>
      </c>
      <c r="GU12" s="11">
        <v>87.857700000000008</v>
      </c>
      <c r="GV12" s="11">
        <v>87.857700000000008</v>
      </c>
      <c r="GW12" s="11">
        <v>98.193899999999985</v>
      </c>
      <c r="GX12" s="11">
        <v>98.193899999999985</v>
      </c>
      <c r="GY12" s="11">
        <v>98.193899999999985</v>
      </c>
      <c r="GZ12" s="11">
        <v>98.193899999999985</v>
      </c>
      <c r="HA12" s="11">
        <v>87.857700000000008</v>
      </c>
      <c r="HB12" s="11">
        <v>87.857700000000008</v>
      </c>
      <c r="HC12" s="11">
        <v>87.857700000000008</v>
      </c>
      <c r="HD12" s="11">
        <v>98.193899999999985</v>
      </c>
      <c r="HE12" s="11">
        <v>98.193899999999985</v>
      </c>
      <c r="HF12" s="11">
        <v>98.193899999999985</v>
      </c>
      <c r="HG12" s="11">
        <v>82.689600000000013</v>
      </c>
      <c r="HH12" s="11">
        <v>87.857700000000008</v>
      </c>
      <c r="HI12" s="11">
        <v>82.689600000000013</v>
      </c>
      <c r="HJ12" s="11">
        <v>82.689600000000013</v>
      </c>
      <c r="HK12" s="11">
        <v>78.813524999999998</v>
      </c>
      <c r="HL12" s="11">
        <v>78.813524999999998</v>
      </c>
      <c r="HM12" s="11">
        <v>78.813524999999998</v>
      </c>
      <c r="HN12" s="11">
        <v>78.813524999999998</v>
      </c>
      <c r="HO12" s="11">
        <v>73.645425000000003</v>
      </c>
      <c r="HP12" s="11">
        <v>71.061374999999998</v>
      </c>
      <c r="HQ12" s="11">
        <v>71.061374999999998</v>
      </c>
      <c r="HR12" s="11">
        <v>78.813524999999998</v>
      </c>
      <c r="HS12" s="11">
        <v>78.813524999999998</v>
      </c>
      <c r="HT12" s="11">
        <v>82.689600000000013</v>
      </c>
      <c r="HU12" s="11">
        <v>73.645425000000003</v>
      </c>
      <c r="HV12" s="11">
        <v>73.645425000000003</v>
      </c>
      <c r="HW12" s="11">
        <v>73.645425000000003</v>
      </c>
      <c r="HX12" s="11">
        <v>73.645425000000003</v>
      </c>
      <c r="HY12" s="11">
        <v>73.645425000000003</v>
      </c>
      <c r="HZ12" s="11">
        <v>73.645425000000003</v>
      </c>
      <c r="IA12" s="11">
        <v>78.813524999999998</v>
      </c>
      <c r="IB12" s="11">
        <v>73.645425000000003</v>
      </c>
      <c r="IC12" s="11">
        <v>78.813524999999998</v>
      </c>
      <c r="ID12" s="11">
        <v>78.813524999999998</v>
      </c>
      <c r="IE12" s="11">
        <v>78.813524999999998</v>
      </c>
      <c r="IF12" s="11">
        <v>71.061374999999998</v>
      </c>
      <c r="IG12" s="11">
        <v>73.645425000000003</v>
      </c>
      <c r="IH12" s="11">
        <v>71.061374999999998</v>
      </c>
      <c r="II12" s="11">
        <v>71.061374999999998</v>
      </c>
      <c r="IJ12" s="11">
        <v>71.061374999999998</v>
      </c>
      <c r="IK12" s="11">
        <v>71.061374999999998</v>
      </c>
      <c r="IL12" s="11">
        <v>71.061374999999998</v>
      </c>
      <c r="IM12" s="11">
        <v>73.645425000000003</v>
      </c>
      <c r="IN12" s="11">
        <v>73.645425000000003</v>
      </c>
      <c r="IO12" s="11">
        <v>71.061374999999998</v>
      </c>
      <c r="IP12" s="11">
        <v>71.061374999999998</v>
      </c>
      <c r="IQ12" s="11">
        <v>71.061374999999998</v>
      </c>
      <c r="IR12" s="11">
        <v>71.061374999999998</v>
      </c>
      <c r="IS12" s="11">
        <v>71.061374999999998</v>
      </c>
      <c r="IT12" s="11">
        <v>71.061374999999998</v>
      </c>
      <c r="IU12" s="11">
        <v>71.061374999999998</v>
      </c>
      <c r="IV12" s="11">
        <v>71.061374999999998</v>
      </c>
      <c r="IW12" s="11">
        <v>71.061374999999998</v>
      </c>
      <c r="IX12" s="11">
        <v>71.061374999999998</v>
      </c>
      <c r="IY12" s="11">
        <v>71.061374999999998</v>
      </c>
      <c r="IZ12" s="11">
        <v>71.061374999999998</v>
      </c>
      <c r="JA12" s="11">
        <v>71.061374999999998</v>
      </c>
      <c r="JB12" s="11">
        <v>71.061374999999998</v>
      </c>
      <c r="JC12" s="11">
        <v>71.061374999999998</v>
      </c>
      <c r="JD12" s="11">
        <v>71.061374999999998</v>
      </c>
      <c r="JE12" s="11">
        <v>71.061374999999998</v>
      </c>
      <c r="JF12" s="11">
        <v>71.061374999999998</v>
      </c>
      <c r="JG12" s="11">
        <v>71.061374999999998</v>
      </c>
      <c r="JH12" s="11">
        <v>64.601249999999993</v>
      </c>
      <c r="JI12" s="11">
        <v>71.061374999999998</v>
      </c>
      <c r="JJ12" s="11">
        <v>71.061374999999998</v>
      </c>
      <c r="JK12" s="11">
        <v>71.061374999999998</v>
      </c>
      <c r="JL12" s="11">
        <v>71.061374999999998</v>
      </c>
      <c r="JM12" s="11">
        <v>71.061374999999998</v>
      </c>
      <c r="JN12" s="11">
        <v>71.061374999999998</v>
      </c>
      <c r="JO12" s="11">
        <v>71.061374999999998</v>
      </c>
      <c r="JP12" s="11">
        <v>71.061374999999998</v>
      </c>
      <c r="JQ12" s="11">
        <v>71.061374999999998</v>
      </c>
      <c r="JR12" s="11">
        <v>71.061374999999998</v>
      </c>
      <c r="JS12" s="11">
        <v>71.061374999999998</v>
      </c>
      <c r="JT12" s="11">
        <v>71.061374999999998</v>
      </c>
      <c r="JU12" s="11">
        <v>71.061374999999998</v>
      </c>
      <c r="JV12" s="11">
        <v>73.645425000000003</v>
      </c>
      <c r="JW12" s="11">
        <v>73.645425000000003</v>
      </c>
      <c r="JX12" s="11">
        <v>73.645425000000003</v>
      </c>
      <c r="JY12" s="11">
        <v>73.645425000000003</v>
      </c>
      <c r="JZ12" s="11">
        <v>73.645425000000003</v>
      </c>
      <c r="KA12" s="12">
        <v>89.7</v>
      </c>
      <c r="KB12" s="12">
        <v>89.7</v>
      </c>
      <c r="KC12" s="12">
        <v>89.7</v>
      </c>
      <c r="KD12" s="12">
        <v>79.3</v>
      </c>
      <c r="KE12" s="12">
        <v>79.3</v>
      </c>
      <c r="KF12" s="12">
        <v>79.3</v>
      </c>
      <c r="KG12" s="12">
        <v>79.3</v>
      </c>
      <c r="KH12" s="12">
        <v>89.7</v>
      </c>
      <c r="KI12" s="13">
        <v>102.7</v>
      </c>
      <c r="KJ12" s="13">
        <v>102.7</v>
      </c>
      <c r="KK12" s="13">
        <v>102.7</v>
      </c>
      <c r="KL12" s="13">
        <v>102.7</v>
      </c>
      <c r="KM12" s="13">
        <v>102.7</v>
      </c>
      <c r="KN12" s="13">
        <v>102.7</v>
      </c>
      <c r="KO12" s="13">
        <v>102.7</v>
      </c>
      <c r="KP12" s="13">
        <v>102.7</v>
      </c>
      <c r="KQ12" s="13">
        <v>102.7</v>
      </c>
      <c r="KR12" s="12">
        <v>89.7</v>
      </c>
      <c r="KS12" s="12">
        <v>89.7</v>
      </c>
      <c r="KT12" s="12">
        <v>89.7</v>
      </c>
      <c r="KU12" s="13">
        <v>102.7</v>
      </c>
      <c r="KV12" s="13">
        <v>102.7</v>
      </c>
      <c r="KW12" s="13">
        <v>102.7</v>
      </c>
      <c r="KX12" s="12">
        <v>89.7</v>
      </c>
      <c r="KY12" s="12">
        <v>89.7</v>
      </c>
      <c r="KZ12" s="12">
        <v>89.7</v>
      </c>
      <c r="LA12" s="12">
        <v>89.7</v>
      </c>
      <c r="LB12" s="12">
        <v>79.3</v>
      </c>
      <c r="LC12" s="12">
        <v>79.3</v>
      </c>
      <c r="LD12" s="15">
        <v>85.8</v>
      </c>
      <c r="LE12" s="15">
        <v>85.8</v>
      </c>
      <c r="LF12" s="15">
        <v>84.5</v>
      </c>
      <c r="LG12" s="15">
        <v>85.8</v>
      </c>
      <c r="LH12" s="15">
        <v>84.5</v>
      </c>
      <c r="LI12" s="15">
        <v>85.8</v>
      </c>
      <c r="LJ12" s="12">
        <v>79.3</v>
      </c>
      <c r="LK12" s="12">
        <v>79.3</v>
      </c>
      <c r="LL12" s="12">
        <v>79.3</v>
      </c>
      <c r="LM12" s="12">
        <v>79.3</v>
      </c>
      <c r="LN12" s="12">
        <v>79.3</v>
      </c>
      <c r="LO12" s="12">
        <v>79.3</v>
      </c>
      <c r="LP12" s="12">
        <v>79.3</v>
      </c>
      <c r="LQ12" s="12">
        <v>79.3</v>
      </c>
      <c r="LR12" s="12">
        <v>79.3</v>
      </c>
      <c r="LS12" s="12">
        <v>79.3</v>
      </c>
      <c r="LT12" s="12">
        <v>79.3</v>
      </c>
      <c r="LU12" s="12">
        <v>79.3</v>
      </c>
      <c r="LV12" s="12">
        <v>79.3</v>
      </c>
      <c r="LW12" s="12">
        <v>79.3</v>
      </c>
      <c r="LX12" s="12">
        <v>79.3</v>
      </c>
      <c r="LY12" s="12">
        <v>79.3</v>
      </c>
      <c r="LZ12" s="12">
        <v>79.3</v>
      </c>
      <c r="MA12" s="12">
        <v>79.3</v>
      </c>
      <c r="MB12" s="12">
        <v>79.3</v>
      </c>
      <c r="MC12" s="12">
        <v>79.3</v>
      </c>
      <c r="MD12" s="15">
        <v>85.8</v>
      </c>
      <c r="ME12" s="12">
        <v>88.4</v>
      </c>
      <c r="MF12" s="12">
        <v>88.4</v>
      </c>
      <c r="MG12" s="12">
        <v>88.4</v>
      </c>
      <c r="MH12" s="12">
        <v>88.4</v>
      </c>
      <c r="MI12" s="12">
        <v>88.4</v>
      </c>
      <c r="MJ12" s="12">
        <v>88.4</v>
      </c>
      <c r="MK12" s="12">
        <v>88.4</v>
      </c>
      <c r="ML12" s="12">
        <v>79.3</v>
      </c>
      <c r="MM12" s="12">
        <v>79.3</v>
      </c>
      <c r="MN12" s="12">
        <v>88.4</v>
      </c>
      <c r="MO12" s="12">
        <v>88.4</v>
      </c>
      <c r="MP12" s="12">
        <v>88.4</v>
      </c>
      <c r="MQ12" s="12">
        <v>88.4</v>
      </c>
      <c r="MR12" s="12">
        <v>79.3</v>
      </c>
      <c r="MS12" s="12">
        <v>79.3</v>
      </c>
      <c r="MT12" s="12">
        <v>88.4</v>
      </c>
      <c r="MU12" s="12">
        <v>41.13</v>
      </c>
      <c r="MV12" s="12">
        <v>89.7</v>
      </c>
      <c r="MW12" s="12">
        <v>31.37</v>
      </c>
      <c r="MX12" s="13">
        <v>102.7</v>
      </c>
      <c r="MY12" s="13">
        <v>102.7</v>
      </c>
      <c r="MZ12" s="13">
        <v>102.7</v>
      </c>
      <c r="NA12" s="13">
        <v>102.7</v>
      </c>
      <c r="NB12" s="13">
        <v>102.7</v>
      </c>
      <c r="NC12" s="13">
        <v>102.7</v>
      </c>
      <c r="ND12" s="13">
        <v>102.7</v>
      </c>
      <c r="NE12" s="12">
        <v>89.7</v>
      </c>
      <c r="NF12" s="12">
        <v>89.7</v>
      </c>
      <c r="NG12" s="12">
        <v>88.4</v>
      </c>
      <c r="NH12" s="12">
        <v>79.3</v>
      </c>
      <c r="NI12" s="12">
        <v>88.4</v>
      </c>
      <c r="NJ12" s="12">
        <v>89.7</v>
      </c>
      <c r="NK12" s="12">
        <v>89.7</v>
      </c>
      <c r="NL12" s="13">
        <v>102.7</v>
      </c>
      <c r="NM12" s="12">
        <v>88.4</v>
      </c>
      <c r="NN12" s="12">
        <v>88.4</v>
      </c>
      <c r="NO12" s="12">
        <v>79.3</v>
      </c>
      <c r="NP12" s="12">
        <v>79.3</v>
      </c>
      <c r="NQ12" s="12">
        <v>88.4</v>
      </c>
    </row>
    <row r="13" spans="1:473" x14ac:dyDescent="0.2">
      <c r="A13" s="2" t="s">
        <v>8</v>
      </c>
      <c r="B13" s="8">
        <v>173</v>
      </c>
      <c r="C13" s="8">
        <v>173</v>
      </c>
      <c r="D13" s="8">
        <v>173</v>
      </c>
      <c r="E13" s="8">
        <v>173</v>
      </c>
      <c r="F13" s="8">
        <v>173</v>
      </c>
      <c r="G13" s="8">
        <v>173</v>
      </c>
      <c r="H13" s="8">
        <v>170</v>
      </c>
      <c r="I13" s="8">
        <v>170</v>
      </c>
      <c r="J13" s="8">
        <v>179</v>
      </c>
      <c r="K13" s="8">
        <v>179</v>
      </c>
      <c r="L13" s="8">
        <v>179</v>
      </c>
      <c r="M13" s="8">
        <v>179</v>
      </c>
      <c r="N13" s="8">
        <v>179</v>
      </c>
      <c r="O13" s="9">
        <v>189</v>
      </c>
      <c r="P13" s="9">
        <v>189</v>
      </c>
      <c r="Q13" s="9">
        <v>189</v>
      </c>
      <c r="R13" s="9">
        <v>189</v>
      </c>
      <c r="S13" s="8">
        <v>179</v>
      </c>
      <c r="T13" s="8">
        <v>179</v>
      </c>
      <c r="U13" s="8">
        <v>179</v>
      </c>
      <c r="V13" s="9">
        <v>189</v>
      </c>
      <c r="W13" s="9">
        <v>189</v>
      </c>
      <c r="X13" s="9">
        <v>189</v>
      </c>
      <c r="Y13" s="8">
        <v>173</v>
      </c>
      <c r="Z13" s="8">
        <v>179</v>
      </c>
      <c r="AA13" s="8">
        <v>173</v>
      </c>
      <c r="AB13" s="8">
        <v>173</v>
      </c>
      <c r="AC13" s="8">
        <v>170</v>
      </c>
      <c r="AD13" s="8">
        <v>170</v>
      </c>
      <c r="AE13" s="8">
        <v>170</v>
      </c>
      <c r="AF13" s="8">
        <v>170</v>
      </c>
      <c r="AG13" s="8">
        <v>160</v>
      </c>
      <c r="AH13" s="9">
        <v>159</v>
      </c>
      <c r="AI13" s="9">
        <v>159</v>
      </c>
      <c r="AJ13" s="8">
        <v>170</v>
      </c>
      <c r="AK13" s="8">
        <v>170</v>
      </c>
      <c r="AL13" s="8">
        <v>173</v>
      </c>
      <c r="AM13" s="8">
        <v>160</v>
      </c>
      <c r="AN13" s="8">
        <v>160</v>
      </c>
      <c r="AO13" s="8">
        <v>160</v>
      </c>
      <c r="AP13" s="8">
        <v>160</v>
      </c>
      <c r="AQ13" s="8">
        <v>160</v>
      </c>
      <c r="AR13" s="8">
        <v>170</v>
      </c>
      <c r="AS13" s="8">
        <v>160</v>
      </c>
      <c r="AT13" s="8">
        <v>170</v>
      </c>
      <c r="AU13" s="8">
        <v>170</v>
      </c>
      <c r="AV13" s="8">
        <v>170</v>
      </c>
      <c r="AW13" s="9">
        <v>159</v>
      </c>
      <c r="AX13" s="8">
        <v>160</v>
      </c>
      <c r="AY13" s="9">
        <v>159</v>
      </c>
      <c r="AZ13" s="9">
        <v>159</v>
      </c>
      <c r="BA13" s="8">
        <v>159</v>
      </c>
      <c r="BB13" s="9">
        <v>159</v>
      </c>
      <c r="BC13" s="9">
        <v>159</v>
      </c>
      <c r="BD13" s="8">
        <v>160</v>
      </c>
      <c r="BE13" s="8">
        <v>160</v>
      </c>
      <c r="BF13" s="8">
        <v>159</v>
      </c>
      <c r="BG13" s="8">
        <v>159</v>
      </c>
      <c r="BH13" s="8">
        <v>159</v>
      </c>
      <c r="BI13" s="8">
        <v>159</v>
      </c>
      <c r="BJ13" s="8">
        <v>159</v>
      </c>
      <c r="BK13" s="8">
        <v>159</v>
      </c>
      <c r="BL13" s="9">
        <v>158</v>
      </c>
      <c r="BM13" s="9">
        <v>158</v>
      </c>
      <c r="BN13" s="9">
        <v>158</v>
      </c>
      <c r="BO13" s="9">
        <v>158</v>
      </c>
      <c r="BP13" s="9">
        <v>158</v>
      </c>
      <c r="BQ13" s="9">
        <v>158</v>
      </c>
      <c r="BR13" s="9">
        <v>158</v>
      </c>
      <c r="BS13" s="9">
        <v>158</v>
      </c>
      <c r="BT13" s="9">
        <v>158</v>
      </c>
      <c r="BU13" s="9">
        <v>158</v>
      </c>
      <c r="BV13" s="8">
        <v>155</v>
      </c>
      <c r="BW13" s="8">
        <v>155</v>
      </c>
      <c r="BX13" s="9">
        <v>149</v>
      </c>
      <c r="BY13" s="9">
        <v>159</v>
      </c>
      <c r="BZ13" s="8">
        <v>159</v>
      </c>
      <c r="CA13" s="8">
        <v>159</v>
      </c>
      <c r="CB13" s="9">
        <v>159</v>
      </c>
      <c r="CC13" s="9">
        <v>159</v>
      </c>
      <c r="CD13" s="8">
        <v>159</v>
      </c>
      <c r="CE13" s="8">
        <v>159</v>
      </c>
      <c r="CF13" s="9">
        <v>158</v>
      </c>
      <c r="CG13" s="9">
        <v>158</v>
      </c>
      <c r="CH13" s="9">
        <v>158</v>
      </c>
      <c r="CI13" s="9">
        <v>159</v>
      </c>
      <c r="CJ13" s="9">
        <v>159</v>
      </c>
      <c r="CK13" s="9">
        <v>159</v>
      </c>
      <c r="CL13" s="8">
        <v>160</v>
      </c>
      <c r="CM13" s="8">
        <v>160</v>
      </c>
      <c r="CN13" s="8">
        <v>160</v>
      </c>
      <c r="CO13" s="8">
        <v>160</v>
      </c>
      <c r="CP13" s="9">
        <v>159</v>
      </c>
      <c r="CQ13" s="8">
        <v>160</v>
      </c>
      <c r="CR13" s="8">
        <v>160</v>
      </c>
      <c r="CS13" s="10">
        <f>23.8*5</f>
        <v>119</v>
      </c>
      <c r="CT13" s="10">
        <f>27.1*5</f>
        <v>135.5</v>
      </c>
      <c r="CU13" s="10">
        <f>27.1*5</f>
        <v>135.5</v>
      </c>
      <c r="CV13" s="10">
        <f>23.8*5</f>
        <v>119</v>
      </c>
      <c r="CW13" s="10">
        <f>25.8*5</f>
        <v>129</v>
      </c>
      <c r="CX13" s="10">
        <f>25.8*5</f>
        <v>129</v>
      </c>
      <c r="CY13" s="10">
        <f t="shared" ref="CY13:CZ13" si="72">23.8*5</f>
        <v>119</v>
      </c>
      <c r="CZ13" s="10">
        <f t="shared" si="72"/>
        <v>119</v>
      </c>
      <c r="DA13" s="10">
        <f t="shared" ref="DA13:DQ13" si="73">27.1*5</f>
        <v>135.5</v>
      </c>
      <c r="DB13" s="10">
        <f t="shared" si="73"/>
        <v>135.5</v>
      </c>
      <c r="DC13" s="10">
        <f t="shared" si="73"/>
        <v>135.5</v>
      </c>
      <c r="DD13" s="10">
        <f t="shared" si="73"/>
        <v>135.5</v>
      </c>
      <c r="DE13" s="10">
        <f t="shared" si="73"/>
        <v>135.5</v>
      </c>
      <c r="DF13" s="10">
        <f t="shared" si="73"/>
        <v>135.5</v>
      </c>
      <c r="DG13" s="10">
        <f t="shared" si="73"/>
        <v>135.5</v>
      </c>
      <c r="DH13" s="10">
        <f t="shared" si="73"/>
        <v>135.5</v>
      </c>
      <c r="DI13" s="10">
        <f t="shared" si="73"/>
        <v>135.5</v>
      </c>
      <c r="DJ13" s="10">
        <f t="shared" si="73"/>
        <v>135.5</v>
      </c>
      <c r="DK13" s="10">
        <f t="shared" si="73"/>
        <v>135.5</v>
      </c>
      <c r="DL13" s="10">
        <f t="shared" si="73"/>
        <v>135.5</v>
      </c>
      <c r="DM13" s="10">
        <f t="shared" si="73"/>
        <v>135.5</v>
      </c>
      <c r="DN13" s="10">
        <f t="shared" si="73"/>
        <v>135.5</v>
      </c>
      <c r="DO13" s="10">
        <f t="shared" si="73"/>
        <v>135.5</v>
      </c>
      <c r="DP13" s="10">
        <f t="shared" si="73"/>
        <v>135.5</v>
      </c>
      <c r="DQ13" s="10">
        <f t="shared" si="73"/>
        <v>135.5</v>
      </c>
      <c r="DR13" s="10">
        <f>25.8*5</f>
        <v>129</v>
      </c>
      <c r="DS13" s="10">
        <f>27.1*5</f>
        <v>135.5</v>
      </c>
      <c r="DT13" s="10">
        <f>23.8*5</f>
        <v>119</v>
      </c>
      <c r="DU13" s="10">
        <f>25.8*5</f>
        <v>129</v>
      </c>
      <c r="DV13" s="10">
        <f>23.8*5</f>
        <v>119</v>
      </c>
      <c r="DW13" s="10">
        <f t="shared" ref="DW13:DX13" si="74">25.8*5</f>
        <v>129</v>
      </c>
      <c r="DX13" s="10">
        <f t="shared" si="74"/>
        <v>129</v>
      </c>
      <c r="DY13" s="10">
        <f>23.8*5</f>
        <v>119</v>
      </c>
      <c r="DZ13" s="10">
        <f t="shared" ref="DZ13:EA13" si="75">25.8*5</f>
        <v>129</v>
      </c>
      <c r="EA13" s="10">
        <f t="shared" si="75"/>
        <v>129</v>
      </c>
      <c r="EB13" s="10">
        <f t="shared" ref="EB13:EC13" si="76">27.1*5</f>
        <v>135.5</v>
      </c>
      <c r="EC13" s="10">
        <f t="shared" si="76"/>
        <v>135.5</v>
      </c>
      <c r="ED13" s="10">
        <f>19*5</f>
        <v>95</v>
      </c>
      <c r="EE13" s="10">
        <f t="shared" ref="EE13:EJ13" si="77">19*5</f>
        <v>95</v>
      </c>
      <c r="EF13" s="10">
        <f t="shared" si="77"/>
        <v>95</v>
      </c>
      <c r="EG13" s="10">
        <f t="shared" si="77"/>
        <v>95</v>
      </c>
      <c r="EH13" s="10">
        <f t="shared" si="77"/>
        <v>95</v>
      </c>
      <c r="EI13" s="10">
        <f t="shared" si="77"/>
        <v>95</v>
      </c>
      <c r="EJ13" s="10">
        <f t="shared" si="77"/>
        <v>95</v>
      </c>
      <c r="EK13" s="10">
        <f t="shared" ref="EK13:EL13" si="78">25.8*5</f>
        <v>129</v>
      </c>
      <c r="EL13" s="10">
        <f t="shared" si="78"/>
        <v>129</v>
      </c>
      <c r="EM13" s="10">
        <f t="shared" ref="EM13:EO13" si="79">19*5</f>
        <v>95</v>
      </c>
      <c r="EN13" s="10">
        <f t="shared" si="79"/>
        <v>95</v>
      </c>
      <c r="EO13" s="10">
        <f t="shared" si="79"/>
        <v>95</v>
      </c>
      <c r="EP13" s="10">
        <f>23.8*5</f>
        <v>119</v>
      </c>
      <c r="EQ13" s="10">
        <f t="shared" ref="EQ13:EV13" si="80">23.8*5</f>
        <v>119</v>
      </c>
      <c r="ER13" s="10">
        <f t="shared" si="80"/>
        <v>119</v>
      </c>
      <c r="ES13" s="10">
        <f t="shared" si="80"/>
        <v>119</v>
      </c>
      <c r="ET13" s="10">
        <f t="shared" si="80"/>
        <v>119</v>
      </c>
      <c r="EU13" s="10">
        <f t="shared" si="80"/>
        <v>119</v>
      </c>
      <c r="EV13" s="10">
        <f t="shared" si="80"/>
        <v>119</v>
      </c>
      <c r="EW13" s="10">
        <f>18.3*5</f>
        <v>91.5</v>
      </c>
      <c r="EX13" s="10">
        <f>18.3*5</f>
        <v>91.5</v>
      </c>
      <c r="EY13" s="10">
        <f>23.8*5</f>
        <v>119</v>
      </c>
      <c r="EZ13" s="10">
        <f>18.3*5</f>
        <v>91.5</v>
      </c>
      <c r="FA13" s="10">
        <f t="shared" ref="FA13:FB13" si="81">23.8*5</f>
        <v>119</v>
      </c>
      <c r="FB13" s="10">
        <f t="shared" si="81"/>
        <v>119</v>
      </c>
      <c r="FC13" s="10">
        <f>18.3*5</f>
        <v>91.5</v>
      </c>
      <c r="FD13" s="10">
        <f t="shared" ref="FD13:FE13" si="82">18.3*5</f>
        <v>91.5</v>
      </c>
      <c r="FE13" s="10">
        <f t="shared" si="82"/>
        <v>91.5</v>
      </c>
      <c r="FF13" s="10">
        <f>5*17.4</f>
        <v>87</v>
      </c>
      <c r="FG13" s="10">
        <f t="shared" ref="FG13:FI13" si="83">5*17.4</f>
        <v>87</v>
      </c>
      <c r="FH13" s="10">
        <f t="shared" si="83"/>
        <v>87</v>
      </c>
      <c r="FI13" s="10">
        <f t="shared" si="83"/>
        <v>87</v>
      </c>
      <c r="FJ13" s="10">
        <f>18.3*5</f>
        <v>91.5</v>
      </c>
      <c r="FK13" s="10">
        <f t="shared" ref="FK13:FL13" si="84">5*17.4</f>
        <v>87</v>
      </c>
      <c r="FL13" s="10">
        <f t="shared" si="84"/>
        <v>87</v>
      </c>
      <c r="FM13" s="10">
        <f>5*17.4</f>
        <v>87</v>
      </c>
      <c r="FN13" s="10">
        <v>61</v>
      </c>
      <c r="FO13" s="10">
        <v>61</v>
      </c>
      <c r="FP13" s="10">
        <f t="shared" ref="FP13:FR13" si="85">18.3*5</f>
        <v>91.5</v>
      </c>
      <c r="FQ13" s="10">
        <f t="shared" si="85"/>
        <v>91.5</v>
      </c>
      <c r="FR13" s="10">
        <f t="shared" si="85"/>
        <v>91.5</v>
      </c>
      <c r="FS13" s="10">
        <f t="shared" ref="FS13:FT13" si="86">23.8*5</f>
        <v>119</v>
      </c>
      <c r="FT13" s="10">
        <f t="shared" si="86"/>
        <v>119</v>
      </c>
      <c r="FU13" s="10">
        <f>18.3*5</f>
        <v>91.5</v>
      </c>
      <c r="FV13" s="10">
        <f>18.3*5</f>
        <v>91.5</v>
      </c>
      <c r="FW13" s="10">
        <f>5*17.4</f>
        <v>87</v>
      </c>
      <c r="FX13" s="10">
        <v>61</v>
      </c>
      <c r="FY13" s="10">
        <f>5*17.4</f>
        <v>87</v>
      </c>
      <c r="FZ13" s="10">
        <f t="shared" ref="FZ13:GC13" si="87">18.3*5</f>
        <v>91.5</v>
      </c>
      <c r="GA13" s="10">
        <f t="shared" si="87"/>
        <v>91.5</v>
      </c>
      <c r="GB13" s="10">
        <f t="shared" si="87"/>
        <v>91.5</v>
      </c>
      <c r="GC13" s="10">
        <f t="shared" si="87"/>
        <v>91.5</v>
      </c>
      <c r="GD13" s="10">
        <f t="shared" ref="GD13:GG13" si="88">25.8*5</f>
        <v>129</v>
      </c>
      <c r="GE13" s="10">
        <f t="shared" si="88"/>
        <v>129</v>
      </c>
      <c r="GF13" s="10">
        <f t="shared" si="88"/>
        <v>129</v>
      </c>
      <c r="GG13" s="10">
        <f t="shared" si="88"/>
        <v>129</v>
      </c>
      <c r="GH13" s="10">
        <f t="shared" ref="GH13:GI13" si="89">27.1*5</f>
        <v>135.5</v>
      </c>
      <c r="GI13" s="10">
        <f t="shared" si="89"/>
        <v>135.5</v>
      </c>
      <c r="GJ13" s="11">
        <v>96.90187499999999</v>
      </c>
      <c r="GK13" s="11">
        <v>96.90187499999999</v>
      </c>
      <c r="GL13" s="11">
        <v>96.90187499999999</v>
      </c>
      <c r="GM13" s="11">
        <v>96.90187499999999</v>
      </c>
      <c r="GN13" s="11">
        <v>96.90187499999999</v>
      </c>
      <c r="GO13" s="11">
        <v>96.90187499999999</v>
      </c>
      <c r="GP13" s="11">
        <v>96.90187499999999</v>
      </c>
      <c r="GQ13" s="11">
        <v>96.90187499999999</v>
      </c>
      <c r="GR13" s="11">
        <v>102.069975</v>
      </c>
      <c r="GS13" s="11">
        <v>102.069975</v>
      </c>
      <c r="GT13" s="11">
        <v>102.069975</v>
      </c>
      <c r="GU13" s="11">
        <v>102.069975</v>
      </c>
      <c r="GV13" s="11">
        <v>102.069975</v>
      </c>
      <c r="GW13" s="11">
        <v>111.11415</v>
      </c>
      <c r="GX13" s="11">
        <v>111.11415</v>
      </c>
      <c r="GY13" s="11">
        <v>111.11415</v>
      </c>
      <c r="GZ13" s="11">
        <v>111.11415</v>
      </c>
      <c r="HA13" s="11">
        <v>102.069975</v>
      </c>
      <c r="HB13" s="11">
        <v>102.069975</v>
      </c>
      <c r="HC13" s="11">
        <v>102.069975</v>
      </c>
      <c r="HD13" s="11">
        <v>111.11415</v>
      </c>
      <c r="HE13" s="11">
        <v>111.11415</v>
      </c>
      <c r="HF13" s="11">
        <v>111.11415</v>
      </c>
      <c r="HG13" s="11">
        <v>96.90187499999999</v>
      </c>
      <c r="HH13" s="11">
        <v>102.069975</v>
      </c>
      <c r="HI13" s="11">
        <v>96.90187499999999</v>
      </c>
      <c r="HJ13" s="11">
        <v>96.90187499999999</v>
      </c>
      <c r="HK13" s="11">
        <v>94.317825000000013</v>
      </c>
      <c r="HL13" s="11">
        <v>94.317825000000013</v>
      </c>
      <c r="HM13" s="11">
        <v>94.317825000000013</v>
      </c>
      <c r="HN13" s="11">
        <v>94.317825000000013</v>
      </c>
      <c r="HO13" s="11">
        <v>86.565674999999999</v>
      </c>
      <c r="HP13" s="11">
        <v>83.981624999999994</v>
      </c>
      <c r="HQ13" s="11">
        <v>83.981624999999994</v>
      </c>
      <c r="HR13" s="11">
        <v>94.317825000000013</v>
      </c>
      <c r="HS13" s="11">
        <v>94.317825000000013</v>
      </c>
      <c r="HT13" s="11">
        <v>96.90187499999999</v>
      </c>
      <c r="HU13" s="11">
        <v>86.565674999999999</v>
      </c>
      <c r="HV13" s="11">
        <v>86.565674999999999</v>
      </c>
      <c r="HW13" s="11">
        <v>86.565674999999999</v>
      </c>
      <c r="HX13" s="11">
        <v>86.565674999999999</v>
      </c>
      <c r="HY13" s="11">
        <v>86.565674999999999</v>
      </c>
      <c r="HZ13" s="11">
        <v>86.565674999999999</v>
      </c>
      <c r="IA13" s="11">
        <v>94.317825000000013</v>
      </c>
      <c r="IB13" s="11">
        <v>86.565674999999999</v>
      </c>
      <c r="IC13" s="11">
        <v>94.317825000000013</v>
      </c>
      <c r="ID13" s="11">
        <v>94.317825000000013</v>
      </c>
      <c r="IE13" s="11">
        <v>94.317825000000013</v>
      </c>
      <c r="IF13" s="11">
        <v>83.981624999999994</v>
      </c>
      <c r="IG13" s="11">
        <v>86.565674999999999</v>
      </c>
      <c r="IH13" s="11">
        <v>83.981624999999994</v>
      </c>
      <c r="II13" s="11">
        <v>83.981624999999994</v>
      </c>
      <c r="IJ13" s="11">
        <v>83.981624999999994</v>
      </c>
      <c r="IK13" s="11">
        <v>83.981624999999994</v>
      </c>
      <c r="IL13" s="11">
        <v>83.981624999999994</v>
      </c>
      <c r="IM13" s="11">
        <v>86.565674999999999</v>
      </c>
      <c r="IN13" s="11">
        <v>86.565674999999999</v>
      </c>
      <c r="IO13" s="11">
        <v>83.981624999999994</v>
      </c>
      <c r="IP13" s="11">
        <v>83.981624999999994</v>
      </c>
      <c r="IQ13" s="11">
        <v>83.981624999999994</v>
      </c>
      <c r="IR13" s="11">
        <v>83.981624999999994</v>
      </c>
      <c r="IS13" s="11">
        <v>83.981624999999994</v>
      </c>
      <c r="IT13" s="11">
        <v>83.981624999999994</v>
      </c>
      <c r="IU13" s="11">
        <v>83.981624999999994</v>
      </c>
      <c r="IV13" s="11">
        <v>83.981624999999994</v>
      </c>
      <c r="IW13" s="11">
        <v>83.981624999999994</v>
      </c>
      <c r="IX13" s="11">
        <v>83.981624999999994</v>
      </c>
      <c r="IY13" s="11">
        <v>83.981624999999994</v>
      </c>
      <c r="IZ13" s="11">
        <v>83.981624999999994</v>
      </c>
      <c r="JA13" s="11">
        <v>83.981624999999994</v>
      </c>
      <c r="JB13" s="11">
        <v>83.981624999999994</v>
      </c>
      <c r="JC13" s="11">
        <v>83.981624999999994</v>
      </c>
      <c r="JD13" s="11">
        <v>83.981624999999994</v>
      </c>
      <c r="JE13" s="11">
        <v>83.981624999999994</v>
      </c>
      <c r="JF13" s="11">
        <v>81.397575000000003</v>
      </c>
      <c r="JG13" s="11">
        <v>81.397575000000003</v>
      </c>
      <c r="JH13" s="11">
        <v>74.937449999999984</v>
      </c>
      <c r="JI13" s="11">
        <v>83.981624999999994</v>
      </c>
      <c r="JJ13" s="11">
        <v>83.981624999999994</v>
      </c>
      <c r="JK13" s="11">
        <v>83.981624999999994</v>
      </c>
      <c r="JL13" s="11">
        <v>83.981624999999994</v>
      </c>
      <c r="JM13" s="11">
        <v>83.981624999999994</v>
      </c>
      <c r="JN13" s="11">
        <v>83.981624999999994</v>
      </c>
      <c r="JO13" s="11">
        <v>83.981624999999994</v>
      </c>
      <c r="JP13" s="11">
        <v>83.981624999999994</v>
      </c>
      <c r="JQ13" s="11">
        <v>83.981624999999994</v>
      </c>
      <c r="JR13" s="11">
        <v>83.981624999999994</v>
      </c>
      <c r="JS13" s="11">
        <v>83.981624999999994</v>
      </c>
      <c r="JT13" s="11">
        <v>83.981624999999994</v>
      </c>
      <c r="JU13" s="11">
        <v>83.981624999999994</v>
      </c>
      <c r="JV13" s="11">
        <v>86.565674999999999</v>
      </c>
      <c r="JW13" s="11">
        <v>86.565674999999999</v>
      </c>
      <c r="JX13" s="11">
        <v>86.565674999999999</v>
      </c>
      <c r="JY13" s="11">
        <v>86.565674999999999</v>
      </c>
      <c r="JZ13" s="11">
        <v>86.565674999999999</v>
      </c>
      <c r="KA13" s="12">
        <v>107.9</v>
      </c>
      <c r="KB13" s="12">
        <v>107.9</v>
      </c>
      <c r="KC13" s="12">
        <v>107.9</v>
      </c>
      <c r="KD13" s="12">
        <v>87.1</v>
      </c>
      <c r="KE13" s="12">
        <v>87.1</v>
      </c>
      <c r="KF13" s="12">
        <v>87.1</v>
      </c>
      <c r="KG13" s="12">
        <v>87.1</v>
      </c>
      <c r="KH13" s="12">
        <v>107.9</v>
      </c>
      <c r="KI13" s="13">
        <v>123.5</v>
      </c>
      <c r="KJ13" s="13">
        <v>123.5</v>
      </c>
      <c r="KK13" s="13">
        <v>123.5</v>
      </c>
      <c r="KL13" s="13">
        <v>123.5</v>
      </c>
      <c r="KM13" s="13">
        <v>123.5</v>
      </c>
      <c r="KN13" s="13">
        <v>123.5</v>
      </c>
      <c r="KO13" s="13">
        <v>123.5</v>
      </c>
      <c r="KP13" s="13">
        <v>123.5</v>
      </c>
      <c r="KQ13" s="13">
        <v>123.5</v>
      </c>
      <c r="KR13" s="12">
        <v>107.9</v>
      </c>
      <c r="KS13" s="12">
        <v>107.9</v>
      </c>
      <c r="KT13" s="12">
        <v>107.9</v>
      </c>
      <c r="KU13" s="13">
        <v>123.5</v>
      </c>
      <c r="KV13" s="13">
        <v>123.5</v>
      </c>
      <c r="KW13" s="13">
        <v>123.5</v>
      </c>
      <c r="KX13" s="12">
        <v>107.9</v>
      </c>
      <c r="KY13" s="12">
        <v>107.9</v>
      </c>
      <c r="KZ13" s="12">
        <v>107.9</v>
      </c>
      <c r="LA13" s="12">
        <v>107.9</v>
      </c>
      <c r="LB13" s="12">
        <v>87.1</v>
      </c>
      <c r="LC13" s="12">
        <v>87.1</v>
      </c>
      <c r="LD13" s="16">
        <v>104</v>
      </c>
      <c r="LE13" s="16">
        <v>104</v>
      </c>
      <c r="LF13" s="15">
        <v>102.7</v>
      </c>
      <c r="LG13" s="16">
        <v>104</v>
      </c>
      <c r="LH13" s="15">
        <v>102.7</v>
      </c>
      <c r="LI13" s="16">
        <v>104</v>
      </c>
      <c r="LJ13" s="12">
        <v>87.1</v>
      </c>
      <c r="LK13" s="12">
        <v>87.1</v>
      </c>
      <c r="LL13" s="12">
        <v>87.1</v>
      </c>
      <c r="LM13" s="12">
        <v>87.1</v>
      </c>
      <c r="LN13" s="12">
        <v>87.1</v>
      </c>
      <c r="LO13" s="12">
        <v>87.1</v>
      </c>
      <c r="LP13" s="12">
        <v>87.1</v>
      </c>
      <c r="LQ13" s="12">
        <v>87.1</v>
      </c>
      <c r="LR13" s="12">
        <v>87.1</v>
      </c>
      <c r="LS13" s="12">
        <v>87.1</v>
      </c>
      <c r="LT13" s="12">
        <v>87.1</v>
      </c>
      <c r="LU13" s="12">
        <v>87.1</v>
      </c>
      <c r="LV13" s="12">
        <v>87.1</v>
      </c>
      <c r="LW13" s="12">
        <v>87.1</v>
      </c>
      <c r="LX13" s="12">
        <v>87.1</v>
      </c>
      <c r="LY13" s="12">
        <v>87.1</v>
      </c>
      <c r="LZ13" s="12">
        <v>87.1</v>
      </c>
      <c r="MA13" s="12">
        <v>87.1</v>
      </c>
      <c r="MB13" s="12">
        <v>87.1</v>
      </c>
      <c r="MC13" s="12">
        <v>87.1</v>
      </c>
      <c r="MD13" s="16">
        <v>104</v>
      </c>
      <c r="ME13" s="12">
        <v>106.6</v>
      </c>
      <c r="MF13" s="12">
        <v>106.6</v>
      </c>
      <c r="MG13" s="12">
        <v>106.6</v>
      </c>
      <c r="MH13" s="12">
        <v>106.6</v>
      </c>
      <c r="MI13" s="12">
        <v>106.6</v>
      </c>
      <c r="MJ13" s="12">
        <v>106.6</v>
      </c>
      <c r="MK13" s="12">
        <v>106.6</v>
      </c>
      <c r="ML13" s="12">
        <v>87.1</v>
      </c>
      <c r="MM13" s="12">
        <v>87.1</v>
      </c>
      <c r="MN13" s="12">
        <v>106.6</v>
      </c>
      <c r="MO13" s="12">
        <v>106.6</v>
      </c>
      <c r="MP13" s="12">
        <v>106.6</v>
      </c>
      <c r="MQ13" s="12">
        <v>106.6</v>
      </c>
      <c r="MR13" s="12">
        <v>87.1</v>
      </c>
      <c r="MS13" s="12">
        <v>87.1</v>
      </c>
      <c r="MT13" s="12">
        <v>106.6</v>
      </c>
      <c r="MU13" s="12">
        <v>51.59</v>
      </c>
      <c r="MV13" s="12">
        <v>107.9</v>
      </c>
      <c r="MW13" s="12">
        <v>44.62</v>
      </c>
      <c r="MX13" s="13">
        <v>123.5</v>
      </c>
      <c r="MY13" s="13">
        <v>123.5</v>
      </c>
      <c r="MZ13" s="13">
        <v>123.5</v>
      </c>
      <c r="NA13" s="13">
        <v>123.5</v>
      </c>
      <c r="NB13" s="13">
        <v>123.5</v>
      </c>
      <c r="NC13" s="13">
        <v>123.5</v>
      </c>
      <c r="ND13" s="13">
        <v>123.5</v>
      </c>
      <c r="NE13" s="12">
        <v>107.9</v>
      </c>
      <c r="NF13" s="12">
        <v>107.9</v>
      </c>
      <c r="NG13" s="12">
        <v>106.6</v>
      </c>
      <c r="NH13" s="12">
        <v>87.1</v>
      </c>
      <c r="NI13" s="12">
        <v>106.6</v>
      </c>
      <c r="NJ13" s="12">
        <v>107.9</v>
      </c>
      <c r="NK13" s="12">
        <v>107.9</v>
      </c>
      <c r="NL13" s="13">
        <v>123.5</v>
      </c>
      <c r="NM13" s="12">
        <v>106.6</v>
      </c>
      <c r="NN13" s="12">
        <v>106.6</v>
      </c>
      <c r="NO13" s="12">
        <v>87.1</v>
      </c>
      <c r="NP13" s="12">
        <v>87.1</v>
      </c>
      <c r="NQ13" s="12">
        <v>106.6</v>
      </c>
    </row>
    <row r="14" spans="1:473" x14ac:dyDescent="0.2">
      <c r="A14" s="2" t="s">
        <v>9</v>
      </c>
      <c r="B14" s="8">
        <v>207</v>
      </c>
      <c r="C14" s="8">
        <v>207</v>
      </c>
      <c r="D14" s="8">
        <v>207</v>
      </c>
      <c r="E14" s="8">
        <v>207</v>
      </c>
      <c r="F14" s="8">
        <v>207</v>
      </c>
      <c r="G14" s="8">
        <v>207</v>
      </c>
      <c r="H14" s="8">
        <v>204</v>
      </c>
      <c r="I14" s="8">
        <v>204</v>
      </c>
      <c r="J14" s="8">
        <v>208</v>
      </c>
      <c r="K14" s="8">
        <v>208</v>
      </c>
      <c r="L14" s="8">
        <v>208</v>
      </c>
      <c r="M14" s="8">
        <v>208</v>
      </c>
      <c r="N14" s="8">
        <v>208</v>
      </c>
      <c r="O14" s="9">
        <v>209</v>
      </c>
      <c r="P14" s="9">
        <v>209</v>
      </c>
      <c r="Q14" s="9">
        <v>209</v>
      </c>
      <c r="R14" s="9">
        <v>209</v>
      </c>
      <c r="S14" s="8">
        <v>208</v>
      </c>
      <c r="T14" s="8">
        <v>208</v>
      </c>
      <c r="U14" s="8">
        <v>208</v>
      </c>
      <c r="V14" s="9">
        <v>209</v>
      </c>
      <c r="W14" s="9">
        <v>209</v>
      </c>
      <c r="X14" s="9">
        <v>209</v>
      </c>
      <c r="Y14" s="8">
        <v>207</v>
      </c>
      <c r="Z14" s="8">
        <v>208</v>
      </c>
      <c r="AA14" s="8">
        <v>207</v>
      </c>
      <c r="AB14" s="8">
        <v>207</v>
      </c>
      <c r="AC14" s="8">
        <v>204</v>
      </c>
      <c r="AD14" s="8">
        <v>204</v>
      </c>
      <c r="AE14" s="8">
        <v>204</v>
      </c>
      <c r="AF14" s="8">
        <v>204</v>
      </c>
      <c r="AG14" s="8">
        <v>193</v>
      </c>
      <c r="AH14" s="9">
        <v>193</v>
      </c>
      <c r="AI14" s="9">
        <v>193</v>
      </c>
      <c r="AJ14" s="8">
        <v>204</v>
      </c>
      <c r="AK14" s="8">
        <v>204</v>
      </c>
      <c r="AL14" s="8">
        <v>207</v>
      </c>
      <c r="AM14" s="8">
        <v>193</v>
      </c>
      <c r="AN14" s="8">
        <v>193</v>
      </c>
      <c r="AO14" s="8">
        <v>193</v>
      </c>
      <c r="AP14" s="8">
        <v>193</v>
      </c>
      <c r="AQ14" s="8">
        <v>193</v>
      </c>
      <c r="AR14" s="8">
        <v>204</v>
      </c>
      <c r="AS14" s="8">
        <v>193</v>
      </c>
      <c r="AT14" s="8">
        <v>204</v>
      </c>
      <c r="AU14" s="8">
        <v>204</v>
      </c>
      <c r="AV14" s="8">
        <v>204</v>
      </c>
      <c r="AW14" s="9">
        <v>193</v>
      </c>
      <c r="AX14" s="8">
        <v>193</v>
      </c>
      <c r="AY14" s="9">
        <v>193</v>
      </c>
      <c r="AZ14" s="9">
        <v>193</v>
      </c>
      <c r="BA14" s="8">
        <v>192</v>
      </c>
      <c r="BB14" s="9">
        <v>193</v>
      </c>
      <c r="BC14" s="9">
        <v>193</v>
      </c>
      <c r="BD14" s="8">
        <v>193</v>
      </c>
      <c r="BE14" s="8">
        <v>193</v>
      </c>
      <c r="BF14" s="8">
        <v>192</v>
      </c>
      <c r="BG14" s="8">
        <v>192</v>
      </c>
      <c r="BH14" s="8">
        <v>192</v>
      </c>
      <c r="BI14" s="8">
        <v>192</v>
      </c>
      <c r="BJ14" s="8">
        <v>192</v>
      </c>
      <c r="BK14" s="8">
        <v>192</v>
      </c>
      <c r="BL14" s="9">
        <v>191</v>
      </c>
      <c r="BM14" s="9">
        <v>191</v>
      </c>
      <c r="BN14" s="9">
        <v>191</v>
      </c>
      <c r="BO14" s="9">
        <v>191</v>
      </c>
      <c r="BP14" s="9">
        <v>191</v>
      </c>
      <c r="BQ14" s="9">
        <v>191</v>
      </c>
      <c r="BR14" s="9">
        <v>191</v>
      </c>
      <c r="BS14" s="9">
        <v>191</v>
      </c>
      <c r="BT14" s="9">
        <v>191</v>
      </c>
      <c r="BU14" s="9">
        <v>191</v>
      </c>
      <c r="BV14" s="8">
        <v>179</v>
      </c>
      <c r="BW14" s="8">
        <v>179</v>
      </c>
      <c r="BX14" s="9">
        <v>167</v>
      </c>
      <c r="BY14" s="9">
        <v>193</v>
      </c>
      <c r="BZ14" s="8">
        <v>192</v>
      </c>
      <c r="CA14" s="8">
        <v>192</v>
      </c>
      <c r="CB14" s="9">
        <v>193</v>
      </c>
      <c r="CC14" s="9">
        <v>193</v>
      </c>
      <c r="CD14" s="8">
        <v>192</v>
      </c>
      <c r="CE14" s="8">
        <v>192</v>
      </c>
      <c r="CF14" s="9">
        <v>191</v>
      </c>
      <c r="CG14" s="9">
        <v>191</v>
      </c>
      <c r="CH14" s="9">
        <v>191</v>
      </c>
      <c r="CI14" s="9">
        <v>193</v>
      </c>
      <c r="CJ14" s="9">
        <v>193</v>
      </c>
      <c r="CK14" s="9">
        <v>193</v>
      </c>
      <c r="CL14" s="8">
        <v>193</v>
      </c>
      <c r="CM14" s="8">
        <v>193</v>
      </c>
      <c r="CN14" s="8">
        <v>193</v>
      </c>
      <c r="CO14" s="8">
        <v>193</v>
      </c>
      <c r="CP14" s="9">
        <v>193</v>
      </c>
      <c r="CQ14" s="8">
        <v>193</v>
      </c>
      <c r="CR14" s="8">
        <v>193</v>
      </c>
      <c r="CS14" s="10">
        <v>119</v>
      </c>
      <c r="CT14" s="10">
        <f>21.7*6</f>
        <v>130.19999999999999</v>
      </c>
      <c r="CU14" s="10">
        <f>21.7*6</f>
        <v>130.19999999999999</v>
      </c>
      <c r="CV14" s="10">
        <v>119</v>
      </c>
      <c r="CW14" s="10">
        <f>6*20.3</f>
        <v>121.80000000000001</v>
      </c>
      <c r="CX14" s="10">
        <f>6*20.3</f>
        <v>121.80000000000001</v>
      </c>
      <c r="CY14" s="10">
        <v>119</v>
      </c>
      <c r="CZ14" s="10">
        <v>119</v>
      </c>
      <c r="DA14" s="10">
        <f t="shared" ref="DA14:DQ14" si="90">21.7*6</f>
        <v>130.19999999999999</v>
      </c>
      <c r="DB14" s="10">
        <f t="shared" si="90"/>
        <v>130.19999999999999</v>
      </c>
      <c r="DC14" s="10">
        <f t="shared" si="90"/>
        <v>130.19999999999999</v>
      </c>
      <c r="DD14" s="10">
        <f t="shared" si="90"/>
        <v>130.19999999999999</v>
      </c>
      <c r="DE14" s="10">
        <f t="shared" si="90"/>
        <v>130.19999999999999</v>
      </c>
      <c r="DF14" s="10">
        <f t="shared" si="90"/>
        <v>130.19999999999999</v>
      </c>
      <c r="DG14" s="10">
        <f t="shared" si="90"/>
        <v>130.19999999999999</v>
      </c>
      <c r="DH14" s="10">
        <f t="shared" si="90"/>
        <v>130.19999999999999</v>
      </c>
      <c r="DI14" s="10">
        <f t="shared" si="90"/>
        <v>130.19999999999999</v>
      </c>
      <c r="DJ14" s="10">
        <f t="shared" si="90"/>
        <v>130.19999999999999</v>
      </c>
      <c r="DK14" s="10">
        <f t="shared" si="90"/>
        <v>130.19999999999999</v>
      </c>
      <c r="DL14" s="10">
        <f t="shared" si="90"/>
        <v>130.19999999999999</v>
      </c>
      <c r="DM14" s="10">
        <f t="shared" si="90"/>
        <v>130.19999999999999</v>
      </c>
      <c r="DN14" s="10">
        <f t="shared" si="90"/>
        <v>130.19999999999999</v>
      </c>
      <c r="DO14" s="10">
        <f t="shared" si="90"/>
        <v>130.19999999999999</v>
      </c>
      <c r="DP14" s="10">
        <f t="shared" si="90"/>
        <v>130.19999999999999</v>
      </c>
      <c r="DQ14" s="10">
        <f t="shared" si="90"/>
        <v>130.19999999999999</v>
      </c>
      <c r="DR14" s="10">
        <f>6*20.3</f>
        <v>121.80000000000001</v>
      </c>
      <c r="DS14" s="10">
        <f>21.7*6</f>
        <v>130.19999999999999</v>
      </c>
      <c r="DT14" s="10">
        <v>119</v>
      </c>
      <c r="DU14" s="10">
        <f>6*20.3</f>
        <v>121.80000000000001</v>
      </c>
      <c r="DV14" s="10">
        <v>119</v>
      </c>
      <c r="DW14" s="10">
        <f t="shared" ref="DW14:DX14" si="91">6*20.3</f>
        <v>121.80000000000001</v>
      </c>
      <c r="DX14" s="10">
        <f t="shared" si="91"/>
        <v>121.80000000000001</v>
      </c>
      <c r="DY14" s="10">
        <v>119</v>
      </c>
      <c r="DZ14" s="10">
        <f t="shared" ref="DZ14:EA14" si="92">6*20.3</f>
        <v>121.80000000000001</v>
      </c>
      <c r="EA14" s="10">
        <f t="shared" si="92"/>
        <v>121.80000000000001</v>
      </c>
      <c r="EB14" s="10">
        <f t="shared" ref="EB14:EC14" si="93">21.7*6</f>
        <v>130.19999999999999</v>
      </c>
      <c r="EC14" s="10">
        <f t="shared" si="93"/>
        <v>130.19999999999999</v>
      </c>
      <c r="ED14" s="10">
        <f>6*16.9</f>
        <v>101.39999999999999</v>
      </c>
      <c r="EE14" s="10">
        <f t="shared" ref="EE14:EJ14" si="94">6*16.9</f>
        <v>101.39999999999999</v>
      </c>
      <c r="EF14" s="10">
        <f t="shared" si="94"/>
        <v>101.39999999999999</v>
      </c>
      <c r="EG14" s="10">
        <f t="shared" si="94"/>
        <v>101.39999999999999</v>
      </c>
      <c r="EH14" s="10">
        <f t="shared" si="94"/>
        <v>101.39999999999999</v>
      </c>
      <c r="EI14" s="10">
        <f t="shared" si="94"/>
        <v>101.39999999999999</v>
      </c>
      <c r="EJ14" s="10">
        <f t="shared" si="94"/>
        <v>101.39999999999999</v>
      </c>
      <c r="EK14" s="10">
        <f t="shared" ref="EK14:EL14" si="95">6*20.3</f>
        <v>121.80000000000001</v>
      </c>
      <c r="EL14" s="10">
        <f t="shared" si="95"/>
        <v>121.80000000000001</v>
      </c>
      <c r="EM14" s="10">
        <f t="shared" ref="EM14:EO14" si="96">6*16.9</f>
        <v>101.39999999999999</v>
      </c>
      <c r="EN14" s="10">
        <f t="shared" si="96"/>
        <v>101.39999999999999</v>
      </c>
      <c r="EO14" s="10">
        <f t="shared" si="96"/>
        <v>101.39999999999999</v>
      </c>
      <c r="EP14" s="10">
        <v>119</v>
      </c>
      <c r="EQ14" s="10">
        <v>119</v>
      </c>
      <c r="ER14" s="10">
        <v>119</v>
      </c>
      <c r="ES14" s="10">
        <v>119</v>
      </c>
      <c r="ET14" s="10">
        <v>119</v>
      </c>
      <c r="EU14" s="10">
        <v>119</v>
      </c>
      <c r="EV14" s="10">
        <v>119</v>
      </c>
      <c r="EW14" s="10">
        <f>6*17.3</f>
        <v>103.80000000000001</v>
      </c>
      <c r="EX14" s="10">
        <f>6*17.3</f>
        <v>103.80000000000001</v>
      </c>
      <c r="EY14" s="10">
        <v>119</v>
      </c>
      <c r="EZ14" s="10">
        <f>6*17.3</f>
        <v>103.80000000000001</v>
      </c>
      <c r="FA14" s="10">
        <v>119</v>
      </c>
      <c r="FB14" s="10">
        <v>119</v>
      </c>
      <c r="FC14" s="10">
        <f>6*17.3</f>
        <v>103.80000000000001</v>
      </c>
      <c r="FD14" s="10">
        <f t="shared" ref="FD14:FE14" si="97">6*17.3</f>
        <v>103.80000000000001</v>
      </c>
      <c r="FE14" s="10">
        <f t="shared" si="97"/>
        <v>103.80000000000001</v>
      </c>
      <c r="FF14" s="10">
        <f>6*15</f>
        <v>90</v>
      </c>
      <c r="FG14" s="10">
        <f t="shared" ref="FG14:FI14" si="98">6*15</f>
        <v>90</v>
      </c>
      <c r="FH14" s="10">
        <f t="shared" si="98"/>
        <v>90</v>
      </c>
      <c r="FI14" s="10">
        <f t="shared" si="98"/>
        <v>90</v>
      </c>
      <c r="FJ14" s="10">
        <f>6*17.3</f>
        <v>103.80000000000001</v>
      </c>
      <c r="FK14" s="10">
        <f t="shared" ref="FK14:FL14" si="99">6*15</f>
        <v>90</v>
      </c>
      <c r="FL14" s="10">
        <f t="shared" si="99"/>
        <v>90</v>
      </c>
      <c r="FM14" s="10">
        <f>6*15</f>
        <v>90</v>
      </c>
      <c r="FN14" s="10">
        <v>63</v>
      </c>
      <c r="FO14" s="10">
        <v>63</v>
      </c>
      <c r="FP14" s="10">
        <f t="shared" ref="FP14:FR14" si="100">6*17.3</f>
        <v>103.80000000000001</v>
      </c>
      <c r="FQ14" s="10">
        <f t="shared" si="100"/>
        <v>103.80000000000001</v>
      </c>
      <c r="FR14" s="10">
        <f t="shared" si="100"/>
        <v>103.80000000000001</v>
      </c>
      <c r="FS14" s="10">
        <v>119</v>
      </c>
      <c r="FT14" s="10">
        <v>119</v>
      </c>
      <c r="FU14" s="10">
        <f>6*17.3</f>
        <v>103.80000000000001</v>
      </c>
      <c r="FV14" s="10">
        <f>6*17.3</f>
        <v>103.80000000000001</v>
      </c>
      <c r="FW14" s="10">
        <f>6*15</f>
        <v>90</v>
      </c>
      <c r="FX14" s="10">
        <v>63</v>
      </c>
      <c r="FY14" s="10">
        <f>6*15</f>
        <v>90</v>
      </c>
      <c r="FZ14" s="10">
        <f t="shared" ref="FZ14:GC14" si="101">6*17.3</f>
        <v>103.80000000000001</v>
      </c>
      <c r="GA14" s="10">
        <f t="shared" si="101"/>
        <v>103.80000000000001</v>
      </c>
      <c r="GB14" s="10">
        <f t="shared" si="101"/>
        <v>103.80000000000001</v>
      </c>
      <c r="GC14" s="10">
        <f t="shared" si="101"/>
        <v>103.80000000000001</v>
      </c>
      <c r="GD14" s="10">
        <f t="shared" ref="GD14:GG14" si="102">6*20.3</f>
        <v>121.80000000000001</v>
      </c>
      <c r="GE14" s="10">
        <f t="shared" si="102"/>
        <v>121.80000000000001</v>
      </c>
      <c r="GF14" s="10">
        <f t="shared" si="102"/>
        <v>121.80000000000001</v>
      </c>
      <c r="GG14" s="10">
        <f t="shared" si="102"/>
        <v>121.80000000000001</v>
      </c>
      <c r="GH14" s="10">
        <f t="shared" ref="GH14:GI14" si="103">21.7*6</f>
        <v>130.19999999999999</v>
      </c>
      <c r="GI14" s="10">
        <f t="shared" si="103"/>
        <v>130.19999999999999</v>
      </c>
      <c r="GJ14" s="11">
        <v>114.990225</v>
      </c>
      <c r="GK14" s="11">
        <v>114.990225</v>
      </c>
      <c r="GL14" s="11">
        <v>114.990225</v>
      </c>
      <c r="GM14" s="11">
        <v>114.990225</v>
      </c>
      <c r="GN14" s="11">
        <v>114.990225</v>
      </c>
      <c r="GO14" s="11">
        <v>114.990225</v>
      </c>
      <c r="GP14" s="11">
        <v>114.990225</v>
      </c>
      <c r="GQ14" s="11">
        <v>114.990225</v>
      </c>
      <c r="GR14" s="11">
        <v>114.990225</v>
      </c>
      <c r="GS14" s="11">
        <v>114.990225</v>
      </c>
      <c r="GT14" s="11">
        <v>114.990225</v>
      </c>
      <c r="GU14" s="11">
        <v>114.990225</v>
      </c>
      <c r="GV14" s="11">
        <v>114.990225</v>
      </c>
      <c r="GW14" s="11">
        <v>116.28225</v>
      </c>
      <c r="GX14" s="11">
        <v>116.28225</v>
      </c>
      <c r="GY14" s="11">
        <v>116.28225</v>
      </c>
      <c r="GZ14" s="11">
        <v>116.28225</v>
      </c>
      <c r="HA14" s="11">
        <v>114.990225</v>
      </c>
      <c r="HB14" s="11">
        <v>114.990225</v>
      </c>
      <c r="HC14" s="11">
        <v>114.990225</v>
      </c>
      <c r="HD14" s="11">
        <v>116.28225</v>
      </c>
      <c r="HE14" s="11">
        <v>116.28225</v>
      </c>
      <c r="HF14" s="11">
        <v>116.28225</v>
      </c>
      <c r="HG14" s="11">
        <v>114.990225</v>
      </c>
      <c r="HH14" s="11">
        <v>114.990225</v>
      </c>
      <c r="HI14" s="11">
        <v>114.990225</v>
      </c>
      <c r="HJ14" s="11">
        <v>114.990225</v>
      </c>
      <c r="HK14" s="11">
        <v>112.40617499999999</v>
      </c>
      <c r="HL14" s="11">
        <v>112.40617499999999</v>
      </c>
      <c r="HM14" s="11">
        <v>112.40617499999999</v>
      </c>
      <c r="HN14" s="11">
        <v>112.40617499999999</v>
      </c>
      <c r="HO14" s="11">
        <v>103.36200000000001</v>
      </c>
      <c r="HP14" s="11">
        <v>99.485924999999995</v>
      </c>
      <c r="HQ14" s="11">
        <v>99.485924999999995</v>
      </c>
      <c r="HR14" s="11">
        <v>112.40617499999999</v>
      </c>
      <c r="HS14" s="11">
        <v>112.40617499999999</v>
      </c>
      <c r="HT14" s="11">
        <v>114.990225</v>
      </c>
      <c r="HU14" s="11">
        <v>103.36200000000001</v>
      </c>
      <c r="HV14" s="11">
        <v>103.36200000000001</v>
      </c>
      <c r="HW14" s="11">
        <v>103.36200000000001</v>
      </c>
      <c r="HX14" s="11">
        <v>103.36200000000001</v>
      </c>
      <c r="HY14" s="11">
        <v>103.36200000000001</v>
      </c>
      <c r="HZ14" s="11">
        <v>103.36200000000001</v>
      </c>
      <c r="IA14" s="11">
        <v>112.40617499999999</v>
      </c>
      <c r="IB14" s="11">
        <v>103.36200000000001</v>
      </c>
      <c r="IC14" s="11">
        <v>112.40617499999999</v>
      </c>
      <c r="ID14" s="11">
        <v>112.40617499999999</v>
      </c>
      <c r="IE14" s="11">
        <v>112.40617499999999</v>
      </c>
      <c r="IF14" s="11">
        <v>99.485924999999995</v>
      </c>
      <c r="IG14" s="11">
        <v>103.36200000000001</v>
      </c>
      <c r="IH14" s="11">
        <v>99.485924999999995</v>
      </c>
      <c r="II14" s="11">
        <v>99.485924999999995</v>
      </c>
      <c r="IJ14" s="11">
        <v>99.485924999999995</v>
      </c>
      <c r="IK14" s="11">
        <v>99.485924999999995</v>
      </c>
      <c r="IL14" s="11">
        <v>99.485924999999995</v>
      </c>
      <c r="IM14" s="11">
        <v>103.36200000000001</v>
      </c>
      <c r="IN14" s="11">
        <v>103.36200000000001</v>
      </c>
      <c r="IO14" s="11">
        <v>99.485924999999995</v>
      </c>
      <c r="IP14" s="11">
        <v>99.485924999999995</v>
      </c>
      <c r="IQ14" s="11">
        <v>99.485924999999995</v>
      </c>
      <c r="IR14" s="11">
        <v>99.485924999999995</v>
      </c>
      <c r="IS14" s="11">
        <v>99.485924999999995</v>
      </c>
      <c r="IT14" s="11">
        <v>99.485924999999995</v>
      </c>
      <c r="IU14" s="11">
        <v>99.485924999999995</v>
      </c>
      <c r="IV14" s="11">
        <v>99.485924999999995</v>
      </c>
      <c r="IW14" s="11">
        <v>99.485924999999995</v>
      </c>
      <c r="IX14" s="11">
        <v>99.485924999999995</v>
      </c>
      <c r="IY14" s="11">
        <v>99.485924999999995</v>
      </c>
      <c r="IZ14" s="11">
        <v>99.485924999999995</v>
      </c>
      <c r="JA14" s="11">
        <v>99.485924999999995</v>
      </c>
      <c r="JB14" s="11">
        <v>99.485924999999995</v>
      </c>
      <c r="JC14" s="11">
        <v>99.485924999999995</v>
      </c>
      <c r="JD14" s="11">
        <v>99.485924999999995</v>
      </c>
      <c r="JE14" s="11">
        <v>99.485924999999995</v>
      </c>
      <c r="JF14" s="11">
        <v>89.149725000000004</v>
      </c>
      <c r="JG14" s="11">
        <v>89.149725000000004</v>
      </c>
      <c r="JH14" s="11">
        <v>78.813524999999998</v>
      </c>
      <c r="JI14" s="11">
        <v>99.485924999999995</v>
      </c>
      <c r="JJ14" s="11">
        <v>99.485924999999995</v>
      </c>
      <c r="JK14" s="11">
        <v>99.485924999999995</v>
      </c>
      <c r="JL14" s="11">
        <v>99.485924999999995</v>
      </c>
      <c r="JM14" s="11">
        <v>99.485924999999995</v>
      </c>
      <c r="JN14" s="11">
        <v>99.485924999999995</v>
      </c>
      <c r="JO14" s="11">
        <v>99.485924999999995</v>
      </c>
      <c r="JP14" s="11">
        <v>99.485924999999995</v>
      </c>
      <c r="JQ14" s="11">
        <v>99.485924999999995</v>
      </c>
      <c r="JR14" s="11">
        <v>99.485924999999995</v>
      </c>
      <c r="JS14" s="11">
        <v>99.485924999999995</v>
      </c>
      <c r="JT14" s="11">
        <v>99.485924999999995</v>
      </c>
      <c r="JU14" s="11">
        <v>99.485924999999995</v>
      </c>
      <c r="JV14" s="11">
        <v>103.36200000000001</v>
      </c>
      <c r="JW14" s="11">
        <v>103.36200000000001</v>
      </c>
      <c r="JX14" s="11">
        <v>103.36200000000001</v>
      </c>
      <c r="JY14" s="11">
        <v>103.36200000000001</v>
      </c>
      <c r="JZ14" s="11">
        <v>103.36200000000001</v>
      </c>
      <c r="KA14" s="12">
        <v>117.76</v>
      </c>
      <c r="KB14" s="12">
        <v>117.76</v>
      </c>
      <c r="KC14" s="12">
        <v>117.76</v>
      </c>
      <c r="KD14" s="12">
        <v>96.2</v>
      </c>
      <c r="KE14" s="12">
        <v>96.2</v>
      </c>
      <c r="KF14" s="12">
        <v>96.2</v>
      </c>
      <c r="KG14" s="12">
        <v>96.2</v>
      </c>
      <c r="KH14" s="12">
        <v>117.76</v>
      </c>
      <c r="KI14" s="13">
        <v>138.24</v>
      </c>
      <c r="KJ14" s="13">
        <v>138.24</v>
      </c>
      <c r="KK14" s="13">
        <v>138.24</v>
      </c>
      <c r="KL14" s="13">
        <v>138.24</v>
      </c>
      <c r="KM14" s="13">
        <v>138.24</v>
      </c>
      <c r="KN14" s="13">
        <v>138.24</v>
      </c>
      <c r="KO14" s="13">
        <v>138.24</v>
      </c>
      <c r="KP14" s="13">
        <v>138.24</v>
      </c>
      <c r="KQ14" s="13">
        <v>138.24</v>
      </c>
      <c r="KR14" s="12">
        <v>117.76</v>
      </c>
      <c r="KS14" s="12">
        <v>117.76</v>
      </c>
      <c r="KT14" s="12">
        <v>117.76</v>
      </c>
      <c r="KU14" s="13">
        <v>138.24</v>
      </c>
      <c r="KV14" s="13">
        <v>138.24</v>
      </c>
      <c r="KW14" s="13">
        <v>138.24</v>
      </c>
      <c r="KX14" s="12">
        <v>117.76</v>
      </c>
      <c r="KY14" s="12">
        <v>117.76</v>
      </c>
      <c r="KZ14" s="12">
        <v>117.76</v>
      </c>
      <c r="LA14" s="12">
        <v>117.76</v>
      </c>
      <c r="LB14" s="12">
        <v>96.2</v>
      </c>
      <c r="LC14" s="12">
        <v>96.2</v>
      </c>
      <c r="LD14" s="16">
        <v>113.92</v>
      </c>
      <c r="LE14" s="16">
        <v>113.92</v>
      </c>
      <c r="LF14" s="13">
        <v>112.64</v>
      </c>
      <c r="LG14" s="16">
        <v>113.92</v>
      </c>
      <c r="LH14" s="13">
        <v>112.64</v>
      </c>
      <c r="LI14" s="16">
        <v>113.92</v>
      </c>
      <c r="LJ14" s="12">
        <v>96.2</v>
      </c>
      <c r="LK14" s="12">
        <v>96.2</v>
      </c>
      <c r="LL14" s="12">
        <v>96.2</v>
      </c>
      <c r="LM14" s="12">
        <v>96.2</v>
      </c>
      <c r="LN14" s="12">
        <v>96.2</v>
      </c>
      <c r="LO14" s="12">
        <v>96.2</v>
      </c>
      <c r="LP14" s="12">
        <v>96.2</v>
      </c>
      <c r="LQ14" s="12">
        <v>96.2</v>
      </c>
      <c r="LR14" s="12">
        <v>96.2</v>
      </c>
      <c r="LS14" s="12">
        <v>96.2</v>
      </c>
      <c r="LT14" s="12">
        <v>96.2</v>
      </c>
      <c r="LU14" s="12">
        <v>96.2</v>
      </c>
      <c r="LV14" s="12">
        <v>96.2</v>
      </c>
      <c r="LW14" s="12">
        <v>96.2</v>
      </c>
      <c r="LX14" s="12">
        <v>96.2</v>
      </c>
      <c r="LY14" s="12">
        <v>96.2</v>
      </c>
      <c r="LZ14" s="12">
        <v>96.2</v>
      </c>
      <c r="MA14" s="12">
        <v>96.2</v>
      </c>
      <c r="MB14" s="12">
        <v>96.2</v>
      </c>
      <c r="MC14" s="12">
        <v>96.2</v>
      </c>
      <c r="MD14" s="16">
        <v>113.92</v>
      </c>
      <c r="ME14" s="12">
        <v>116.48</v>
      </c>
      <c r="MF14" s="12">
        <v>116.48</v>
      </c>
      <c r="MG14" s="12">
        <v>116.48</v>
      </c>
      <c r="MH14" s="12">
        <v>116.48</v>
      </c>
      <c r="MI14" s="12">
        <v>116.48</v>
      </c>
      <c r="MJ14" s="12">
        <v>116.48</v>
      </c>
      <c r="MK14" s="12">
        <v>116.48</v>
      </c>
      <c r="ML14" s="12">
        <v>96.2</v>
      </c>
      <c r="MM14" s="12">
        <v>96.2</v>
      </c>
      <c r="MN14" s="12">
        <v>116.48</v>
      </c>
      <c r="MO14" s="12">
        <v>116.48</v>
      </c>
      <c r="MP14" s="12">
        <v>116.48</v>
      </c>
      <c r="MQ14" s="12">
        <v>116.48</v>
      </c>
      <c r="MR14" s="12">
        <v>96.2</v>
      </c>
      <c r="MS14" s="12">
        <v>96.2</v>
      </c>
      <c r="MT14" s="12">
        <v>116.48</v>
      </c>
      <c r="MU14" s="12">
        <v>60.66</v>
      </c>
      <c r="MV14" s="12">
        <v>117.76</v>
      </c>
      <c r="MW14" s="12">
        <v>51.59</v>
      </c>
      <c r="MX14" s="13">
        <v>138.24</v>
      </c>
      <c r="MY14" s="13">
        <v>138.24</v>
      </c>
      <c r="MZ14" s="13">
        <v>138.24</v>
      </c>
      <c r="NA14" s="13">
        <v>138.24</v>
      </c>
      <c r="NB14" s="13">
        <v>138.24</v>
      </c>
      <c r="NC14" s="13">
        <v>138.24</v>
      </c>
      <c r="ND14" s="13">
        <v>138.24</v>
      </c>
      <c r="NE14" s="12">
        <v>117.76</v>
      </c>
      <c r="NF14" s="12">
        <v>117.76</v>
      </c>
      <c r="NG14" s="12">
        <v>116.48</v>
      </c>
      <c r="NH14" s="12">
        <v>96.2</v>
      </c>
      <c r="NI14" s="12">
        <v>116.48</v>
      </c>
      <c r="NJ14" s="12">
        <v>117.76</v>
      </c>
      <c r="NK14" s="12">
        <v>117.76</v>
      </c>
      <c r="NL14" s="13">
        <v>138.24</v>
      </c>
      <c r="NM14" s="12">
        <v>116.48</v>
      </c>
      <c r="NN14" s="12">
        <v>116.48</v>
      </c>
      <c r="NO14" s="12">
        <v>96.2</v>
      </c>
      <c r="NP14" s="12">
        <v>96.2</v>
      </c>
      <c r="NQ14" s="12">
        <v>116.48</v>
      </c>
    </row>
    <row r="15" spans="1:473" x14ac:dyDescent="0.2">
      <c r="A15" s="2" t="s">
        <v>10</v>
      </c>
      <c r="B15" s="8">
        <v>235</v>
      </c>
      <c r="C15" s="8">
        <v>235</v>
      </c>
      <c r="D15" s="8">
        <v>235</v>
      </c>
      <c r="E15" s="8">
        <v>235</v>
      </c>
      <c r="F15" s="8">
        <v>235</v>
      </c>
      <c r="G15" s="8">
        <v>235</v>
      </c>
      <c r="H15" s="8">
        <v>234</v>
      </c>
      <c r="I15" s="8">
        <v>234</v>
      </c>
      <c r="J15" s="8">
        <v>236</v>
      </c>
      <c r="K15" s="8">
        <v>236</v>
      </c>
      <c r="L15" s="8">
        <v>236</v>
      </c>
      <c r="M15" s="8">
        <v>236</v>
      </c>
      <c r="N15" s="8">
        <v>236</v>
      </c>
      <c r="O15" s="9">
        <v>238</v>
      </c>
      <c r="P15" s="9">
        <v>238</v>
      </c>
      <c r="Q15" s="9">
        <v>238</v>
      </c>
      <c r="R15" s="9">
        <v>238</v>
      </c>
      <c r="S15" s="8">
        <v>236</v>
      </c>
      <c r="T15" s="8">
        <v>236</v>
      </c>
      <c r="U15" s="8">
        <v>236</v>
      </c>
      <c r="V15" s="9">
        <v>238</v>
      </c>
      <c r="W15" s="9">
        <v>238</v>
      </c>
      <c r="X15" s="9">
        <v>238</v>
      </c>
      <c r="Y15" s="8">
        <v>235</v>
      </c>
      <c r="Z15" s="8">
        <v>236</v>
      </c>
      <c r="AA15" s="8">
        <v>235</v>
      </c>
      <c r="AB15" s="8">
        <v>235</v>
      </c>
      <c r="AC15" s="8">
        <v>234</v>
      </c>
      <c r="AD15" s="8">
        <v>234</v>
      </c>
      <c r="AE15" s="8">
        <v>234</v>
      </c>
      <c r="AF15" s="8">
        <v>234</v>
      </c>
      <c r="AG15" s="8">
        <v>217</v>
      </c>
      <c r="AH15" s="9">
        <v>217</v>
      </c>
      <c r="AI15" s="9">
        <v>217</v>
      </c>
      <c r="AJ15" s="8">
        <v>234</v>
      </c>
      <c r="AK15" s="8">
        <v>234</v>
      </c>
      <c r="AL15" s="8">
        <v>235</v>
      </c>
      <c r="AM15" s="8">
        <v>217</v>
      </c>
      <c r="AN15" s="8">
        <v>217</v>
      </c>
      <c r="AO15" s="8">
        <v>217</v>
      </c>
      <c r="AP15" s="8">
        <v>217</v>
      </c>
      <c r="AQ15" s="8">
        <v>217</v>
      </c>
      <c r="AR15" s="8">
        <v>234</v>
      </c>
      <c r="AS15" s="8">
        <v>217</v>
      </c>
      <c r="AT15" s="8">
        <v>234</v>
      </c>
      <c r="AU15" s="8">
        <v>234</v>
      </c>
      <c r="AV15" s="8">
        <v>234</v>
      </c>
      <c r="AW15" s="9">
        <v>217</v>
      </c>
      <c r="AX15" s="8">
        <v>217</v>
      </c>
      <c r="AY15" s="9">
        <v>217</v>
      </c>
      <c r="AZ15" s="9">
        <v>217</v>
      </c>
      <c r="BA15" s="8">
        <v>216</v>
      </c>
      <c r="BB15" s="9">
        <v>217</v>
      </c>
      <c r="BC15" s="9">
        <v>217</v>
      </c>
      <c r="BD15" s="8">
        <v>217</v>
      </c>
      <c r="BE15" s="8">
        <v>217</v>
      </c>
      <c r="BF15" s="8">
        <v>216</v>
      </c>
      <c r="BG15" s="8">
        <v>216</v>
      </c>
      <c r="BH15" s="8">
        <v>216</v>
      </c>
      <c r="BI15" s="8">
        <v>216</v>
      </c>
      <c r="BJ15" s="8">
        <v>216</v>
      </c>
      <c r="BK15" s="8">
        <v>216</v>
      </c>
      <c r="BL15" s="9">
        <v>215</v>
      </c>
      <c r="BM15" s="9">
        <v>215</v>
      </c>
      <c r="BN15" s="9">
        <v>215</v>
      </c>
      <c r="BO15" s="9">
        <v>215</v>
      </c>
      <c r="BP15" s="9">
        <v>215</v>
      </c>
      <c r="BQ15" s="9">
        <v>215</v>
      </c>
      <c r="BR15" s="9">
        <v>215</v>
      </c>
      <c r="BS15" s="9">
        <v>215</v>
      </c>
      <c r="BT15" s="9">
        <v>215</v>
      </c>
      <c r="BU15" s="9">
        <v>215</v>
      </c>
      <c r="BV15" s="8">
        <v>203</v>
      </c>
      <c r="BW15" s="8">
        <v>203</v>
      </c>
      <c r="BX15" s="9">
        <v>189</v>
      </c>
      <c r="BY15" s="9">
        <v>217</v>
      </c>
      <c r="BZ15" s="8">
        <v>216</v>
      </c>
      <c r="CA15" s="8">
        <v>216</v>
      </c>
      <c r="CB15" s="9">
        <v>217</v>
      </c>
      <c r="CC15" s="9">
        <v>217</v>
      </c>
      <c r="CD15" s="8">
        <v>216</v>
      </c>
      <c r="CE15" s="8">
        <v>216</v>
      </c>
      <c r="CF15" s="9">
        <v>215</v>
      </c>
      <c r="CG15" s="9">
        <v>215</v>
      </c>
      <c r="CH15" s="9">
        <v>215</v>
      </c>
      <c r="CI15" s="9">
        <v>217</v>
      </c>
      <c r="CJ15" s="9">
        <v>217</v>
      </c>
      <c r="CK15" s="9">
        <v>217</v>
      </c>
      <c r="CL15" s="8">
        <v>217</v>
      </c>
      <c r="CM15" s="8">
        <v>217</v>
      </c>
      <c r="CN15" s="8">
        <v>217</v>
      </c>
      <c r="CO15" s="8">
        <v>217</v>
      </c>
      <c r="CP15" s="9">
        <v>217</v>
      </c>
      <c r="CQ15" s="8">
        <v>217</v>
      </c>
      <c r="CR15" s="8">
        <v>217</v>
      </c>
      <c r="CS15" s="10">
        <f>7*18.8</f>
        <v>131.6</v>
      </c>
      <c r="CT15" s="10">
        <f>21.7*7</f>
        <v>151.9</v>
      </c>
      <c r="CU15" s="10">
        <f>21.7*7</f>
        <v>151.9</v>
      </c>
      <c r="CV15" s="10">
        <f>7*18.8</f>
        <v>131.6</v>
      </c>
      <c r="CW15" s="10">
        <f>7*20.3</f>
        <v>142.1</v>
      </c>
      <c r="CX15" s="10">
        <f>7*20.3</f>
        <v>142.1</v>
      </c>
      <c r="CY15" s="10">
        <f t="shared" ref="CY15:CZ15" si="104">7*18.8</f>
        <v>131.6</v>
      </c>
      <c r="CZ15" s="10">
        <f t="shared" si="104"/>
        <v>131.6</v>
      </c>
      <c r="DA15" s="10">
        <f t="shared" ref="DA15:DQ15" si="105">21.7*7</f>
        <v>151.9</v>
      </c>
      <c r="DB15" s="10">
        <f t="shared" si="105"/>
        <v>151.9</v>
      </c>
      <c r="DC15" s="10">
        <f t="shared" si="105"/>
        <v>151.9</v>
      </c>
      <c r="DD15" s="10">
        <f t="shared" si="105"/>
        <v>151.9</v>
      </c>
      <c r="DE15" s="10">
        <f t="shared" si="105"/>
        <v>151.9</v>
      </c>
      <c r="DF15" s="10">
        <f t="shared" si="105"/>
        <v>151.9</v>
      </c>
      <c r="DG15" s="10">
        <f t="shared" si="105"/>
        <v>151.9</v>
      </c>
      <c r="DH15" s="10">
        <f t="shared" si="105"/>
        <v>151.9</v>
      </c>
      <c r="DI15" s="10">
        <f t="shared" si="105"/>
        <v>151.9</v>
      </c>
      <c r="DJ15" s="10">
        <f t="shared" si="105"/>
        <v>151.9</v>
      </c>
      <c r="DK15" s="10">
        <f t="shared" si="105"/>
        <v>151.9</v>
      </c>
      <c r="DL15" s="10">
        <f t="shared" si="105"/>
        <v>151.9</v>
      </c>
      <c r="DM15" s="10">
        <f t="shared" si="105"/>
        <v>151.9</v>
      </c>
      <c r="DN15" s="10">
        <f t="shared" si="105"/>
        <v>151.9</v>
      </c>
      <c r="DO15" s="10">
        <f t="shared" si="105"/>
        <v>151.9</v>
      </c>
      <c r="DP15" s="10">
        <f t="shared" si="105"/>
        <v>151.9</v>
      </c>
      <c r="DQ15" s="10">
        <f t="shared" si="105"/>
        <v>151.9</v>
      </c>
      <c r="DR15" s="10">
        <f>7*20.3</f>
        <v>142.1</v>
      </c>
      <c r="DS15" s="10">
        <f>21.7*7</f>
        <v>151.9</v>
      </c>
      <c r="DT15" s="10">
        <f>7*18.8</f>
        <v>131.6</v>
      </c>
      <c r="DU15" s="10">
        <f>7*20.3</f>
        <v>142.1</v>
      </c>
      <c r="DV15" s="10">
        <f>7*18.8</f>
        <v>131.6</v>
      </c>
      <c r="DW15" s="10">
        <f t="shared" ref="DW15:DX15" si="106">7*20.3</f>
        <v>142.1</v>
      </c>
      <c r="DX15" s="10">
        <f t="shared" si="106"/>
        <v>142.1</v>
      </c>
      <c r="DY15" s="10">
        <f>7*18.8</f>
        <v>131.6</v>
      </c>
      <c r="DZ15" s="10">
        <f t="shared" ref="DZ15:EA15" si="107">7*20.3</f>
        <v>142.1</v>
      </c>
      <c r="EA15" s="10">
        <f t="shared" si="107"/>
        <v>142.1</v>
      </c>
      <c r="EB15" s="10">
        <f t="shared" ref="EB15:EC15" si="108">21.7*7</f>
        <v>151.9</v>
      </c>
      <c r="EC15" s="10">
        <f t="shared" si="108"/>
        <v>151.9</v>
      </c>
      <c r="ED15" s="10">
        <f>16.9*7</f>
        <v>118.29999999999998</v>
      </c>
      <c r="EE15" s="10">
        <f t="shared" ref="EE15:EJ15" si="109">16.9*7</f>
        <v>118.29999999999998</v>
      </c>
      <c r="EF15" s="10">
        <f t="shared" si="109"/>
        <v>118.29999999999998</v>
      </c>
      <c r="EG15" s="10">
        <f t="shared" si="109"/>
        <v>118.29999999999998</v>
      </c>
      <c r="EH15" s="10">
        <f t="shared" si="109"/>
        <v>118.29999999999998</v>
      </c>
      <c r="EI15" s="10">
        <f t="shared" si="109"/>
        <v>118.29999999999998</v>
      </c>
      <c r="EJ15" s="10">
        <f t="shared" si="109"/>
        <v>118.29999999999998</v>
      </c>
      <c r="EK15" s="10">
        <f t="shared" ref="EK15:EL15" si="110">7*20.3</f>
        <v>142.1</v>
      </c>
      <c r="EL15" s="10">
        <f t="shared" si="110"/>
        <v>142.1</v>
      </c>
      <c r="EM15" s="10">
        <f t="shared" ref="EM15:EO15" si="111">16.9*7</f>
        <v>118.29999999999998</v>
      </c>
      <c r="EN15" s="10">
        <f t="shared" si="111"/>
        <v>118.29999999999998</v>
      </c>
      <c r="EO15" s="10">
        <f t="shared" si="111"/>
        <v>118.29999999999998</v>
      </c>
      <c r="EP15" s="10">
        <f>7*18.8</f>
        <v>131.6</v>
      </c>
      <c r="EQ15" s="10">
        <f t="shared" ref="EQ15:EV15" si="112">7*18.8</f>
        <v>131.6</v>
      </c>
      <c r="ER15" s="10">
        <f t="shared" si="112"/>
        <v>131.6</v>
      </c>
      <c r="ES15" s="10">
        <f t="shared" si="112"/>
        <v>131.6</v>
      </c>
      <c r="ET15" s="10">
        <f t="shared" si="112"/>
        <v>131.6</v>
      </c>
      <c r="EU15" s="10">
        <f t="shared" si="112"/>
        <v>131.6</v>
      </c>
      <c r="EV15" s="10">
        <f t="shared" si="112"/>
        <v>131.6</v>
      </c>
      <c r="EW15" s="10">
        <f>7*17.3</f>
        <v>121.10000000000001</v>
      </c>
      <c r="EX15" s="10">
        <f>7*17.3</f>
        <v>121.10000000000001</v>
      </c>
      <c r="EY15" s="10">
        <f>7*18.8</f>
        <v>131.6</v>
      </c>
      <c r="EZ15" s="10">
        <f>7*17.3</f>
        <v>121.10000000000001</v>
      </c>
      <c r="FA15" s="10">
        <f t="shared" ref="FA15:FB15" si="113">7*18.8</f>
        <v>131.6</v>
      </c>
      <c r="FB15" s="10">
        <f t="shared" si="113"/>
        <v>131.6</v>
      </c>
      <c r="FC15" s="10">
        <f>7*17.3</f>
        <v>121.10000000000001</v>
      </c>
      <c r="FD15" s="10">
        <f t="shared" ref="FD15:FE15" si="114">7*17.3</f>
        <v>121.10000000000001</v>
      </c>
      <c r="FE15" s="10">
        <f t="shared" si="114"/>
        <v>121.10000000000001</v>
      </c>
      <c r="FF15" s="10">
        <f>7*15</f>
        <v>105</v>
      </c>
      <c r="FG15" s="10">
        <f t="shared" ref="FG15:FI15" si="115">7*15</f>
        <v>105</v>
      </c>
      <c r="FH15" s="10">
        <f t="shared" si="115"/>
        <v>105</v>
      </c>
      <c r="FI15" s="10">
        <f t="shared" si="115"/>
        <v>105</v>
      </c>
      <c r="FJ15" s="10">
        <f>7*17.3</f>
        <v>121.10000000000001</v>
      </c>
      <c r="FK15" s="10">
        <f t="shared" ref="FK15:FL15" si="116">7*15</f>
        <v>105</v>
      </c>
      <c r="FL15" s="10">
        <f t="shared" si="116"/>
        <v>105</v>
      </c>
      <c r="FM15" s="10">
        <f>7*15</f>
        <v>105</v>
      </c>
      <c r="FN15" s="10">
        <v>73.5</v>
      </c>
      <c r="FO15" s="10">
        <v>73.5</v>
      </c>
      <c r="FP15" s="10">
        <f t="shared" ref="FP15:FR15" si="117">7*17.3</f>
        <v>121.10000000000001</v>
      </c>
      <c r="FQ15" s="10">
        <f t="shared" si="117"/>
        <v>121.10000000000001</v>
      </c>
      <c r="FR15" s="10">
        <f t="shared" si="117"/>
        <v>121.10000000000001</v>
      </c>
      <c r="FS15" s="10">
        <f t="shared" ref="FS15:FT15" si="118">7*18.8</f>
        <v>131.6</v>
      </c>
      <c r="FT15" s="10">
        <f t="shared" si="118"/>
        <v>131.6</v>
      </c>
      <c r="FU15" s="10">
        <f>7*17.3</f>
        <v>121.10000000000001</v>
      </c>
      <c r="FV15" s="10">
        <f>7*17.3</f>
        <v>121.10000000000001</v>
      </c>
      <c r="FW15" s="10">
        <f>7*15</f>
        <v>105</v>
      </c>
      <c r="FX15" s="10">
        <v>73.5</v>
      </c>
      <c r="FY15" s="10">
        <f>7*15</f>
        <v>105</v>
      </c>
      <c r="FZ15" s="10">
        <f t="shared" ref="FZ15:GC15" si="119">7*17.3</f>
        <v>121.10000000000001</v>
      </c>
      <c r="GA15" s="10">
        <f t="shared" si="119"/>
        <v>121.10000000000001</v>
      </c>
      <c r="GB15" s="10">
        <f t="shared" si="119"/>
        <v>121.10000000000001</v>
      </c>
      <c r="GC15" s="10">
        <f t="shared" si="119"/>
        <v>121.10000000000001</v>
      </c>
      <c r="GD15" s="10">
        <f t="shared" ref="GD15:GG15" si="120">7*20.3</f>
        <v>142.1</v>
      </c>
      <c r="GE15" s="10">
        <f t="shared" si="120"/>
        <v>142.1</v>
      </c>
      <c r="GF15" s="10">
        <f t="shared" si="120"/>
        <v>142.1</v>
      </c>
      <c r="GG15" s="10">
        <f t="shared" si="120"/>
        <v>142.1</v>
      </c>
      <c r="GH15" s="10">
        <f t="shared" ref="GH15:GI15" si="121">21.7*7</f>
        <v>151.9</v>
      </c>
      <c r="GI15" s="10">
        <f t="shared" si="121"/>
        <v>151.9</v>
      </c>
      <c r="GJ15" s="11">
        <v>131.78654999999998</v>
      </c>
      <c r="GK15" s="11">
        <v>131.78654999999998</v>
      </c>
      <c r="GL15" s="11">
        <v>131.78654999999998</v>
      </c>
      <c r="GM15" s="11">
        <v>131.78654999999998</v>
      </c>
      <c r="GN15" s="11">
        <v>131.78654999999998</v>
      </c>
      <c r="GO15" s="11">
        <v>131.78654999999998</v>
      </c>
      <c r="GP15" s="11">
        <v>131.78654999999998</v>
      </c>
      <c r="GQ15" s="11">
        <v>131.78654999999998</v>
      </c>
      <c r="GR15" s="11">
        <v>131.78654999999998</v>
      </c>
      <c r="GS15" s="11">
        <v>131.78654999999998</v>
      </c>
      <c r="GT15" s="11">
        <v>131.78654999999998</v>
      </c>
      <c r="GU15" s="11">
        <v>131.78654999999998</v>
      </c>
      <c r="GV15" s="11">
        <v>131.78654999999998</v>
      </c>
      <c r="GW15" s="11">
        <v>133.078575</v>
      </c>
      <c r="GX15" s="11">
        <v>133.078575</v>
      </c>
      <c r="GY15" s="11">
        <v>133.078575</v>
      </c>
      <c r="GZ15" s="11">
        <v>133.078575</v>
      </c>
      <c r="HA15" s="11">
        <v>131.78654999999998</v>
      </c>
      <c r="HB15" s="11">
        <v>131.78654999999998</v>
      </c>
      <c r="HC15" s="11">
        <v>131.78654999999998</v>
      </c>
      <c r="HD15" s="11">
        <v>133.078575</v>
      </c>
      <c r="HE15" s="11">
        <v>133.078575</v>
      </c>
      <c r="HF15" s="11">
        <v>133.078575</v>
      </c>
      <c r="HG15" s="11">
        <v>131.78654999999998</v>
      </c>
      <c r="HH15" s="11">
        <v>131.78654999999998</v>
      </c>
      <c r="HI15" s="11">
        <v>131.78654999999998</v>
      </c>
      <c r="HJ15" s="11">
        <v>131.78654999999998</v>
      </c>
      <c r="HK15" s="11">
        <v>131.78654999999998</v>
      </c>
      <c r="HL15" s="11">
        <v>131.78654999999998</v>
      </c>
      <c r="HM15" s="11">
        <v>131.78654999999998</v>
      </c>
      <c r="HN15" s="11">
        <v>131.78654999999998</v>
      </c>
      <c r="HO15" s="11">
        <v>116.28225</v>
      </c>
      <c r="HP15" s="11">
        <v>114.990225</v>
      </c>
      <c r="HQ15" s="11">
        <v>114.990225</v>
      </c>
      <c r="HR15" s="11">
        <v>131.78654999999998</v>
      </c>
      <c r="HS15" s="11">
        <v>131.78654999999998</v>
      </c>
      <c r="HT15" s="11">
        <v>131.78654999999998</v>
      </c>
      <c r="HU15" s="11">
        <v>116.28225</v>
      </c>
      <c r="HV15" s="11">
        <v>116.28225</v>
      </c>
      <c r="HW15" s="11">
        <v>116.28225</v>
      </c>
      <c r="HX15" s="11">
        <v>116.28225</v>
      </c>
      <c r="HY15" s="11">
        <v>116.28225</v>
      </c>
      <c r="HZ15" s="11">
        <v>116.28225</v>
      </c>
      <c r="IA15" s="11">
        <v>131.78654999999998</v>
      </c>
      <c r="IB15" s="11">
        <v>116.28225</v>
      </c>
      <c r="IC15" s="11">
        <v>131.78654999999998</v>
      </c>
      <c r="ID15" s="11">
        <v>131.78654999999998</v>
      </c>
      <c r="IE15" s="11">
        <v>131.78654999999998</v>
      </c>
      <c r="IF15" s="11">
        <v>114.990225</v>
      </c>
      <c r="IG15" s="11">
        <v>116.28225</v>
      </c>
      <c r="IH15" s="11">
        <v>114.990225</v>
      </c>
      <c r="II15" s="11">
        <v>114.990225</v>
      </c>
      <c r="IJ15" s="11">
        <v>114.990225</v>
      </c>
      <c r="IK15" s="11">
        <v>114.990225</v>
      </c>
      <c r="IL15" s="11">
        <v>114.990225</v>
      </c>
      <c r="IM15" s="11">
        <v>116.28225</v>
      </c>
      <c r="IN15" s="11">
        <v>116.28225</v>
      </c>
      <c r="IO15" s="11">
        <v>114.990225</v>
      </c>
      <c r="IP15" s="11">
        <v>114.990225</v>
      </c>
      <c r="IQ15" s="11">
        <v>114.990225</v>
      </c>
      <c r="IR15" s="11">
        <v>114.990225</v>
      </c>
      <c r="IS15" s="11">
        <v>114.990225</v>
      </c>
      <c r="IT15" s="11">
        <v>114.990225</v>
      </c>
      <c r="IU15" s="11">
        <v>114.990225</v>
      </c>
      <c r="IV15" s="11">
        <v>113.6982</v>
      </c>
      <c r="IW15" s="11">
        <v>113.6982</v>
      </c>
      <c r="IX15" s="11">
        <v>113.6982</v>
      </c>
      <c r="IY15" s="11">
        <v>113.6982</v>
      </c>
      <c r="IZ15" s="11">
        <v>113.6982</v>
      </c>
      <c r="JA15" s="11">
        <v>113.6982</v>
      </c>
      <c r="JB15" s="11">
        <v>113.6982</v>
      </c>
      <c r="JC15" s="11">
        <v>113.6982</v>
      </c>
      <c r="JD15" s="11">
        <v>113.6982</v>
      </c>
      <c r="JE15" s="11">
        <v>113.6982</v>
      </c>
      <c r="JF15" s="11">
        <v>102.069975</v>
      </c>
      <c r="JG15" s="11">
        <v>102.069975</v>
      </c>
      <c r="JH15" s="11">
        <v>87.857700000000008</v>
      </c>
      <c r="JI15" s="11">
        <v>114.990225</v>
      </c>
      <c r="JJ15" s="11">
        <v>114.990225</v>
      </c>
      <c r="JK15" s="11">
        <v>114.990225</v>
      </c>
      <c r="JL15" s="11">
        <v>114.990225</v>
      </c>
      <c r="JM15" s="11">
        <v>114.990225</v>
      </c>
      <c r="JN15" s="11">
        <v>114.990225</v>
      </c>
      <c r="JO15" s="11">
        <v>114.990225</v>
      </c>
      <c r="JP15" s="11">
        <v>113.6982</v>
      </c>
      <c r="JQ15" s="11">
        <v>113.6982</v>
      </c>
      <c r="JR15" s="11">
        <v>113.6982</v>
      </c>
      <c r="JS15" s="11">
        <v>114.990225</v>
      </c>
      <c r="JT15" s="11">
        <v>114.990225</v>
      </c>
      <c r="JU15" s="11">
        <v>114.990225</v>
      </c>
      <c r="JV15" s="11">
        <v>116.28225</v>
      </c>
      <c r="JW15" s="11">
        <v>116.28225</v>
      </c>
      <c r="JX15" s="11">
        <v>116.28225</v>
      </c>
      <c r="JY15" s="11">
        <v>116.28225</v>
      </c>
      <c r="JZ15" s="11">
        <v>116.28225</v>
      </c>
      <c r="KA15" s="12">
        <v>129.28</v>
      </c>
      <c r="KB15" s="12">
        <v>129.28</v>
      </c>
      <c r="KC15" s="12">
        <v>129.28</v>
      </c>
      <c r="KD15" s="12">
        <v>105.3</v>
      </c>
      <c r="KE15" s="12">
        <v>105.3</v>
      </c>
      <c r="KF15" s="12">
        <v>105.3</v>
      </c>
      <c r="KG15" s="12">
        <v>105.3</v>
      </c>
      <c r="KH15" s="12">
        <v>129.28</v>
      </c>
      <c r="KI15" s="13">
        <v>153.6</v>
      </c>
      <c r="KJ15" s="13">
        <v>153.6</v>
      </c>
      <c r="KK15" s="13">
        <v>153.6</v>
      </c>
      <c r="KL15" s="13">
        <v>153.6</v>
      </c>
      <c r="KM15" s="13">
        <v>153.6</v>
      </c>
      <c r="KN15" s="13">
        <v>153.6</v>
      </c>
      <c r="KO15" s="13">
        <v>153.6</v>
      </c>
      <c r="KP15" s="13">
        <v>153.6</v>
      </c>
      <c r="KQ15" s="13">
        <v>153.6</v>
      </c>
      <c r="KR15" s="12">
        <v>129.28</v>
      </c>
      <c r="KS15" s="12">
        <v>129.28</v>
      </c>
      <c r="KT15" s="12">
        <v>129.28</v>
      </c>
      <c r="KU15" s="13">
        <v>153.6</v>
      </c>
      <c r="KV15" s="13">
        <v>153.6</v>
      </c>
      <c r="KW15" s="13">
        <v>153.6</v>
      </c>
      <c r="KX15" s="12">
        <v>129.28</v>
      </c>
      <c r="KY15" s="12">
        <v>129.28</v>
      </c>
      <c r="KZ15" s="12">
        <v>129.28</v>
      </c>
      <c r="LA15" s="12">
        <v>129.28</v>
      </c>
      <c r="LB15" s="12">
        <v>105.3</v>
      </c>
      <c r="LC15" s="12">
        <v>105.3</v>
      </c>
      <c r="LD15" s="16">
        <v>125.44</v>
      </c>
      <c r="LE15" s="16">
        <v>125.44</v>
      </c>
      <c r="LF15" s="13">
        <v>124.16</v>
      </c>
      <c r="LG15" s="16">
        <v>125.44</v>
      </c>
      <c r="LH15" s="13">
        <v>124.16</v>
      </c>
      <c r="LI15" s="16">
        <v>125.44</v>
      </c>
      <c r="LJ15" s="12">
        <v>105.3</v>
      </c>
      <c r="LK15" s="12">
        <v>105.3</v>
      </c>
      <c r="LL15" s="12">
        <v>105.3</v>
      </c>
      <c r="LM15" s="12">
        <v>105.3</v>
      </c>
      <c r="LN15" s="12">
        <v>105.3</v>
      </c>
      <c r="LO15" s="12">
        <v>105.3</v>
      </c>
      <c r="LP15" s="12">
        <v>105.3</v>
      </c>
      <c r="LQ15" s="12">
        <v>105.3</v>
      </c>
      <c r="LR15" s="12">
        <v>105.3</v>
      </c>
      <c r="LS15" s="12">
        <v>105.3</v>
      </c>
      <c r="LT15" s="12">
        <v>105.3</v>
      </c>
      <c r="LU15" s="12">
        <v>105.3</v>
      </c>
      <c r="LV15" s="12">
        <v>105.3</v>
      </c>
      <c r="LW15" s="12">
        <v>105.3</v>
      </c>
      <c r="LX15" s="12">
        <v>105.3</v>
      </c>
      <c r="LY15" s="12">
        <v>105.3</v>
      </c>
      <c r="LZ15" s="12">
        <v>105.3</v>
      </c>
      <c r="MA15" s="12">
        <v>105.3</v>
      </c>
      <c r="MB15" s="12">
        <v>105.3</v>
      </c>
      <c r="MC15" s="12">
        <v>105.3</v>
      </c>
      <c r="MD15" s="16">
        <v>125.44</v>
      </c>
      <c r="ME15" s="12">
        <v>128</v>
      </c>
      <c r="MF15" s="12">
        <v>128</v>
      </c>
      <c r="MG15" s="12">
        <v>128</v>
      </c>
      <c r="MH15" s="12">
        <v>128</v>
      </c>
      <c r="MI15" s="12">
        <v>128</v>
      </c>
      <c r="MJ15" s="12">
        <v>128</v>
      </c>
      <c r="MK15" s="12">
        <v>128</v>
      </c>
      <c r="ML15" s="12">
        <v>105.3</v>
      </c>
      <c r="MM15" s="12">
        <v>105.3</v>
      </c>
      <c r="MN15" s="12">
        <v>128</v>
      </c>
      <c r="MO15" s="12">
        <v>128</v>
      </c>
      <c r="MP15" s="12">
        <v>128</v>
      </c>
      <c r="MQ15" s="12">
        <v>128</v>
      </c>
      <c r="MR15" s="12">
        <v>105.3</v>
      </c>
      <c r="MS15" s="12">
        <v>105.3</v>
      </c>
      <c r="MT15" s="12">
        <v>128</v>
      </c>
      <c r="MU15" s="12">
        <v>69.02</v>
      </c>
      <c r="MV15" s="12">
        <v>129.28</v>
      </c>
      <c r="MW15" s="12">
        <v>59.26</v>
      </c>
      <c r="MX15" s="13">
        <v>153.6</v>
      </c>
      <c r="MY15" s="13">
        <v>153.6</v>
      </c>
      <c r="MZ15" s="13">
        <v>153.6</v>
      </c>
      <c r="NA15" s="13">
        <v>153.6</v>
      </c>
      <c r="NB15" s="13">
        <v>153.6</v>
      </c>
      <c r="NC15" s="13">
        <v>153.6</v>
      </c>
      <c r="ND15" s="13">
        <v>153.6</v>
      </c>
      <c r="NE15" s="12">
        <v>129.28</v>
      </c>
      <c r="NF15" s="12">
        <v>129.28</v>
      </c>
      <c r="NG15" s="12">
        <v>128</v>
      </c>
      <c r="NH15" s="12">
        <v>105.3</v>
      </c>
      <c r="NI15" s="12">
        <v>128</v>
      </c>
      <c r="NJ15" s="12">
        <v>129.28</v>
      </c>
      <c r="NK15" s="12">
        <v>129.28</v>
      </c>
      <c r="NL15" s="13">
        <v>153.6</v>
      </c>
      <c r="NM15" s="12">
        <v>128</v>
      </c>
      <c r="NN15" s="12">
        <v>128</v>
      </c>
      <c r="NO15" s="12">
        <v>105.3</v>
      </c>
      <c r="NP15" s="12">
        <v>105.3</v>
      </c>
      <c r="NQ15" s="12">
        <v>128</v>
      </c>
    </row>
    <row r="16" spans="1:473" x14ac:dyDescent="0.2">
      <c r="A16" s="2" t="s">
        <v>11</v>
      </c>
      <c r="B16" s="8">
        <v>259</v>
      </c>
      <c r="C16" s="8">
        <v>259</v>
      </c>
      <c r="D16" s="8">
        <v>259</v>
      </c>
      <c r="E16" s="8">
        <v>259</v>
      </c>
      <c r="F16" s="8">
        <v>259</v>
      </c>
      <c r="G16" s="8">
        <v>259</v>
      </c>
      <c r="H16" s="8">
        <v>257</v>
      </c>
      <c r="I16" s="8">
        <v>257</v>
      </c>
      <c r="J16" s="8">
        <v>261</v>
      </c>
      <c r="K16" s="8">
        <v>261</v>
      </c>
      <c r="L16" s="8">
        <v>261</v>
      </c>
      <c r="M16" s="8">
        <v>261</v>
      </c>
      <c r="N16" s="8">
        <v>261</v>
      </c>
      <c r="O16" s="9">
        <v>262</v>
      </c>
      <c r="P16" s="9">
        <v>262</v>
      </c>
      <c r="Q16" s="9">
        <v>262</v>
      </c>
      <c r="R16" s="9">
        <v>262</v>
      </c>
      <c r="S16" s="8">
        <v>261</v>
      </c>
      <c r="T16" s="8">
        <v>261</v>
      </c>
      <c r="U16" s="8">
        <v>261</v>
      </c>
      <c r="V16" s="9">
        <v>262</v>
      </c>
      <c r="W16" s="9">
        <v>262</v>
      </c>
      <c r="X16" s="9">
        <v>262</v>
      </c>
      <c r="Y16" s="8">
        <v>259</v>
      </c>
      <c r="Z16" s="8">
        <v>261</v>
      </c>
      <c r="AA16" s="8">
        <v>259</v>
      </c>
      <c r="AB16" s="8">
        <v>259</v>
      </c>
      <c r="AC16" s="8">
        <v>257</v>
      </c>
      <c r="AD16" s="8">
        <v>257</v>
      </c>
      <c r="AE16" s="8">
        <v>257</v>
      </c>
      <c r="AF16" s="8">
        <v>257</v>
      </c>
      <c r="AG16" s="8">
        <v>234</v>
      </c>
      <c r="AH16" s="9">
        <v>233</v>
      </c>
      <c r="AI16" s="9">
        <v>233</v>
      </c>
      <c r="AJ16" s="8">
        <v>257</v>
      </c>
      <c r="AK16" s="8">
        <v>257</v>
      </c>
      <c r="AL16" s="8">
        <v>259</v>
      </c>
      <c r="AM16" s="8">
        <v>234</v>
      </c>
      <c r="AN16" s="8">
        <v>234</v>
      </c>
      <c r="AO16" s="8">
        <v>234</v>
      </c>
      <c r="AP16" s="8">
        <v>234</v>
      </c>
      <c r="AQ16" s="8">
        <v>234</v>
      </c>
      <c r="AR16" s="8">
        <v>257</v>
      </c>
      <c r="AS16" s="8">
        <v>234</v>
      </c>
      <c r="AT16" s="8">
        <v>257</v>
      </c>
      <c r="AU16" s="8">
        <v>257</v>
      </c>
      <c r="AV16" s="8">
        <v>257</v>
      </c>
      <c r="AW16" s="9">
        <v>233</v>
      </c>
      <c r="AX16" s="8">
        <v>234</v>
      </c>
      <c r="AY16" s="9">
        <v>233</v>
      </c>
      <c r="AZ16" s="9">
        <v>233</v>
      </c>
      <c r="BA16" s="8">
        <v>233</v>
      </c>
      <c r="BB16" s="9">
        <v>233</v>
      </c>
      <c r="BC16" s="9">
        <v>233</v>
      </c>
      <c r="BD16" s="8">
        <v>234</v>
      </c>
      <c r="BE16" s="8">
        <v>234</v>
      </c>
      <c r="BF16" s="8">
        <v>233</v>
      </c>
      <c r="BG16" s="8">
        <v>233</v>
      </c>
      <c r="BH16" s="8">
        <v>233</v>
      </c>
      <c r="BI16" s="8">
        <v>233</v>
      </c>
      <c r="BJ16" s="8">
        <v>233</v>
      </c>
      <c r="BK16" s="8">
        <v>233</v>
      </c>
      <c r="BL16" s="9">
        <v>231</v>
      </c>
      <c r="BM16" s="9">
        <v>231</v>
      </c>
      <c r="BN16" s="9">
        <v>231</v>
      </c>
      <c r="BO16" s="9">
        <v>231</v>
      </c>
      <c r="BP16" s="9">
        <v>231</v>
      </c>
      <c r="BQ16" s="9">
        <v>231</v>
      </c>
      <c r="BR16" s="9">
        <v>231</v>
      </c>
      <c r="BS16" s="9">
        <v>231</v>
      </c>
      <c r="BT16" s="9">
        <v>231</v>
      </c>
      <c r="BU16" s="9">
        <v>231</v>
      </c>
      <c r="BV16" s="8">
        <v>223</v>
      </c>
      <c r="BW16" s="8">
        <v>223</v>
      </c>
      <c r="BX16" s="9">
        <v>204</v>
      </c>
      <c r="BY16" s="9">
        <v>233</v>
      </c>
      <c r="BZ16" s="8">
        <v>233</v>
      </c>
      <c r="CA16" s="8">
        <v>233</v>
      </c>
      <c r="CB16" s="9">
        <v>233</v>
      </c>
      <c r="CC16" s="9">
        <v>233</v>
      </c>
      <c r="CD16" s="8">
        <v>233</v>
      </c>
      <c r="CE16" s="8">
        <v>233</v>
      </c>
      <c r="CF16" s="9">
        <v>231</v>
      </c>
      <c r="CG16" s="9">
        <v>231</v>
      </c>
      <c r="CH16" s="9">
        <v>231</v>
      </c>
      <c r="CI16" s="9">
        <v>233</v>
      </c>
      <c r="CJ16" s="9">
        <v>233</v>
      </c>
      <c r="CK16" s="9">
        <v>233</v>
      </c>
      <c r="CL16" s="8">
        <v>234</v>
      </c>
      <c r="CM16" s="8">
        <v>234</v>
      </c>
      <c r="CN16" s="8">
        <v>234</v>
      </c>
      <c r="CO16" s="8">
        <v>234</v>
      </c>
      <c r="CP16" s="9">
        <v>233</v>
      </c>
      <c r="CQ16" s="8">
        <v>234</v>
      </c>
      <c r="CR16" s="8">
        <v>234</v>
      </c>
      <c r="CS16" s="10">
        <f>18.8*8</f>
        <v>150.4</v>
      </c>
      <c r="CT16" s="10">
        <f>21.7*8</f>
        <v>173.6</v>
      </c>
      <c r="CU16" s="10">
        <f>21.7*8</f>
        <v>173.6</v>
      </c>
      <c r="CV16" s="10">
        <f>18.8*8</f>
        <v>150.4</v>
      </c>
      <c r="CW16" s="10">
        <f>20.3*8</f>
        <v>162.4</v>
      </c>
      <c r="CX16" s="10">
        <f>20.3*8</f>
        <v>162.4</v>
      </c>
      <c r="CY16" s="10">
        <f t="shared" ref="CY16:CZ16" si="122">18.8*8</f>
        <v>150.4</v>
      </c>
      <c r="CZ16" s="10">
        <f t="shared" si="122"/>
        <v>150.4</v>
      </c>
      <c r="DA16" s="10">
        <f t="shared" ref="DA16:DQ16" si="123">21.7*8</f>
        <v>173.6</v>
      </c>
      <c r="DB16" s="10">
        <f t="shared" si="123"/>
        <v>173.6</v>
      </c>
      <c r="DC16" s="10">
        <f t="shared" si="123"/>
        <v>173.6</v>
      </c>
      <c r="DD16" s="10">
        <f t="shared" si="123"/>
        <v>173.6</v>
      </c>
      <c r="DE16" s="10">
        <f t="shared" si="123"/>
        <v>173.6</v>
      </c>
      <c r="DF16" s="10">
        <f t="shared" si="123"/>
        <v>173.6</v>
      </c>
      <c r="DG16" s="10">
        <f t="shared" si="123"/>
        <v>173.6</v>
      </c>
      <c r="DH16" s="10">
        <f t="shared" si="123"/>
        <v>173.6</v>
      </c>
      <c r="DI16" s="10">
        <f t="shared" si="123"/>
        <v>173.6</v>
      </c>
      <c r="DJ16" s="10">
        <f t="shared" si="123"/>
        <v>173.6</v>
      </c>
      <c r="DK16" s="10">
        <f t="shared" si="123"/>
        <v>173.6</v>
      </c>
      <c r="DL16" s="10">
        <f t="shared" si="123"/>
        <v>173.6</v>
      </c>
      <c r="DM16" s="10">
        <f t="shared" si="123"/>
        <v>173.6</v>
      </c>
      <c r="DN16" s="10">
        <f t="shared" si="123"/>
        <v>173.6</v>
      </c>
      <c r="DO16" s="10">
        <f t="shared" si="123"/>
        <v>173.6</v>
      </c>
      <c r="DP16" s="10">
        <f t="shared" si="123"/>
        <v>173.6</v>
      </c>
      <c r="DQ16" s="10">
        <f t="shared" si="123"/>
        <v>173.6</v>
      </c>
      <c r="DR16" s="10">
        <f>20.3*8</f>
        <v>162.4</v>
      </c>
      <c r="DS16" s="10">
        <f>21.7*8</f>
        <v>173.6</v>
      </c>
      <c r="DT16" s="10">
        <f>18.8*8</f>
        <v>150.4</v>
      </c>
      <c r="DU16" s="10">
        <f>20.3*8</f>
        <v>162.4</v>
      </c>
      <c r="DV16" s="10">
        <f>18.8*8</f>
        <v>150.4</v>
      </c>
      <c r="DW16" s="10">
        <f t="shared" ref="DW16:DX16" si="124">20.3*8</f>
        <v>162.4</v>
      </c>
      <c r="DX16" s="10">
        <f t="shared" si="124"/>
        <v>162.4</v>
      </c>
      <c r="DY16" s="10">
        <f>18.8*8</f>
        <v>150.4</v>
      </c>
      <c r="DZ16" s="10">
        <f t="shared" ref="DZ16:EA16" si="125">20.3*8</f>
        <v>162.4</v>
      </c>
      <c r="EA16" s="10">
        <f t="shared" si="125"/>
        <v>162.4</v>
      </c>
      <c r="EB16" s="10">
        <f t="shared" ref="EB16:EC16" si="126">21.7*8</f>
        <v>173.6</v>
      </c>
      <c r="EC16" s="10">
        <f t="shared" si="126"/>
        <v>173.6</v>
      </c>
      <c r="ED16" s="10">
        <f>16.9*8</f>
        <v>135.19999999999999</v>
      </c>
      <c r="EE16" s="10">
        <f t="shared" ref="EE16:EJ16" si="127">16.9*8</f>
        <v>135.19999999999999</v>
      </c>
      <c r="EF16" s="10">
        <f t="shared" si="127"/>
        <v>135.19999999999999</v>
      </c>
      <c r="EG16" s="10">
        <f t="shared" si="127"/>
        <v>135.19999999999999</v>
      </c>
      <c r="EH16" s="10">
        <f t="shared" si="127"/>
        <v>135.19999999999999</v>
      </c>
      <c r="EI16" s="10">
        <f t="shared" si="127"/>
        <v>135.19999999999999</v>
      </c>
      <c r="EJ16" s="10">
        <f t="shared" si="127"/>
        <v>135.19999999999999</v>
      </c>
      <c r="EK16" s="10">
        <f t="shared" ref="EK16:EL16" si="128">20.3*8</f>
        <v>162.4</v>
      </c>
      <c r="EL16" s="10">
        <f t="shared" si="128"/>
        <v>162.4</v>
      </c>
      <c r="EM16" s="10">
        <f t="shared" ref="EM16:EO16" si="129">16.9*8</f>
        <v>135.19999999999999</v>
      </c>
      <c r="EN16" s="10">
        <f t="shared" si="129"/>
        <v>135.19999999999999</v>
      </c>
      <c r="EO16" s="10">
        <f t="shared" si="129"/>
        <v>135.19999999999999</v>
      </c>
      <c r="EP16" s="10">
        <f>18.8*8</f>
        <v>150.4</v>
      </c>
      <c r="EQ16" s="10">
        <f t="shared" ref="EQ16:EV16" si="130">18.8*8</f>
        <v>150.4</v>
      </c>
      <c r="ER16" s="10">
        <f t="shared" si="130"/>
        <v>150.4</v>
      </c>
      <c r="ES16" s="10">
        <f t="shared" si="130"/>
        <v>150.4</v>
      </c>
      <c r="ET16" s="10">
        <f t="shared" si="130"/>
        <v>150.4</v>
      </c>
      <c r="EU16" s="10">
        <f t="shared" si="130"/>
        <v>150.4</v>
      </c>
      <c r="EV16" s="10">
        <f t="shared" si="130"/>
        <v>150.4</v>
      </c>
      <c r="EW16" s="10">
        <f>8*17.3</f>
        <v>138.4</v>
      </c>
      <c r="EX16" s="10">
        <f>8*17.3</f>
        <v>138.4</v>
      </c>
      <c r="EY16" s="10">
        <f>18.8*8</f>
        <v>150.4</v>
      </c>
      <c r="EZ16" s="10">
        <f>8*17.3</f>
        <v>138.4</v>
      </c>
      <c r="FA16" s="10">
        <f t="shared" ref="FA16:FB16" si="131">18.8*8</f>
        <v>150.4</v>
      </c>
      <c r="FB16" s="10">
        <f t="shared" si="131"/>
        <v>150.4</v>
      </c>
      <c r="FC16" s="10">
        <f>8*17.3</f>
        <v>138.4</v>
      </c>
      <c r="FD16" s="10">
        <f t="shared" ref="FD16:FE16" si="132">8*17.3</f>
        <v>138.4</v>
      </c>
      <c r="FE16" s="10">
        <f t="shared" si="132"/>
        <v>138.4</v>
      </c>
      <c r="FF16" s="10">
        <f>8*15</f>
        <v>120</v>
      </c>
      <c r="FG16" s="10">
        <f t="shared" ref="FG16:FI16" si="133">8*15</f>
        <v>120</v>
      </c>
      <c r="FH16" s="10">
        <f t="shared" si="133"/>
        <v>120</v>
      </c>
      <c r="FI16" s="10">
        <f t="shared" si="133"/>
        <v>120</v>
      </c>
      <c r="FJ16" s="10">
        <f>8*17.3</f>
        <v>138.4</v>
      </c>
      <c r="FK16" s="10">
        <f t="shared" ref="FK16:FL16" si="134">8*15</f>
        <v>120</v>
      </c>
      <c r="FL16" s="10">
        <f t="shared" si="134"/>
        <v>120</v>
      </c>
      <c r="FM16" s="10">
        <f>8*15</f>
        <v>120</v>
      </c>
      <c r="FN16" s="10">
        <v>84</v>
      </c>
      <c r="FO16" s="10">
        <v>84</v>
      </c>
      <c r="FP16" s="10">
        <f t="shared" ref="FP16:FR16" si="135">8*17.3</f>
        <v>138.4</v>
      </c>
      <c r="FQ16" s="10">
        <f t="shared" si="135"/>
        <v>138.4</v>
      </c>
      <c r="FR16" s="10">
        <f t="shared" si="135"/>
        <v>138.4</v>
      </c>
      <c r="FS16" s="10">
        <f t="shared" ref="FS16:FT16" si="136">18.8*8</f>
        <v>150.4</v>
      </c>
      <c r="FT16" s="10">
        <f t="shared" si="136"/>
        <v>150.4</v>
      </c>
      <c r="FU16" s="10">
        <f>8*17.3</f>
        <v>138.4</v>
      </c>
      <c r="FV16" s="10">
        <f>8*17.3</f>
        <v>138.4</v>
      </c>
      <c r="FW16" s="10">
        <f>8*15</f>
        <v>120</v>
      </c>
      <c r="FX16" s="10">
        <v>84</v>
      </c>
      <c r="FY16" s="10">
        <f>8*15</f>
        <v>120</v>
      </c>
      <c r="FZ16" s="10">
        <f t="shared" ref="FZ16:GC16" si="137">8*17.3</f>
        <v>138.4</v>
      </c>
      <c r="GA16" s="10">
        <f t="shared" si="137"/>
        <v>138.4</v>
      </c>
      <c r="GB16" s="10">
        <f t="shared" si="137"/>
        <v>138.4</v>
      </c>
      <c r="GC16" s="10">
        <f t="shared" si="137"/>
        <v>138.4</v>
      </c>
      <c r="GD16" s="10">
        <f t="shared" ref="GD16:GG16" si="138">20.3*8</f>
        <v>162.4</v>
      </c>
      <c r="GE16" s="10">
        <f t="shared" si="138"/>
        <v>162.4</v>
      </c>
      <c r="GF16" s="10">
        <f t="shared" si="138"/>
        <v>162.4</v>
      </c>
      <c r="GG16" s="10">
        <f t="shared" si="138"/>
        <v>162.4</v>
      </c>
      <c r="GH16" s="10">
        <f t="shared" ref="GH16:GI16" si="139">21.7*8</f>
        <v>173.6</v>
      </c>
      <c r="GI16" s="10">
        <f t="shared" si="139"/>
        <v>173.6</v>
      </c>
      <c r="GJ16" s="11">
        <v>144.70679999999999</v>
      </c>
      <c r="GK16" s="11">
        <v>144.70679999999999</v>
      </c>
      <c r="GL16" s="11">
        <v>144.70679999999999</v>
      </c>
      <c r="GM16" s="11">
        <v>144.70679999999999</v>
      </c>
      <c r="GN16" s="11">
        <v>144.70679999999999</v>
      </c>
      <c r="GO16" s="11">
        <v>144.70679999999999</v>
      </c>
      <c r="GP16" s="11">
        <v>144.70679999999999</v>
      </c>
      <c r="GQ16" s="11">
        <v>144.70679999999999</v>
      </c>
      <c r="GR16" s="11">
        <v>145.99882500000001</v>
      </c>
      <c r="GS16" s="11">
        <v>145.99882500000001</v>
      </c>
      <c r="GT16" s="11">
        <v>145.99882500000001</v>
      </c>
      <c r="GU16" s="11">
        <v>145.99882500000001</v>
      </c>
      <c r="GV16" s="11">
        <v>145.99882500000001</v>
      </c>
      <c r="GW16" s="11">
        <v>147.29085000000001</v>
      </c>
      <c r="GX16" s="11">
        <v>147.29085000000001</v>
      </c>
      <c r="GY16" s="11">
        <v>147.29085000000001</v>
      </c>
      <c r="GZ16" s="11">
        <v>147.29085000000001</v>
      </c>
      <c r="HA16" s="11">
        <v>145.99882500000001</v>
      </c>
      <c r="HB16" s="11">
        <v>145.99882500000001</v>
      </c>
      <c r="HC16" s="11">
        <v>145.99882500000001</v>
      </c>
      <c r="HD16" s="11">
        <v>147.29085000000001</v>
      </c>
      <c r="HE16" s="11">
        <v>147.29085000000001</v>
      </c>
      <c r="HF16" s="11">
        <v>147.29085000000001</v>
      </c>
      <c r="HG16" s="11">
        <v>144.70679999999999</v>
      </c>
      <c r="HH16" s="11">
        <v>145.99882500000001</v>
      </c>
      <c r="HI16" s="11">
        <v>144.70679999999999</v>
      </c>
      <c r="HJ16" s="11">
        <v>144.70679999999999</v>
      </c>
      <c r="HK16" s="11">
        <v>143.41477499999999</v>
      </c>
      <c r="HL16" s="11">
        <v>143.41477499999999</v>
      </c>
      <c r="HM16" s="11">
        <v>143.41477499999999</v>
      </c>
      <c r="HN16" s="11">
        <v>143.41477499999999</v>
      </c>
      <c r="HO16" s="11">
        <v>122.742375</v>
      </c>
      <c r="HP16" s="11">
        <v>118.86629999999998</v>
      </c>
      <c r="HQ16" s="11">
        <v>118.86629999999998</v>
      </c>
      <c r="HR16" s="11">
        <v>143.41477499999999</v>
      </c>
      <c r="HS16" s="11">
        <v>143.41477499999999</v>
      </c>
      <c r="HT16" s="11">
        <v>144.70679999999999</v>
      </c>
      <c r="HU16" s="11">
        <v>122.742375</v>
      </c>
      <c r="HV16" s="11">
        <v>122.742375</v>
      </c>
      <c r="HW16" s="11">
        <v>122.742375</v>
      </c>
      <c r="HX16" s="11">
        <v>122.742375</v>
      </c>
      <c r="HY16" s="11">
        <v>122.742375</v>
      </c>
      <c r="HZ16" s="11">
        <v>122.742375</v>
      </c>
      <c r="IA16" s="11">
        <v>143.41477499999999</v>
      </c>
      <c r="IB16" s="11">
        <v>122.742375</v>
      </c>
      <c r="IC16" s="11">
        <v>143.41477499999999</v>
      </c>
      <c r="ID16" s="11">
        <v>143.41477499999999</v>
      </c>
      <c r="IE16" s="11">
        <v>143.41477499999999</v>
      </c>
      <c r="IF16" s="11">
        <v>118.86629999999998</v>
      </c>
      <c r="IG16" s="11">
        <v>122.742375</v>
      </c>
      <c r="IH16" s="11">
        <v>118.86629999999998</v>
      </c>
      <c r="II16" s="11">
        <v>118.86629999999998</v>
      </c>
      <c r="IJ16" s="11">
        <v>118.86629999999998</v>
      </c>
      <c r="IK16" s="11">
        <v>118.86629999999998</v>
      </c>
      <c r="IL16" s="11">
        <v>118.86629999999998</v>
      </c>
      <c r="IM16" s="11">
        <v>122.742375</v>
      </c>
      <c r="IN16" s="11">
        <v>122.742375</v>
      </c>
      <c r="IO16" s="11">
        <v>118.86629999999998</v>
      </c>
      <c r="IP16" s="11">
        <v>118.86629999999998</v>
      </c>
      <c r="IQ16" s="11">
        <v>118.86629999999998</v>
      </c>
      <c r="IR16" s="11">
        <v>118.86629999999998</v>
      </c>
      <c r="IS16" s="11">
        <v>118.86629999999998</v>
      </c>
      <c r="IT16" s="11">
        <v>118.86629999999998</v>
      </c>
      <c r="IU16" s="11">
        <v>118.86629999999998</v>
      </c>
      <c r="IV16" s="11">
        <v>118.86629999999998</v>
      </c>
      <c r="IW16" s="11">
        <v>118.86629999999998</v>
      </c>
      <c r="IX16" s="11">
        <v>118.86629999999998</v>
      </c>
      <c r="IY16" s="11">
        <v>118.86629999999998</v>
      </c>
      <c r="IZ16" s="11">
        <v>118.86629999999998</v>
      </c>
      <c r="JA16" s="11">
        <v>118.86629999999998</v>
      </c>
      <c r="JB16" s="11">
        <v>118.86629999999998</v>
      </c>
      <c r="JC16" s="11">
        <v>118.86629999999998</v>
      </c>
      <c r="JD16" s="11">
        <v>118.86629999999998</v>
      </c>
      <c r="JE16" s="11">
        <v>118.86629999999998</v>
      </c>
      <c r="JF16" s="11">
        <v>111.11415</v>
      </c>
      <c r="JG16" s="11">
        <v>111.11415</v>
      </c>
      <c r="JH16" s="11">
        <v>91.733774999999994</v>
      </c>
      <c r="JI16" s="11">
        <v>118.86629999999998</v>
      </c>
      <c r="JJ16" s="11">
        <v>118.86629999999998</v>
      </c>
      <c r="JK16" s="11">
        <v>118.86629999999998</v>
      </c>
      <c r="JL16" s="11">
        <v>118.86629999999998</v>
      </c>
      <c r="JM16" s="11">
        <v>118.86629999999998</v>
      </c>
      <c r="JN16" s="11">
        <v>118.86629999999998</v>
      </c>
      <c r="JO16" s="11">
        <v>118.86629999999998</v>
      </c>
      <c r="JP16" s="11">
        <v>118.86629999999998</v>
      </c>
      <c r="JQ16" s="11">
        <v>118.86629999999998</v>
      </c>
      <c r="JR16" s="11">
        <v>118.86629999999998</v>
      </c>
      <c r="JS16" s="11">
        <v>118.86629999999998</v>
      </c>
      <c r="JT16" s="11">
        <v>118.86629999999998</v>
      </c>
      <c r="JU16" s="11">
        <v>118.86629999999998</v>
      </c>
      <c r="JV16" s="11">
        <v>122.742375</v>
      </c>
      <c r="JW16" s="11">
        <v>122.742375</v>
      </c>
      <c r="JX16" s="11">
        <v>122.742375</v>
      </c>
      <c r="JY16" s="11">
        <v>122.742375</v>
      </c>
      <c r="JZ16" s="11">
        <v>122.742375</v>
      </c>
      <c r="KA16" s="12">
        <v>142.08000000000001</v>
      </c>
      <c r="KB16" s="12">
        <v>142.08000000000001</v>
      </c>
      <c r="KC16" s="12">
        <v>142.08000000000001</v>
      </c>
      <c r="KD16" s="12">
        <v>115.2</v>
      </c>
      <c r="KE16" s="12">
        <v>115.2</v>
      </c>
      <c r="KF16" s="12">
        <v>115.2</v>
      </c>
      <c r="KG16" s="12">
        <v>115.2</v>
      </c>
      <c r="KH16" s="12">
        <v>142.08000000000001</v>
      </c>
      <c r="KI16" s="13">
        <v>166.4</v>
      </c>
      <c r="KJ16" s="13">
        <v>166.4</v>
      </c>
      <c r="KK16" s="13">
        <v>166.4</v>
      </c>
      <c r="KL16" s="13">
        <v>166.4</v>
      </c>
      <c r="KM16" s="13">
        <v>166.4</v>
      </c>
      <c r="KN16" s="13">
        <v>166.4</v>
      </c>
      <c r="KO16" s="13">
        <v>166.4</v>
      </c>
      <c r="KP16" s="13">
        <v>166.4</v>
      </c>
      <c r="KQ16" s="13">
        <v>166.4</v>
      </c>
      <c r="KR16" s="12">
        <v>142.08000000000001</v>
      </c>
      <c r="KS16" s="12">
        <v>142.08000000000001</v>
      </c>
      <c r="KT16" s="12">
        <v>142.08000000000001</v>
      </c>
      <c r="KU16" s="13">
        <v>166.4</v>
      </c>
      <c r="KV16" s="13">
        <v>166.4</v>
      </c>
      <c r="KW16" s="13">
        <v>166.4</v>
      </c>
      <c r="KX16" s="12">
        <v>142.08000000000001</v>
      </c>
      <c r="KY16" s="12">
        <v>142.08000000000001</v>
      </c>
      <c r="KZ16" s="12">
        <v>142.08000000000001</v>
      </c>
      <c r="LA16" s="12">
        <v>142.08000000000001</v>
      </c>
      <c r="LB16" s="12">
        <v>115.2</v>
      </c>
      <c r="LC16" s="12">
        <v>115.2</v>
      </c>
      <c r="LD16" s="16">
        <v>138.24</v>
      </c>
      <c r="LE16" s="16">
        <v>138.24</v>
      </c>
      <c r="LF16" s="13">
        <v>136.96</v>
      </c>
      <c r="LG16" s="16">
        <v>138.24</v>
      </c>
      <c r="LH16" s="13">
        <v>136.96</v>
      </c>
      <c r="LI16" s="16">
        <v>138.24</v>
      </c>
      <c r="LJ16" s="12">
        <v>115.2</v>
      </c>
      <c r="LK16" s="12">
        <v>115.2</v>
      </c>
      <c r="LL16" s="12">
        <v>115.2</v>
      </c>
      <c r="LM16" s="12">
        <v>115.2</v>
      </c>
      <c r="LN16" s="12">
        <v>115.2</v>
      </c>
      <c r="LO16" s="12">
        <v>115.2</v>
      </c>
      <c r="LP16" s="12">
        <v>115.2</v>
      </c>
      <c r="LQ16" s="12">
        <v>115.2</v>
      </c>
      <c r="LR16" s="12">
        <v>115.2</v>
      </c>
      <c r="LS16" s="12">
        <v>115.2</v>
      </c>
      <c r="LT16" s="12">
        <v>115.2</v>
      </c>
      <c r="LU16" s="12">
        <v>115.2</v>
      </c>
      <c r="LV16" s="12">
        <v>115.2</v>
      </c>
      <c r="LW16" s="12">
        <v>115.2</v>
      </c>
      <c r="LX16" s="12">
        <v>115.2</v>
      </c>
      <c r="LY16" s="12">
        <v>115.2</v>
      </c>
      <c r="LZ16" s="12">
        <v>115.2</v>
      </c>
      <c r="MA16" s="12">
        <v>115.2</v>
      </c>
      <c r="MB16" s="12">
        <v>115.2</v>
      </c>
      <c r="MC16" s="12">
        <v>115.2</v>
      </c>
      <c r="MD16" s="16">
        <v>138.24</v>
      </c>
      <c r="ME16" s="12">
        <v>140.80000000000001</v>
      </c>
      <c r="MF16" s="12">
        <v>140.80000000000001</v>
      </c>
      <c r="MG16" s="12">
        <v>140.80000000000001</v>
      </c>
      <c r="MH16" s="12">
        <v>140.80000000000001</v>
      </c>
      <c r="MI16" s="12">
        <v>140.80000000000001</v>
      </c>
      <c r="MJ16" s="12">
        <v>140.80000000000001</v>
      </c>
      <c r="MK16" s="12">
        <v>140.80000000000001</v>
      </c>
      <c r="ML16" s="12">
        <v>115.2</v>
      </c>
      <c r="MM16" s="12">
        <v>115.2</v>
      </c>
      <c r="MN16" s="12">
        <v>140.80000000000001</v>
      </c>
      <c r="MO16" s="12">
        <v>140.80000000000001</v>
      </c>
      <c r="MP16" s="12">
        <v>140.80000000000001</v>
      </c>
      <c r="MQ16" s="12">
        <v>140.80000000000001</v>
      </c>
      <c r="MR16" s="12">
        <v>115.2</v>
      </c>
      <c r="MS16" s="12">
        <v>115.2</v>
      </c>
      <c r="MT16" s="12">
        <v>140.80000000000001</v>
      </c>
      <c r="MU16" s="12">
        <v>73.209999999999994</v>
      </c>
      <c r="MV16" s="12">
        <v>142.08000000000001</v>
      </c>
      <c r="MW16" s="12">
        <v>61.35</v>
      </c>
      <c r="MX16" s="13">
        <v>166.4</v>
      </c>
      <c r="MY16" s="13">
        <v>166.4</v>
      </c>
      <c r="MZ16" s="13">
        <v>166.4</v>
      </c>
      <c r="NA16" s="13">
        <v>166.4</v>
      </c>
      <c r="NB16" s="13">
        <v>166.4</v>
      </c>
      <c r="NC16" s="13">
        <v>166.4</v>
      </c>
      <c r="ND16" s="13">
        <v>166.4</v>
      </c>
      <c r="NE16" s="12">
        <v>142.08000000000001</v>
      </c>
      <c r="NF16" s="12">
        <v>142.08000000000001</v>
      </c>
      <c r="NG16" s="12">
        <v>140.80000000000001</v>
      </c>
      <c r="NH16" s="12">
        <v>115.2</v>
      </c>
      <c r="NI16" s="12">
        <v>140.80000000000001</v>
      </c>
      <c r="NJ16" s="12">
        <v>142.08000000000001</v>
      </c>
      <c r="NK16" s="12">
        <v>142.08000000000001</v>
      </c>
      <c r="NL16" s="13">
        <v>166.4</v>
      </c>
      <c r="NM16" s="12">
        <v>140.80000000000001</v>
      </c>
      <c r="NN16" s="12">
        <v>140.80000000000001</v>
      </c>
      <c r="NO16" s="12">
        <v>115.2</v>
      </c>
      <c r="NP16" s="12">
        <v>115.2</v>
      </c>
      <c r="NQ16" s="12">
        <v>140.80000000000001</v>
      </c>
    </row>
    <row r="17" spans="1:381" x14ac:dyDescent="0.2">
      <c r="A17" s="2" t="s">
        <v>12</v>
      </c>
      <c r="B17" s="8">
        <v>273</v>
      </c>
      <c r="C17" s="8">
        <v>273</v>
      </c>
      <c r="D17" s="8">
        <v>273</v>
      </c>
      <c r="E17" s="8">
        <v>273</v>
      </c>
      <c r="F17" s="8">
        <v>273</v>
      </c>
      <c r="G17" s="8">
        <v>273</v>
      </c>
      <c r="H17" s="8">
        <v>271</v>
      </c>
      <c r="I17" s="8">
        <v>271</v>
      </c>
      <c r="J17" s="8">
        <v>274</v>
      </c>
      <c r="K17" s="8">
        <v>274</v>
      </c>
      <c r="L17" s="8">
        <v>274</v>
      </c>
      <c r="M17" s="8">
        <v>274</v>
      </c>
      <c r="N17" s="8">
        <v>274</v>
      </c>
      <c r="O17" s="9">
        <v>277</v>
      </c>
      <c r="P17" s="9">
        <v>277</v>
      </c>
      <c r="Q17" s="9">
        <v>277</v>
      </c>
      <c r="R17" s="9">
        <v>277</v>
      </c>
      <c r="S17" s="8">
        <v>274</v>
      </c>
      <c r="T17" s="8">
        <v>274</v>
      </c>
      <c r="U17" s="8">
        <v>274</v>
      </c>
      <c r="V17" s="9">
        <v>277</v>
      </c>
      <c r="W17" s="9">
        <v>277</v>
      </c>
      <c r="X17" s="9">
        <v>277</v>
      </c>
      <c r="Y17" s="8">
        <v>273</v>
      </c>
      <c r="Z17" s="8">
        <v>274</v>
      </c>
      <c r="AA17" s="8">
        <v>273</v>
      </c>
      <c r="AB17" s="8">
        <v>273</v>
      </c>
      <c r="AC17" s="8">
        <v>271</v>
      </c>
      <c r="AD17" s="8">
        <v>271</v>
      </c>
      <c r="AE17" s="8">
        <v>271</v>
      </c>
      <c r="AF17" s="8">
        <v>271</v>
      </c>
      <c r="AG17" s="8">
        <v>245</v>
      </c>
      <c r="AH17" s="9">
        <v>245</v>
      </c>
      <c r="AI17" s="9">
        <v>245</v>
      </c>
      <c r="AJ17" s="8">
        <v>271</v>
      </c>
      <c r="AK17" s="8">
        <v>271</v>
      </c>
      <c r="AL17" s="8">
        <v>273</v>
      </c>
      <c r="AM17" s="8">
        <v>245</v>
      </c>
      <c r="AN17" s="8">
        <v>245</v>
      </c>
      <c r="AO17" s="8">
        <v>245</v>
      </c>
      <c r="AP17" s="8">
        <v>245</v>
      </c>
      <c r="AQ17" s="8">
        <v>245</v>
      </c>
      <c r="AR17" s="8">
        <v>271</v>
      </c>
      <c r="AS17" s="8">
        <v>245</v>
      </c>
      <c r="AT17" s="8">
        <v>271</v>
      </c>
      <c r="AU17" s="8">
        <v>271</v>
      </c>
      <c r="AV17" s="8">
        <v>271</v>
      </c>
      <c r="AW17" s="9">
        <v>245</v>
      </c>
      <c r="AX17" s="8">
        <v>245</v>
      </c>
      <c r="AY17" s="9">
        <v>245</v>
      </c>
      <c r="AZ17" s="9">
        <v>245</v>
      </c>
      <c r="BA17" s="8">
        <v>243</v>
      </c>
      <c r="BB17" s="9">
        <v>245</v>
      </c>
      <c r="BC17" s="9">
        <v>245</v>
      </c>
      <c r="BD17" s="8">
        <v>245</v>
      </c>
      <c r="BE17" s="8">
        <v>245</v>
      </c>
      <c r="BF17" s="8">
        <v>243</v>
      </c>
      <c r="BG17" s="8">
        <v>243</v>
      </c>
      <c r="BH17" s="8">
        <v>243</v>
      </c>
      <c r="BI17" s="8">
        <v>243</v>
      </c>
      <c r="BJ17" s="8">
        <v>243</v>
      </c>
      <c r="BK17" s="8">
        <v>243</v>
      </c>
      <c r="BL17" s="9">
        <v>243</v>
      </c>
      <c r="BM17" s="9">
        <v>243</v>
      </c>
      <c r="BN17" s="9">
        <v>243</v>
      </c>
      <c r="BO17" s="9">
        <v>243</v>
      </c>
      <c r="BP17" s="9">
        <v>243</v>
      </c>
      <c r="BQ17" s="9">
        <v>243</v>
      </c>
      <c r="BR17" s="9">
        <v>243</v>
      </c>
      <c r="BS17" s="9">
        <v>243</v>
      </c>
      <c r="BT17" s="9">
        <v>243</v>
      </c>
      <c r="BU17" s="9">
        <v>243</v>
      </c>
      <c r="BV17" s="8">
        <v>233</v>
      </c>
      <c r="BW17" s="8">
        <v>233</v>
      </c>
      <c r="BX17" s="9">
        <v>209</v>
      </c>
      <c r="BY17" s="9">
        <v>245</v>
      </c>
      <c r="BZ17" s="8">
        <v>243</v>
      </c>
      <c r="CA17" s="8">
        <v>243</v>
      </c>
      <c r="CB17" s="9">
        <v>245</v>
      </c>
      <c r="CC17" s="9">
        <v>245</v>
      </c>
      <c r="CD17" s="8">
        <v>243</v>
      </c>
      <c r="CE17" s="8">
        <v>243</v>
      </c>
      <c r="CF17" s="9">
        <v>243</v>
      </c>
      <c r="CG17" s="9">
        <v>243</v>
      </c>
      <c r="CH17" s="9">
        <v>243</v>
      </c>
      <c r="CI17" s="9">
        <v>245</v>
      </c>
      <c r="CJ17" s="9">
        <v>245</v>
      </c>
      <c r="CK17" s="9">
        <v>245</v>
      </c>
      <c r="CL17" s="8">
        <v>245</v>
      </c>
      <c r="CM17" s="8">
        <v>245</v>
      </c>
      <c r="CN17" s="8">
        <v>245</v>
      </c>
      <c r="CO17" s="8">
        <v>245</v>
      </c>
      <c r="CP17" s="9">
        <v>245</v>
      </c>
      <c r="CQ17" s="8">
        <v>245</v>
      </c>
      <c r="CR17" s="8">
        <v>245</v>
      </c>
      <c r="CS17" s="10">
        <f>18.8*9</f>
        <v>169.20000000000002</v>
      </c>
      <c r="CT17" s="10">
        <f>21.7*9</f>
        <v>195.29999999999998</v>
      </c>
      <c r="CU17" s="10">
        <f>21.7*9</f>
        <v>195.29999999999998</v>
      </c>
      <c r="CV17" s="10">
        <f>18.8*9</f>
        <v>169.20000000000002</v>
      </c>
      <c r="CW17" s="10">
        <f>20.3*9</f>
        <v>182.70000000000002</v>
      </c>
      <c r="CX17" s="10">
        <f>20.3*9</f>
        <v>182.70000000000002</v>
      </c>
      <c r="CY17" s="10">
        <f t="shared" ref="CY17:CZ17" si="140">18.8*9</f>
        <v>169.20000000000002</v>
      </c>
      <c r="CZ17" s="10">
        <f t="shared" si="140"/>
        <v>169.20000000000002</v>
      </c>
      <c r="DA17" s="10">
        <f t="shared" ref="DA17:DQ17" si="141">21.7*9</f>
        <v>195.29999999999998</v>
      </c>
      <c r="DB17" s="10">
        <f t="shared" si="141"/>
        <v>195.29999999999998</v>
      </c>
      <c r="DC17" s="10">
        <f t="shared" si="141"/>
        <v>195.29999999999998</v>
      </c>
      <c r="DD17" s="10">
        <f t="shared" si="141"/>
        <v>195.29999999999998</v>
      </c>
      <c r="DE17" s="10">
        <f t="shared" si="141"/>
        <v>195.29999999999998</v>
      </c>
      <c r="DF17" s="10">
        <f t="shared" si="141"/>
        <v>195.29999999999998</v>
      </c>
      <c r="DG17" s="10">
        <f t="shared" si="141"/>
        <v>195.29999999999998</v>
      </c>
      <c r="DH17" s="10">
        <f t="shared" si="141"/>
        <v>195.29999999999998</v>
      </c>
      <c r="DI17" s="10">
        <f t="shared" si="141"/>
        <v>195.29999999999998</v>
      </c>
      <c r="DJ17" s="10">
        <f t="shared" si="141"/>
        <v>195.29999999999998</v>
      </c>
      <c r="DK17" s="10">
        <f t="shared" si="141"/>
        <v>195.29999999999998</v>
      </c>
      <c r="DL17" s="10">
        <f t="shared" si="141"/>
        <v>195.29999999999998</v>
      </c>
      <c r="DM17" s="10">
        <f t="shared" si="141"/>
        <v>195.29999999999998</v>
      </c>
      <c r="DN17" s="10">
        <f t="shared" si="141"/>
        <v>195.29999999999998</v>
      </c>
      <c r="DO17" s="10">
        <f t="shared" si="141"/>
        <v>195.29999999999998</v>
      </c>
      <c r="DP17" s="10">
        <f t="shared" si="141"/>
        <v>195.29999999999998</v>
      </c>
      <c r="DQ17" s="10">
        <f t="shared" si="141"/>
        <v>195.29999999999998</v>
      </c>
      <c r="DR17" s="10">
        <f>20.3*9</f>
        <v>182.70000000000002</v>
      </c>
      <c r="DS17" s="10">
        <f>21.7*9</f>
        <v>195.29999999999998</v>
      </c>
      <c r="DT17" s="10">
        <f>18.8*9</f>
        <v>169.20000000000002</v>
      </c>
      <c r="DU17" s="10">
        <f>20.3*9</f>
        <v>182.70000000000002</v>
      </c>
      <c r="DV17" s="10">
        <f>18.8*9</f>
        <v>169.20000000000002</v>
      </c>
      <c r="DW17" s="10">
        <f t="shared" ref="DW17:DX17" si="142">20.3*9</f>
        <v>182.70000000000002</v>
      </c>
      <c r="DX17" s="10">
        <f t="shared" si="142"/>
        <v>182.70000000000002</v>
      </c>
      <c r="DY17" s="10">
        <f>18.8*9</f>
        <v>169.20000000000002</v>
      </c>
      <c r="DZ17" s="10">
        <f t="shared" ref="DZ17:EA17" si="143">20.3*9</f>
        <v>182.70000000000002</v>
      </c>
      <c r="EA17" s="10">
        <f t="shared" si="143"/>
        <v>182.70000000000002</v>
      </c>
      <c r="EB17" s="10">
        <f t="shared" ref="EB17:EC17" si="144">21.7*9</f>
        <v>195.29999999999998</v>
      </c>
      <c r="EC17" s="10">
        <f t="shared" si="144"/>
        <v>195.29999999999998</v>
      </c>
      <c r="ED17" s="10">
        <f>16.9*9</f>
        <v>152.1</v>
      </c>
      <c r="EE17" s="10">
        <f t="shared" ref="EE17:EJ17" si="145">16.9*9</f>
        <v>152.1</v>
      </c>
      <c r="EF17" s="10">
        <f t="shared" si="145"/>
        <v>152.1</v>
      </c>
      <c r="EG17" s="10">
        <f t="shared" si="145"/>
        <v>152.1</v>
      </c>
      <c r="EH17" s="10">
        <f t="shared" si="145"/>
        <v>152.1</v>
      </c>
      <c r="EI17" s="10">
        <f t="shared" si="145"/>
        <v>152.1</v>
      </c>
      <c r="EJ17" s="10">
        <f t="shared" si="145"/>
        <v>152.1</v>
      </c>
      <c r="EK17" s="10">
        <f t="shared" ref="EK17:EL17" si="146">20.3*9</f>
        <v>182.70000000000002</v>
      </c>
      <c r="EL17" s="10">
        <f t="shared" si="146"/>
        <v>182.70000000000002</v>
      </c>
      <c r="EM17" s="10">
        <f t="shared" ref="EM17:EO17" si="147">16.9*9</f>
        <v>152.1</v>
      </c>
      <c r="EN17" s="10">
        <f t="shared" si="147"/>
        <v>152.1</v>
      </c>
      <c r="EO17" s="10">
        <f t="shared" si="147"/>
        <v>152.1</v>
      </c>
      <c r="EP17" s="10">
        <f>18.8*9</f>
        <v>169.20000000000002</v>
      </c>
      <c r="EQ17" s="10">
        <f t="shared" ref="EQ17:EV17" si="148">18.8*9</f>
        <v>169.20000000000002</v>
      </c>
      <c r="ER17" s="10">
        <f t="shared" si="148"/>
        <v>169.20000000000002</v>
      </c>
      <c r="ES17" s="10">
        <f t="shared" si="148"/>
        <v>169.20000000000002</v>
      </c>
      <c r="ET17" s="10">
        <f t="shared" si="148"/>
        <v>169.20000000000002</v>
      </c>
      <c r="EU17" s="10">
        <f t="shared" si="148"/>
        <v>169.20000000000002</v>
      </c>
      <c r="EV17" s="10">
        <f t="shared" si="148"/>
        <v>169.20000000000002</v>
      </c>
      <c r="EW17" s="10">
        <f>9*17.3</f>
        <v>155.70000000000002</v>
      </c>
      <c r="EX17" s="10">
        <f>9*17.3</f>
        <v>155.70000000000002</v>
      </c>
      <c r="EY17" s="10">
        <f>18.8*9</f>
        <v>169.20000000000002</v>
      </c>
      <c r="EZ17" s="10">
        <f>9*17.3</f>
        <v>155.70000000000002</v>
      </c>
      <c r="FA17" s="10">
        <f t="shared" ref="FA17:FB17" si="149">18.8*9</f>
        <v>169.20000000000002</v>
      </c>
      <c r="FB17" s="10">
        <f t="shared" si="149"/>
        <v>169.20000000000002</v>
      </c>
      <c r="FC17" s="10">
        <f>9*17.3</f>
        <v>155.70000000000002</v>
      </c>
      <c r="FD17" s="10">
        <f t="shared" ref="FD17:FE17" si="150">9*17.3</f>
        <v>155.70000000000002</v>
      </c>
      <c r="FE17" s="10">
        <f t="shared" si="150"/>
        <v>155.70000000000002</v>
      </c>
      <c r="FF17" s="10">
        <f>9*15</f>
        <v>135</v>
      </c>
      <c r="FG17" s="10">
        <f t="shared" ref="FG17:FI17" si="151">9*15</f>
        <v>135</v>
      </c>
      <c r="FH17" s="10">
        <f t="shared" si="151"/>
        <v>135</v>
      </c>
      <c r="FI17" s="10">
        <f t="shared" si="151"/>
        <v>135</v>
      </c>
      <c r="FJ17" s="10">
        <f>9*17.3</f>
        <v>155.70000000000002</v>
      </c>
      <c r="FK17" s="10">
        <f t="shared" ref="FK17:FL17" si="152">9*15</f>
        <v>135</v>
      </c>
      <c r="FL17" s="10">
        <f t="shared" si="152"/>
        <v>135</v>
      </c>
      <c r="FM17" s="10">
        <f>9*15</f>
        <v>135</v>
      </c>
      <c r="FN17" s="10">
        <v>94.5</v>
      </c>
      <c r="FO17" s="10">
        <v>94.5</v>
      </c>
      <c r="FP17" s="10">
        <f t="shared" ref="FP17:FR17" si="153">9*17.3</f>
        <v>155.70000000000002</v>
      </c>
      <c r="FQ17" s="10">
        <f t="shared" si="153"/>
        <v>155.70000000000002</v>
      </c>
      <c r="FR17" s="10">
        <f t="shared" si="153"/>
        <v>155.70000000000002</v>
      </c>
      <c r="FS17" s="10">
        <f t="shared" ref="FS17:FT17" si="154">18.8*9</f>
        <v>169.20000000000002</v>
      </c>
      <c r="FT17" s="10">
        <f t="shared" si="154"/>
        <v>169.20000000000002</v>
      </c>
      <c r="FU17" s="10">
        <f>9*17.3</f>
        <v>155.70000000000002</v>
      </c>
      <c r="FV17" s="10">
        <f>9*17.3</f>
        <v>155.70000000000002</v>
      </c>
      <c r="FW17" s="10">
        <f>9*15</f>
        <v>135</v>
      </c>
      <c r="FX17" s="10">
        <v>94.5</v>
      </c>
      <c r="FY17" s="10">
        <f>9*15</f>
        <v>135</v>
      </c>
      <c r="FZ17" s="10">
        <f t="shared" ref="FZ17:GC17" si="155">9*17.3</f>
        <v>155.70000000000002</v>
      </c>
      <c r="GA17" s="10">
        <f t="shared" si="155"/>
        <v>155.70000000000002</v>
      </c>
      <c r="GB17" s="10">
        <f t="shared" si="155"/>
        <v>155.70000000000002</v>
      </c>
      <c r="GC17" s="10">
        <f t="shared" si="155"/>
        <v>155.70000000000002</v>
      </c>
      <c r="GD17" s="10">
        <f t="shared" ref="GD17:GG17" si="156">20.3*9</f>
        <v>182.70000000000002</v>
      </c>
      <c r="GE17" s="10">
        <f t="shared" si="156"/>
        <v>182.70000000000002</v>
      </c>
      <c r="GF17" s="10">
        <f t="shared" si="156"/>
        <v>182.70000000000002</v>
      </c>
      <c r="GG17" s="10">
        <f t="shared" si="156"/>
        <v>182.70000000000002</v>
      </c>
      <c r="GH17" s="10">
        <f t="shared" ref="GH17:GI17" si="157">21.7*9</f>
        <v>195.29999999999998</v>
      </c>
      <c r="GI17" s="10">
        <f t="shared" si="157"/>
        <v>195.29999999999998</v>
      </c>
      <c r="GJ17" s="11">
        <v>157.62705</v>
      </c>
      <c r="GK17" s="11">
        <v>157.62705</v>
      </c>
      <c r="GL17" s="11">
        <v>157.62705</v>
      </c>
      <c r="GM17" s="11">
        <v>157.62705</v>
      </c>
      <c r="GN17" s="11">
        <v>157.62705</v>
      </c>
      <c r="GO17" s="11">
        <v>157.62705</v>
      </c>
      <c r="GP17" s="11">
        <v>157.62705</v>
      </c>
      <c r="GQ17" s="11">
        <v>157.62705</v>
      </c>
      <c r="GR17" s="11">
        <v>157.62705</v>
      </c>
      <c r="GS17" s="11">
        <v>157.62705</v>
      </c>
      <c r="GT17" s="11">
        <v>157.62705</v>
      </c>
      <c r="GU17" s="11">
        <v>157.62705</v>
      </c>
      <c r="GV17" s="11">
        <v>157.62705</v>
      </c>
      <c r="GW17" s="11">
        <v>160.21109999999999</v>
      </c>
      <c r="GX17" s="11">
        <v>160.21109999999999</v>
      </c>
      <c r="GY17" s="11">
        <v>160.21109999999999</v>
      </c>
      <c r="GZ17" s="11">
        <v>160.21109999999999</v>
      </c>
      <c r="HA17" s="11">
        <v>157.62705</v>
      </c>
      <c r="HB17" s="11">
        <v>157.62705</v>
      </c>
      <c r="HC17" s="11">
        <v>157.62705</v>
      </c>
      <c r="HD17" s="11">
        <v>160.21109999999999</v>
      </c>
      <c r="HE17" s="11">
        <v>160.21109999999999</v>
      </c>
      <c r="HF17" s="11">
        <v>160.21109999999999</v>
      </c>
      <c r="HG17" s="11">
        <v>157.62705</v>
      </c>
      <c r="HH17" s="11">
        <v>157.62705</v>
      </c>
      <c r="HI17" s="11">
        <v>157.62705</v>
      </c>
      <c r="HJ17" s="11">
        <v>157.62705</v>
      </c>
      <c r="HK17" s="11">
        <v>156.335025</v>
      </c>
      <c r="HL17" s="11">
        <v>156.335025</v>
      </c>
      <c r="HM17" s="11">
        <v>156.335025</v>
      </c>
      <c r="HN17" s="11">
        <v>156.335025</v>
      </c>
      <c r="HO17" s="11">
        <v>129.20249999999999</v>
      </c>
      <c r="HP17" s="11">
        <v>127.91047500000001</v>
      </c>
      <c r="HQ17" s="11">
        <v>127.91047500000001</v>
      </c>
      <c r="HR17" s="11">
        <v>156.335025</v>
      </c>
      <c r="HS17" s="11">
        <v>156.335025</v>
      </c>
      <c r="HT17" s="11">
        <v>157.62705</v>
      </c>
      <c r="HU17" s="11">
        <v>129.20249999999999</v>
      </c>
      <c r="HV17" s="11">
        <v>129.20249999999999</v>
      </c>
      <c r="HW17" s="11">
        <v>129.20249999999999</v>
      </c>
      <c r="HX17" s="11">
        <v>129.20249999999999</v>
      </c>
      <c r="HY17" s="11">
        <v>129.20249999999999</v>
      </c>
      <c r="HZ17" s="11">
        <v>129.20249999999999</v>
      </c>
      <c r="IA17" s="11">
        <v>156.335025</v>
      </c>
      <c r="IB17" s="11">
        <v>129.20249999999999</v>
      </c>
      <c r="IC17" s="11">
        <v>156.335025</v>
      </c>
      <c r="ID17" s="11">
        <v>156.335025</v>
      </c>
      <c r="IE17" s="11">
        <v>156.335025</v>
      </c>
      <c r="IF17" s="11">
        <v>127.91047500000001</v>
      </c>
      <c r="IG17" s="11">
        <v>129.20249999999999</v>
      </c>
      <c r="IH17" s="11">
        <v>127.91047500000001</v>
      </c>
      <c r="II17" s="11">
        <v>127.91047500000001</v>
      </c>
      <c r="IJ17" s="11">
        <v>129.20249999999999</v>
      </c>
      <c r="IK17" s="11">
        <v>127.91047500000001</v>
      </c>
      <c r="IL17" s="11">
        <v>127.91047500000001</v>
      </c>
      <c r="IM17" s="11">
        <v>129.20249999999999</v>
      </c>
      <c r="IN17" s="11">
        <v>129.20249999999999</v>
      </c>
      <c r="IO17" s="11">
        <v>129.20249999999999</v>
      </c>
      <c r="IP17" s="11">
        <v>129.20249999999999</v>
      </c>
      <c r="IQ17" s="11">
        <v>129.20249999999999</v>
      </c>
      <c r="IR17" s="11">
        <v>129.20249999999999</v>
      </c>
      <c r="IS17" s="11">
        <v>129.20249999999999</v>
      </c>
      <c r="IT17" s="11">
        <v>129.20249999999999</v>
      </c>
      <c r="IU17" s="11">
        <v>129.20249999999999</v>
      </c>
      <c r="IV17" s="11">
        <v>127.91047500000001</v>
      </c>
      <c r="IW17" s="11">
        <v>127.91047500000001</v>
      </c>
      <c r="IX17" s="11">
        <v>127.91047500000001</v>
      </c>
      <c r="IY17" s="11">
        <v>127.91047500000001</v>
      </c>
      <c r="IZ17" s="11">
        <v>127.91047500000001</v>
      </c>
      <c r="JA17" s="11">
        <v>127.91047500000001</v>
      </c>
      <c r="JB17" s="11">
        <v>127.91047500000001</v>
      </c>
      <c r="JC17" s="11">
        <v>127.91047500000001</v>
      </c>
      <c r="JD17" s="11">
        <v>127.91047500000001</v>
      </c>
      <c r="JE17" s="11">
        <v>127.91047500000001</v>
      </c>
      <c r="JF17" s="11">
        <v>118.86629999999998</v>
      </c>
      <c r="JG17" s="11">
        <v>118.86629999999998</v>
      </c>
      <c r="JH17" s="11">
        <v>95.609850000000009</v>
      </c>
      <c r="JI17" s="11">
        <v>127.91047500000001</v>
      </c>
      <c r="JJ17" s="11">
        <v>129.20249999999999</v>
      </c>
      <c r="JK17" s="11">
        <v>129.20249999999999</v>
      </c>
      <c r="JL17" s="11">
        <v>127.91047500000001</v>
      </c>
      <c r="JM17" s="11">
        <v>127.91047500000001</v>
      </c>
      <c r="JN17" s="11">
        <v>129.20249999999999</v>
      </c>
      <c r="JO17" s="11">
        <v>129.20249999999999</v>
      </c>
      <c r="JP17" s="11">
        <v>127.91047500000001</v>
      </c>
      <c r="JQ17" s="11">
        <v>127.91047500000001</v>
      </c>
      <c r="JR17" s="11">
        <v>127.91047500000001</v>
      </c>
      <c r="JS17" s="11">
        <v>127.91047500000001</v>
      </c>
      <c r="JT17" s="11">
        <v>127.91047500000001</v>
      </c>
      <c r="JU17" s="11">
        <v>127.91047500000001</v>
      </c>
      <c r="JV17" s="11">
        <v>129.20249999999999</v>
      </c>
      <c r="JW17" s="11">
        <v>129.20249999999999</v>
      </c>
      <c r="JX17" s="11">
        <v>129.20249999999999</v>
      </c>
      <c r="JY17" s="11">
        <v>129.20249999999999</v>
      </c>
      <c r="JZ17" s="11">
        <v>129.20249999999999</v>
      </c>
      <c r="KA17" s="12">
        <v>152.46</v>
      </c>
      <c r="KB17" s="12">
        <v>152.46</v>
      </c>
      <c r="KC17" s="12">
        <v>152.46</v>
      </c>
      <c r="KD17" s="12">
        <v>126.72</v>
      </c>
      <c r="KE17" s="12">
        <v>126.72</v>
      </c>
      <c r="KF17" s="12">
        <v>126.72</v>
      </c>
      <c r="KG17" s="12">
        <v>126.72</v>
      </c>
      <c r="KH17" s="12">
        <v>152.46</v>
      </c>
      <c r="KI17" s="13">
        <v>182.7</v>
      </c>
      <c r="KJ17" s="13">
        <v>182.7</v>
      </c>
      <c r="KK17" s="13">
        <v>182.7</v>
      </c>
      <c r="KL17" s="13">
        <v>182.7</v>
      </c>
      <c r="KM17" s="13">
        <v>182.7</v>
      </c>
      <c r="KN17" s="13">
        <v>182.7</v>
      </c>
      <c r="KO17" s="13">
        <v>182.7</v>
      </c>
      <c r="KP17" s="13">
        <v>182.7</v>
      </c>
      <c r="KQ17" s="13">
        <v>182.7</v>
      </c>
      <c r="KR17" s="12">
        <v>152.46</v>
      </c>
      <c r="KS17" s="12">
        <v>152.46</v>
      </c>
      <c r="KT17" s="12">
        <v>152.46</v>
      </c>
      <c r="KU17" s="13">
        <v>182.7</v>
      </c>
      <c r="KV17" s="13">
        <v>182.7</v>
      </c>
      <c r="KW17" s="13">
        <v>182.7</v>
      </c>
      <c r="KX17" s="12">
        <v>152.46</v>
      </c>
      <c r="KY17" s="12">
        <v>152.46</v>
      </c>
      <c r="KZ17" s="12">
        <v>152.46</v>
      </c>
      <c r="LA17" s="12">
        <v>152.46</v>
      </c>
      <c r="LB17" s="12">
        <v>126.72</v>
      </c>
      <c r="LC17" s="12">
        <v>126.72</v>
      </c>
      <c r="LD17" s="16">
        <v>148.68</v>
      </c>
      <c r="LE17" s="16">
        <v>148.68</v>
      </c>
      <c r="LF17" s="13">
        <v>147.41999999999999</v>
      </c>
      <c r="LG17" s="16">
        <v>148.68</v>
      </c>
      <c r="LH17" s="13">
        <v>147.41999999999999</v>
      </c>
      <c r="LI17" s="16">
        <v>148.68</v>
      </c>
      <c r="LJ17" s="12">
        <v>126.72</v>
      </c>
      <c r="LK17" s="12">
        <v>126.72</v>
      </c>
      <c r="LL17" s="12">
        <v>126.72</v>
      </c>
      <c r="LM17" s="12">
        <v>126.72</v>
      </c>
      <c r="LN17" s="12">
        <v>126.72</v>
      </c>
      <c r="LO17" s="12">
        <v>126.72</v>
      </c>
      <c r="LP17" s="12">
        <v>126.72</v>
      </c>
      <c r="LQ17" s="12">
        <v>126.72</v>
      </c>
      <c r="LR17" s="12">
        <v>126.72</v>
      </c>
      <c r="LS17" s="12">
        <v>126.72</v>
      </c>
      <c r="LT17" s="12">
        <v>126.72</v>
      </c>
      <c r="LU17" s="12">
        <v>126.72</v>
      </c>
      <c r="LV17" s="12">
        <v>126.72</v>
      </c>
      <c r="LW17" s="12">
        <v>126.72</v>
      </c>
      <c r="LX17" s="12">
        <v>126.72</v>
      </c>
      <c r="LY17" s="12">
        <v>126.72</v>
      </c>
      <c r="LZ17" s="12">
        <v>126.72</v>
      </c>
      <c r="MA17" s="12">
        <v>126.72</v>
      </c>
      <c r="MB17" s="12">
        <v>126.72</v>
      </c>
      <c r="MC17" s="12">
        <v>126.72</v>
      </c>
      <c r="MD17" s="16">
        <v>148.68</v>
      </c>
      <c r="ME17" s="12">
        <v>151.19999999999999</v>
      </c>
      <c r="MF17" s="12">
        <v>151.19999999999999</v>
      </c>
      <c r="MG17" s="12">
        <v>151.19999999999999</v>
      </c>
      <c r="MH17" s="12">
        <v>151.19999999999999</v>
      </c>
      <c r="MI17" s="12">
        <v>151.19999999999999</v>
      </c>
      <c r="MJ17" s="12">
        <v>151.19999999999999</v>
      </c>
      <c r="MK17" s="12">
        <v>151.19999999999999</v>
      </c>
      <c r="ML17" s="12">
        <v>126.72</v>
      </c>
      <c r="MM17" s="12">
        <v>126.72</v>
      </c>
      <c r="MN17" s="12">
        <v>151.19999999999999</v>
      </c>
      <c r="MO17" s="12">
        <v>151.19999999999999</v>
      </c>
      <c r="MP17" s="12">
        <v>151.19999999999999</v>
      </c>
      <c r="MQ17" s="12">
        <v>151.19999999999999</v>
      </c>
      <c r="MR17" s="12">
        <v>126.72</v>
      </c>
      <c r="MS17" s="12">
        <v>126.72</v>
      </c>
      <c r="MT17" s="12">
        <v>151.19999999999999</v>
      </c>
      <c r="MU17" s="12">
        <v>82.27</v>
      </c>
      <c r="MV17" s="12">
        <v>152.46</v>
      </c>
      <c r="MW17" s="12">
        <v>68.319999999999993</v>
      </c>
      <c r="MX17" s="13">
        <v>182.7</v>
      </c>
      <c r="MY17" s="13">
        <v>182.7</v>
      </c>
      <c r="MZ17" s="13">
        <v>182.7</v>
      </c>
      <c r="NA17" s="13">
        <v>182.7</v>
      </c>
      <c r="NB17" s="13">
        <v>182.7</v>
      </c>
      <c r="NC17" s="13">
        <v>182.7</v>
      </c>
      <c r="ND17" s="13">
        <v>182.7</v>
      </c>
      <c r="NE17" s="12">
        <v>152.46</v>
      </c>
      <c r="NF17" s="12">
        <v>152.46</v>
      </c>
      <c r="NG17" s="12">
        <v>151.19999999999999</v>
      </c>
      <c r="NH17" s="12">
        <v>126.72</v>
      </c>
      <c r="NI17" s="12">
        <v>151.19999999999999</v>
      </c>
      <c r="NJ17" s="12">
        <v>152.46</v>
      </c>
      <c r="NK17" s="12">
        <v>152.46</v>
      </c>
      <c r="NL17" s="13">
        <v>182.7</v>
      </c>
      <c r="NM17" s="12">
        <v>151.19999999999999</v>
      </c>
      <c r="NN17" s="12">
        <v>151.19999999999999</v>
      </c>
      <c r="NO17" s="12">
        <v>126.72</v>
      </c>
      <c r="NP17" s="12">
        <v>126.72</v>
      </c>
      <c r="NQ17" s="12">
        <v>151.19999999999999</v>
      </c>
    </row>
    <row r="18" spans="1:381" x14ac:dyDescent="0.2">
      <c r="A18" s="2" t="s">
        <v>13</v>
      </c>
      <c r="B18" s="8">
        <v>287</v>
      </c>
      <c r="C18" s="8">
        <v>287</v>
      </c>
      <c r="D18" s="8">
        <v>287</v>
      </c>
      <c r="E18" s="8">
        <v>287</v>
      </c>
      <c r="F18" s="8">
        <v>287</v>
      </c>
      <c r="G18" s="8">
        <v>287</v>
      </c>
      <c r="H18" s="8">
        <v>289</v>
      </c>
      <c r="I18" s="8">
        <v>289</v>
      </c>
      <c r="J18" s="8">
        <v>290</v>
      </c>
      <c r="K18" s="8">
        <v>290</v>
      </c>
      <c r="L18" s="8">
        <v>290</v>
      </c>
      <c r="M18" s="8">
        <v>290</v>
      </c>
      <c r="N18" s="8">
        <v>290</v>
      </c>
      <c r="O18" s="9">
        <v>291</v>
      </c>
      <c r="P18" s="9">
        <v>291</v>
      </c>
      <c r="Q18" s="9">
        <v>291</v>
      </c>
      <c r="R18" s="9">
        <v>291</v>
      </c>
      <c r="S18" s="8">
        <v>290</v>
      </c>
      <c r="T18" s="8">
        <v>290</v>
      </c>
      <c r="U18" s="8">
        <v>290</v>
      </c>
      <c r="V18" s="9">
        <v>291</v>
      </c>
      <c r="W18" s="9">
        <v>291</v>
      </c>
      <c r="X18" s="9">
        <v>291</v>
      </c>
      <c r="Y18" s="8">
        <v>287</v>
      </c>
      <c r="Z18" s="8">
        <v>290</v>
      </c>
      <c r="AA18" s="8">
        <v>287</v>
      </c>
      <c r="AB18" s="8">
        <v>287</v>
      </c>
      <c r="AC18" s="8">
        <v>289</v>
      </c>
      <c r="AD18" s="8">
        <v>289</v>
      </c>
      <c r="AE18" s="8">
        <v>289</v>
      </c>
      <c r="AF18" s="8">
        <v>289</v>
      </c>
      <c r="AG18" s="8">
        <v>274</v>
      </c>
      <c r="AH18" s="9">
        <v>273</v>
      </c>
      <c r="AI18" s="9">
        <v>273</v>
      </c>
      <c r="AJ18" s="8">
        <v>289</v>
      </c>
      <c r="AK18" s="8">
        <v>289</v>
      </c>
      <c r="AL18" s="8">
        <v>287</v>
      </c>
      <c r="AM18" s="8">
        <v>274</v>
      </c>
      <c r="AN18" s="8">
        <v>274</v>
      </c>
      <c r="AO18" s="8">
        <v>274</v>
      </c>
      <c r="AP18" s="8">
        <v>274</v>
      </c>
      <c r="AQ18" s="8">
        <v>274</v>
      </c>
      <c r="AR18" s="8">
        <v>289</v>
      </c>
      <c r="AS18" s="8">
        <v>274</v>
      </c>
      <c r="AT18" s="8">
        <v>289</v>
      </c>
      <c r="AU18" s="8">
        <v>289</v>
      </c>
      <c r="AV18" s="8">
        <v>289</v>
      </c>
      <c r="AW18" s="9">
        <v>273</v>
      </c>
      <c r="AX18" s="8">
        <v>274</v>
      </c>
      <c r="AY18" s="9">
        <v>273</v>
      </c>
      <c r="AZ18" s="9">
        <v>273</v>
      </c>
      <c r="BA18" s="8">
        <v>271</v>
      </c>
      <c r="BB18" s="9">
        <v>273</v>
      </c>
      <c r="BC18" s="9">
        <v>273</v>
      </c>
      <c r="BD18" s="8">
        <v>274</v>
      </c>
      <c r="BE18" s="8">
        <v>274</v>
      </c>
      <c r="BF18" s="8">
        <v>271</v>
      </c>
      <c r="BG18" s="8">
        <v>271</v>
      </c>
      <c r="BH18" s="8">
        <v>271</v>
      </c>
      <c r="BI18" s="8">
        <v>271</v>
      </c>
      <c r="BJ18" s="8">
        <v>271</v>
      </c>
      <c r="BK18" s="8">
        <v>271</v>
      </c>
      <c r="BL18" s="9">
        <v>270</v>
      </c>
      <c r="BM18" s="9">
        <v>270</v>
      </c>
      <c r="BN18" s="9">
        <v>270</v>
      </c>
      <c r="BO18" s="9">
        <v>270</v>
      </c>
      <c r="BP18" s="9">
        <v>270</v>
      </c>
      <c r="BQ18" s="9">
        <v>270</v>
      </c>
      <c r="BR18" s="9">
        <v>270</v>
      </c>
      <c r="BS18" s="9">
        <v>270</v>
      </c>
      <c r="BT18" s="9">
        <v>270</v>
      </c>
      <c r="BU18" s="9">
        <v>270</v>
      </c>
      <c r="BV18" s="8">
        <v>247</v>
      </c>
      <c r="BW18" s="8">
        <v>247</v>
      </c>
      <c r="BX18" s="9">
        <v>212</v>
      </c>
      <c r="BY18" s="9">
        <v>273</v>
      </c>
      <c r="BZ18" s="8">
        <v>271</v>
      </c>
      <c r="CA18" s="8">
        <v>271</v>
      </c>
      <c r="CB18" s="9">
        <v>273</v>
      </c>
      <c r="CC18" s="9">
        <v>273</v>
      </c>
      <c r="CD18" s="8">
        <v>271</v>
      </c>
      <c r="CE18" s="8">
        <v>271</v>
      </c>
      <c r="CF18" s="9">
        <v>270</v>
      </c>
      <c r="CG18" s="9">
        <v>270</v>
      </c>
      <c r="CH18" s="9">
        <v>270</v>
      </c>
      <c r="CI18" s="9">
        <v>273</v>
      </c>
      <c r="CJ18" s="9">
        <v>273</v>
      </c>
      <c r="CK18" s="9">
        <v>273</v>
      </c>
      <c r="CL18" s="8">
        <v>274</v>
      </c>
      <c r="CM18" s="8">
        <v>274</v>
      </c>
      <c r="CN18" s="8">
        <v>274</v>
      </c>
      <c r="CO18" s="8">
        <v>274</v>
      </c>
      <c r="CP18" s="9">
        <v>273</v>
      </c>
      <c r="CQ18" s="8">
        <v>274</v>
      </c>
      <c r="CR18" s="8">
        <v>274</v>
      </c>
      <c r="CS18" s="10">
        <f>10*18.8</f>
        <v>188</v>
      </c>
      <c r="CT18" s="10">
        <f>10*21.7</f>
        <v>217</v>
      </c>
      <c r="CU18" s="10">
        <f>10*21.7</f>
        <v>217</v>
      </c>
      <c r="CV18" s="10">
        <f>10*18.8</f>
        <v>188</v>
      </c>
      <c r="CW18" s="10">
        <v>203</v>
      </c>
      <c r="CX18" s="10">
        <v>203</v>
      </c>
      <c r="CY18" s="10">
        <f t="shared" ref="CY18:CZ18" si="158">10*18.8</f>
        <v>188</v>
      </c>
      <c r="CZ18" s="10">
        <f t="shared" si="158"/>
        <v>188</v>
      </c>
      <c r="DA18" s="10">
        <f t="shared" ref="DA18:DQ18" si="159">10*21.7</f>
        <v>217</v>
      </c>
      <c r="DB18" s="10">
        <f t="shared" si="159"/>
        <v>217</v>
      </c>
      <c r="DC18" s="10">
        <f t="shared" si="159"/>
        <v>217</v>
      </c>
      <c r="DD18" s="10">
        <f t="shared" si="159"/>
        <v>217</v>
      </c>
      <c r="DE18" s="10">
        <f t="shared" si="159"/>
        <v>217</v>
      </c>
      <c r="DF18" s="10">
        <f t="shared" si="159"/>
        <v>217</v>
      </c>
      <c r="DG18" s="10">
        <f t="shared" si="159"/>
        <v>217</v>
      </c>
      <c r="DH18" s="10">
        <f t="shared" si="159"/>
        <v>217</v>
      </c>
      <c r="DI18" s="10">
        <f t="shared" si="159"/>
        <v>217</v>
      </c>
      <c r="DJ18" s="10">
        <f t="shared" si="159"/>
        <v>217</v>
      </c>
      <c r="DK18" s="10">
        <f t="shared" si="159"/>
        <v>217</v>
      </c>
      <c r="DL18" s="10">
        <f t="shared" si="159"/>
        <v>217</v>
      </c>
      <c r="DM18" s="10">
        <f t="shared" si="159"/>
        <v>217</v>
      </c>
      <c r="DN18" s="10">
        <f t="shared" si="159"/>
        <v>217</v>
      </c>
      <c r="DO18" s="10">
        <f t="shared" si="159"/>
        <v>217</v>
      </c>
      <c r="DP18" s="10">
        <f t="shared" si="159"/>
        <v>217</v>
      </c>
      <c r="DQ18" s="10">
        <f t="shared" si="159"/>
        <v>217</v>
      </c>
      <c r="DR18" s="10">
        <v>203</v>
      </c>
      <c r="DS18" s="10">
        <f>10*21.7</f>
        <v>217</v>
      </c>
      <c r="DT18" s="10">
        <f>10*18.8</f>
        <v>188</v>
      </c>
      <c r="DU18" s="10">
        <v>203</v>
      </c>
      <c r="DV18" s="10">
        <f>10*18.8</f>
        <v>188</v>
      </c>
      <c r="DW18" s="10">
        <v>203</v>
      </c>
      <c r="DX18" s="10">
        <v>203</v>
      </c>
      <c r="DY18" s="10">
        <f>10*18.8</f>
        <v>188</v>
      </c>
      <c r="DZ18" s="10">
        <v>203</v>
      </c>
      <c r="EA18" s="10">
        <v>203</v>
      </c>
      <c r="EB18" s="10">
        <f t="shared" ref="EB18:EC18" si="160">10*21.7</f>
        <v>217</v>
      </c>
      <c r="EC18" s="10">
        <f t="shared" si="160"/>
        <v>217</v>
      </c>
      <c r="ED18" s="10">
        <v>169</v>
      </c>
      <c r="EE18" s="10">
        <v>169</v>
      </c>
      <c r="EF18" s="10">
        <v>169</v>
      </c>
      <c r="EG18" s="10">
        <v>169</v>
      </c>
      <c r="EH18" s="10">
        <v>169</v>
      </c>
      <c r="EI18" s="10">
        <v>169</v>
      </c>
      <c r="EJ18" s="10">
        <v>169</v>
      </c>
      <c r="EK18" s="10">
        <v>203</v>
      </c>
      <c r="EL18" s="10">
        <v>203</v>
      </c>
      <c r="EM18" s="10">
        <v>169</v>
      </c>
      <c r="EN18" s="10">
        <v>169</v>
      </c>
      <c r="EO18" s="10">
        <v>169</v>
      </c>
      <c r="EP18" s="10">
        <f>10*18.8</f>
        <v>188</v>
      </c>
      <c r="EQ18" s="10">
        <f t="shared" ref="EQ18:EV18" si="161">10*18.8</f>
        <v>188</v>
      </c>
      <c r="ER18" s="10">
        <f t="shared" si="161"/>
        <v>188</v>
      </c>
      <c r="ES18" s="10">
        <f t="shared" si="161"/>
        <v>188</v>
      </c>
      <c r="ET18" s="10">
        <f t="shared" si="161"/>
        <v>188</v>
      </c>
      <c r="EU18" s="10">
        <f t="shared" si="161"/>
        <v>188</v>
      </c>
      <c r="EV18" s="10">
        <f t="shared" si="161"/>
        <v>188</v>
      </c>
      <c r="EW18" s="10">
        <f>10*17.3</f>
        <v>173</v>
      </c>
      <c r="EX18" s="10">
        <f>10*17.3</f>
        <v>173</v>
      </c>
      <c r="EY18" s="10">
        <f>10*18.8</f>
        <v>188</v>
      </c>
      <c r="EZ18" s="10">
        <f>10*17.3</f>
        <v>173</v>
      </c>
      <c r="FA18" s="10">
        <f t="shared" ref="FA18:FB18" si="162">10*18.8</f>
        <v>188</v>
      </c>
      <c r="FB18" s="10">
        <f t="shared" si="162"/>
        <v>188</v>
      </c>
      <c r="FC18" s="10">
        <f>10*17.3</f>
        <v>173</v>
      </c>
      <c r="FD18" s="10">
        <f t="shared" ref="FD18:FE18" si="163">10*17.3</f>
        <v>173</v>
      </c>
      <c r="FE18" s="10">
        <f t="shared" si="163"/>
        <v>173</v>
      </c>
      <c r="FF18" s="10">
        <f>10*15</f>
        <v>150</v>
      </c>
      <c r="FG18" s="10">
        <f t="shared" ref="FG18:FI18" si="164">10*15</f>
        <v>150</v>
      </c>
      <c r="FH18" s="10">
        <f t="shared" si="164"/>
        <v>150</v>
      </c>
      <c r="FI18" s="10">
        <f t="shared" si="164"/>
        <v>150</v>
      </c>
      <c r="FJ18" s="10">
        <f>10*17.3</f>
        <v>173</v>
      </c>
      <c r="FK18" s="10">
        <f t="shared" ref="FK18:FL18" si="165">10*15</f>
        <v>150</v>
      </c>
      <c r="FL18" s="10">
        <f t="shared" si="165"/>
        <v>150</v>
      </c>
      <c r="FM18" s="10">
        <f>10*15</f>
        <v>150</v>
      </c>
      <c r="FN18" s="10">
        <v>105</v>
      </c>
      <c r="FO18" s="10">
        <v>105</v>
      </c>
      <c r="FP18" s="10">
        <f t="shared" ref="FP18:FR18" si="166">10*17.3</f>
        <v>173</v>
      </c>
      <c r="FQ18" s="10">
        <f t="shared" si="166"/>
        <v>173</v>
      </c>
      <c r="FR18" s="10">
        <f t="shared" si="166"/>
        <v>173</v>
      </c>
      <c r="FS18" s="10">
        <f t="shared" ref="FS18:FT18" si="167">10*18.8</f>
        <v>188</v>
      </c>
      <c r="FT18" s="10">
        <f t="shared" si="167"/>
        <v>188</v>
      </c>
      <c r="FU18" s="10">
        <f>10*17.3</f>
        <v>173</v>
      </c>
      <c r="FV18" s="10">
        <f>10*17.3</f>
        <v>173</v>
      </c>
      <c r="FW18" s="10">
        <f>10*15</f>
        <v>150</v>
      </c>
      <c r="FX18" s="10">
        <v>105</v>
      </c>
      <c r="FY18" s="10">
        <f>10*15</f>
        <v>150</v>
      </c>
      <c r="FZ18" s="10">
        <f t="shared" ref="FZ18:GC18" si="168">10*17.3</f>
        <v>173</v>
      </c>
      <c r="GA18" s="10">
        <f t="shared" si="168"/>
        <v>173</v>
      </c>
      <c r="GB18" s="10">
        <f t="shared" si="168"/>
        <v>173</v>
      </c>
      <c r="GC18" s="10">
        <f t="shared" si="168"/>
        <v>173</v>
      </c>
      <c r="GD18" s="10">
        <v>203</v>
      </c>
      <c r="GE18" s="10">
        <v>203</v>
      </c>
      <c r="GF18" s="10">
        <v>203</v>
      </c>
      <c r="GG18" s="10">
        <v>203</v>
      </c>
      <c r="GH18" s="10">
        <f t="shared" ref="GH18:GI18" si="169">10*21.7</f>
        <v>217</v>
      </c>
      <c r="GI18" s="10">
        <f t="shared" si="169"/>
        <v>217</v>
      </c>
      <c r="GJ18" s="11">
        <v>171.83932500000003</v>
      </c>
      <c r="GK18" s="11">
        <v>171.83932500000003</v>
      </c>
      <c r="GL18" s="11">
        <v>171.83932500000003</v>
      </c>
      <c r="GM18" s="11">
        <v>171.83932500000003</v>
      </c>
      <c r="GN18" s="11">
        <v>171.83932500000003</v>
      </c>
      <c r="GO18" s="11">
        <v>171.83932500000003</v>
      </c>
      <c r="GP18" s="11">
        <v>171.83932500000003</v>
      </c>
      <c r="GQ18" s="11">
        <v>171.83932500000003</v>
      </c>
      <c r="GR18" s="11">
        <v>171.83932500000003</v>
      </c>
      <c r="GS18" s="11">
        <v>171.83932500000003</v>
      </c>
      <c r="GT18" s="11">
        <v>171.83932500000003</v>
      </c>
      <c r="GU18" s="11">
        <v>171.83932500000003</v>
      </c>
      <c r="GV18" s="11">
        <v>171.83932500000003</v>
      </c>
      <c r="GW18" s="11">
        <v>174.42337499999999</v>
      </c>
      <c r="GX18" s="11">
        <v>174.42337499999999</v>
      </c>
      <c r="GY18" s="11">
        <v>174.42337499999999</v>
      </c>
      <c r="GZ18" s="11">
        <v>174.42337499999999</v>
      </c>
      <c r="HA18" s="11">
        <v>171.83932500000003</v>
      </c>
      <c r="HB18" s="11">
        <v>171.83932500000003</v>
      </c>
      <c r="HC18" s="11">
        <v>171.83932500000003</v>
      </c>
      <c r="HD18" s="11">
        <v>174.42337499999999</v>
      </c>
      <c r="HE18" s="11">
        <v>174.42337499999999</v>
      </c>
      <c r="HF18" s="11">
        <v>174.42337499999999</v>
      </c>
      <c r="HG18" s="11">
        <v>171.83932500000003</v>
      </c>
      <c r="HH18" s="11">
        <v>171.83932500000003</v>
      </c>
      <c r="HI18" s="11">
        <v>171.83932500000003</v>
      </c>
      <c r="HJ18" s="11">
        <v>171.83932500000003</v>
      </c>
      <c r="HK18" s="11">
        <v>167.96324999999999</v>
      </c>
      <c r="HL18" s="11">
        <v>167.96324999999999</v>
      </c>
      <c r="HM18" s="11">
        <v>167.96324999999999</v>
      </c>
      <c r="HN18" s="11">
        <v>167.96324999999999</v>
      </c>
      <c r="HO18" s="11">
        <v>143.41477499999999</v>
      </c>
      <c r="HP18" s="11">
        <v>140.830725</v>
      </c>
      <c r="HQ18" s="11">
        <v>140.830725</v>
      </c>
      <c r="HR18" s="11">
        <v>167.96324999999999</v>
      </c>
      <c r="HS18" s="11">
        <v>167.96324999999999</v>
      </c>
      <c r="HT18" s="11">
        <v>171.83932500000003</v>
      </c>
      <c r="HU18" s="11">
        <v>143.41477499999999</v>
      </c>
      <c r="HV18" s="11">
        <v>143.41477499999999</v>
      </c>
      <c r="HW18" s="11">
        <v>143.41477499999999</v>
      </c>
      <c r="HX18" s="11">
        <v>143.41477499999999</v>
      </c>
      <c r="HY18" s="11">
        <v>143.41477499999999</v>
      </c>
      <c r="HZ18" s="11">
        <v>143.41477499999999</v>
      </c>
      <c r="IA18" s="11">
        <v>167.96324999999999</v>
      </c>
      <c r="IB18" s="11">
        <v>143.41477499999999</v>
      </c>
      <c r="IC18" s="11">
        <v>167.96324999999999</v>
      </c>
      <c r="ID18" s="11">
        <v>167.96324999999999</v>
      </c>
      <c r="IE18" s="11">
        <v>167.96324999999999</v>
      </c>
      <c r="IF18" s="11">
        <v>140.830725</v>
      </c>
      <c r="IG18" s="11">
        <v>143.41477499999999</v>
      </c>
      <c r="IH18" s="11">
        <v>140.830725</v>
      </c>
      <c r="II18" s="11">
        <v>140.830725</v>
      </c>
      <c r="IJ18" s="11">
        <v>140.830725</v>
      </c>
      <c r="IK18" s="11">
        <v>140.830725</v>
      </c>
      <c r="IL18" s="11">
        <v>140.830725</v>
      </c>
      <c r="IM18" s="11">
        <v>143.41477499999999</v>
      </c>
      <c r="IN18" s="11">
        <v>143.41477499999999</v>
      </c>
      <c r="IO18" s="11">
        <v>140.830725</v>
      </c>
      <c r="IP18" s="11">
        <v>140.830725</v>
      </c>
      <c r="IQ18" s="11">
        <v>140.830725</v>
      </c>
      <c r="IR18" s="11">
        <v>140.830725</v>
      </c>
      <c r="IS18" s="11">
        <v>140.830725</v>
      </c>
      <c r="IT18" s="11">
        <v>140.830725</v>
      </c>
      <c r="IU18" s="11">
        <v>140.830725</v>
      </c>
      <c r="IV18" s="11">
        <v>140.830725</v>
      </c>
      <c r="IW18" s="11">
        <v>140.830725</v>
      </c>
      <c r="IX18" s="11">
        <v>140.830725</v>
      </c>
      <c r="IY18" s="11">
        <v>140.830725</v>
      </c>
      <c r="IZ18" s="11">
        <v>140.830725</v>
      </c>
      <c r="JA18" s="11">
        <v>140.830725</v>
      </c>
      <c r="JB18" s="11">
        <v>140.830725</v>
      </c>
      <c r="JC18" s="11">
        <v>140.830725</v>
      </c>
      <c r="JD18" s="11">
        <v>140.830725</v>
      </c>
      <c r="JE18" s="11">
        <v>140.830725</v>
      </c>
      <c r="JF18" s="11">
        <v>127.91047500000001</v>
      </c>
      <c r="JG18" s="11">
        <v>127.91047500000001</v>
      </c>
      <c r="JH18" s="11">
        <v>96.90187499999999</v>
      </c>
      <c r="JI18" s="11">
        <v>140.830725</v>
      </c>
      <c r="JJ18" s="11">
        <v>140.830725</v>
      </c>
      <c r="JK18" s="11">
        <v>140.830725</v>
      </c>
      <c r="JL18" s="11">
        <v>140.830725</v>
      </c>
      <c r="JM18" s="11">
        <v>140.830725</v>
      </c>
      <c r="JN18" s="11">
        <v>140.830725</v>
      </c>
      <c r="JO18" s="11">
        <v>140.830725</v>
      </c>
      <c r="JP18" s="11">
        <v>140.830725</v>
      </c>
      <c r="JQ18" s="11">
        <v>140.830725</v>
      </c>
      <c r="JR18" s="11">
        <v>140.830725</v>
      </c>
      <c r="JS18" s="11">
        <v>140.830725</v>
      </c>
      <c r="JT18" s="11">
        <v>140.830725</v>
      </c>
      <c r="JU18" s="11">
        <v>140.830725</v>
      </c>
      <c r="JV18" s="11">
        <v>143.41477499999999</v>
      </c>
      <c r="JW18" s="11">
        <v>143.41477499999999</v>
      </c>
      <c r="JX18" s="11">
        <v>143.41477499999999</v>
      </c>
      <c r="JY18" s="11">
        <v>143.41477499999999</v>
      </c>
      <c r="JZ18" s="11">
        <v>143.41477499999999</v>
      </c>
      <c r="KA18" s="12">
        <v>166.32</v>
      </c>
      <c r="KB18" s="12">
        <v>166.32</v>
      </c>
      <c r="KC18" s="12">
        <v>166.32</v>
      </c>
      <c r="KD18" s="12">
        <v>139.52000000000001</v>
      </c>
      <c r="KE18" s="12">
        <v>139.52000000000001</v>
      </c>
      <c r="KF18" s="12">
        <v>139.52000000000001</v>
      </c>
      <c r="KG18" s="12">
        <v>139.52000000000001</v>
      </c>
      <c r="KH18" s="12">
        <v>166.32</v>
      </c>
      <c r="KI18" s="13">
        <v>201.6</v>
      </c>
      <c r="KJ18" s="13">
        <v>201.6</v>
      </c>
      <c r="KK18" s="13">
        <v>201.6</v>
      </c>
      <c r="KL18" s="13">
        <v>201.6</v>
      </c>
      <c r="KM18" s="13">
        <v>201.6</v>
      </c>
      <c r="KN18" s="13">
        <v>201.6</v>
      </c>
      <c r="KO18" s="13">
        <v>201.6</v>
      </c>
      <c r="KP18" s="13">
        <v>201.6</v>
      </c>
      <c r="KQ18" s="13">
        <v>201.6</v>
      </c>
      <c r="KR18" s="12">
        <v>166.32</v>
      </c>
      <c r="KS18" s="12">
        <v>166.32</v>
      </c>
      <c r="KT18" s="12">
        <v>166.32</v>
      </c>
      <c r="KU18" s="13">
        <v>201.6</v>
      </c>
      <c r="KV18" s="13">
        <v>201.6</v>
      </c>
      <c r="KW18" s="13">
        <v>201.6</v>
      </c>
      <c r="KX18" s="12">
        <v>166.32</v>
      </c>
      <c r="KY18" s="12">
        <v>166.32</v>
      </c>
      <c r="KZ18" s="12">
        <v>166.32</v>
      </c>
      <c r="LA18" s="12">
        <v>166.32</v>
      </c>
      <c r="LB18" s="12">
        <v>139.52000000000001</v>
      </c>
      <c r="LC18" s="12">
        <v>139.52000000000001</v>
      </c>
      <c r="LD18" s="16">
        <v>162.54</v>
      </c>
      <c r="LE18" s="16">
        <v>162.54</v>
      </c>
      <c r="LF18" s="13">
        <v>161.28</v>
      </c>
      <c r="LG18" s="16">
        <v>162.54</v>
      </c>
      <c r="LH18" s="13">
        <v>161.28</v>
      </c>
      <c r="LI18" s="16">
        <v>162.54</v>
      </c>
      <c r="LJ18" s="12">
        <v>139.52000000000001</v>
      </c>
      <c r="LK18" s="12">
        <v>139.52000000000001</v>
      </c>
      <c r="LL18" s="12">
        <v>139.52000000000001</v>
      </c>
      <c r="LM18" s="12">
        <v>139.52000000000001</v>
      </c>
      <c r="LN18" s="12">
        <v>139.52000000000001</v>
      </c>
      <c r="LO18" s="12">
        <v>139.52000000000001</v>
      </c>
      <c r="LP18" s="12">
        <v>139.52000000000001</v>
      </c>
      <c r="LQ18" s="12">
        <v>139.52000000000001</v>
      </c>
      <c r="LR18" s="12">
        <v>139.52000000000001</v>
      </c>
      <c r="LS18" s="12">
        <v>139.52000000000001</v>
      </c>
      <c r="LT18" s="12">
        <v>139.52000000000001</v>
      </c>
      <c r="LU18" s="12">
        <v>139.52000000000001</v>
      </c>
      <c r="LV18" s="12">
        <v>139.52000000000001</v>
      </c>
      <c r="LW18" s="12">
        <v>139.52000000000001</v>
      </c>
      <c r="LX18" s="12">
        <v>139.52000000000001</v>
      </c>
      <c r="LY18" s="12">
        <v>139.52000000000001</v>
      </c>
      <c r="LZ18" s="12">
        <v>139.52000000000001</v>
      </c>
      <c r="MA18" s="12">
        <v>139.52000000000001</v>
      </c>
      <c r="MB18" s="12">
        <v>139.52000000000001</v>
      </c>
      <c r="MC18" s="12">
        <v>139.52000000000001</v>
      </c>
      <c r="MD18" s="16">
        <v>162.54</v>
      </c>
      <c r="ME18" s="12">
        <v>165.06</v>
      </c>
      <c r="MF18" s="12">
        <v>165.06</v>
      </c>
      <c r="MG18" s="12">
        <v>165.06</v>
      </c>
      <c r="MH18" s="12">
        <v>165.06</v>
      </c>
      <c r="MI18" s="12">
        <v>165.06</v>
      </c>
      <c r="MJ18" s="12">
        <v>165.06</v>
      </c>
      <c r="MK18" s="12">
        <v>165.06</v>
      </c>
      <c r="ML18" s="12">
        <v>139.52000000000001</v>
      </c>
      <c r="MM18" s="12">
        <v>139.52000000000001</v>
      </c>
      <c r="MN18" s="12">
        <v>165.06</v>
      </c>
      <c r="MO18" s="12">
        <v>165.06</v>
      </c>
      <c r="MP18" s="12">
        <v>165.06</v>
      </c>
      <c r="MQ18" s="12">
        <v>165.06</v>
      </c>
      <c r="MR18" s="12">
        <v>139.52000000000001</v>
      </c>
      <c r="MS18" s="12">
        <v>139.52000000000001</v>
      </c>
      <c r="MT18" s="12">
        <v>165.06</v>
      </c>
      <c r="MU18" s="12">
        <v>92.03</v>
      </c>
      <c r="MV18" s="12">
        <v>166.32</v>
      </c>
      <c r="MW18" s="12">
        <v>76.69</v>
      </c>
      <c r="MX18" s="13">
        <v>201.6</v>
      </c>
      <c r="MY18" s="13">
        <v>201.6</v>
      </c>
      <c r="MZ18" s="13">
        <v>201.6</v>
      </c>
      <c r="NA18" s="13">
        <v>201.6</v>
      </c>
      <c r="NB18" s="13">
        <v>201.6</v>
      </c>
      <c r="NC18" s="13">
        <v>201.6</v>
      </c>
      <c r="ND18" s="13">
        <v>201.6</v>
      </c>
      <c r="NE18" s="12">
        <v>166.32</v>
      </c>
      <c r="NF18" s="12">
        <v>166.32</v>
      </c>
      <c r="NG18" s="12">
        <v>165.06</v>
      </c>
      <c r="NH18" s="12">
        <v>139.52000000000001</v>
      </c>
      <c r="NI18" s="12">
        <v>165.06</v>
      </c>
      <c r="NJ18" s="12">
        <v>166.32</v>
      </c>
      <c r="NK18" s="12">
        <v>166.32</v>
      </c>
      <c r="NL18" s="13">
        <v>201.6</v>
      </c>
      <c r="NM18" s="12">
        <v>165.06</v>
      </c>
      <c r="NN18" s="12">
        <v>165.06</v>
      </c>
      <c r="NO18" s="12">
        <v>139.52000000000001</v>
      </c>
      <c r="NP18" s="12">
        <v>139.52000000000001</v>
      </c>
      <c r="NQ18" s="12">
        <v>165.06</v>
      </c>
    </row>
    <row r="19" spans="1:381" x14ac:dyDescent="0.2">
      <c r="A19" s="2" t="s">
        <v>14</v>
      </c>
      <c r="B19" s="8">
        <v>305</v>
      </c>
      <c r="C19" s="8">
        <v>305</v>
      </c>
      <c r="D19" s="8">
        <v>305</v>
      </c>
      <c r="E19" s="8">
        <v>305</v>
      </c>
      <c r="F19" s="8">
        <v>305</v>
      </c>
      <c r="G19" s="8">
        <v>305</v>
      </c>
      <c r="H19" s="8">
        <v>296</v>
      </c>
      <c r="I19" s="8">
        <v>296</v>
      </c>
      <c r="J19" s="8">
        <v>307</v>
      </c>
      <c r="K19" s="8">
        <v>307</v>
      </c>
      <c r="L19" s="8">
        <v>307</v>
      </c>
      <c r="M19" s="8">
        <v>307</v>
      </c>
      <c r="N19" s="8">
        <v>307</v>
      </c>
      <c r="O19" s="9">
        <v>308</v>
      </c>
      <c r="P19" s="9">
        <v>308</v>
      </c>
      <c r="Q19" s="9">
        <v>308</v>
      </c>
      <c r="R19" s="9">
        <v>308</v>
      </c>
      <c r="S19" s="8">
        <v>307</v>
      </c>
      <c r="T19" s="8">
        <v>307</v>
      </c>
      <c r="U19" s="8">
        <v>307</v>
      </c>
      <c r="V19" s="9">
        <v>308</v>
      </c>
      <c r="W19" s="9">
        <v>308</v>
      </c>
      <c r="X19" s="9">
        <v>308</v>
      </c>
      <c r="Y19" s="8">
        <v>305</v>
      </c>
      <c r="Z19" s="8">
        <v>307</v>
      </c>
      <c r="AA19" s="8">
        <v>305</v>
      </c>
      <c r="AB19" s="8">
        <v>305</v>
      </c>
      <c r="AC19" s="8">
        <v>296</v>
      </c>
      <c r="AD19" s="8">
        <v>296</v>
      </c>
      <c r="AE19" s="8">
        <v>296</v>
      </c>
      <c r="AF19" s="8">
        <v>296</v>
      </c>
      <c r="AG19" s="8">
        <v>270</v>
      </c>
      <c r="AH19" s="9">
        <v>269</v>
      </c>
      <c r="AI19" s="9">
        <v>269</v>
      </c>
      <c r="AJ19" s="8">
        <v>296</v>
      </c>
      <c r="AK19" s="8">
        <v>296</v>
      </c>
      <c r="AL19" s="8">
        <v>305</v>
      </c>
      <c r="AM19" s="8">
        <v>270</v>
      </c>
      <c r="AN19" s="8">
        <v>270</v>
      </c>
      <c r="AO19" s="8">
        <v>270</v>
      </c>
      <c r="AP19" s="8">
        <v>270</v>
      </c>
      <c r="AQ19" s="8">
        <v>270</v>
      </c>
      <c r="AR19" s="8">
        <v>296</v>
      </c>
      <c r="AS19" s="8">
        <v>270</v>
      </c>
      <c r="AT19" s="8">
        <v>296</v>
      </c>
      <c r="AU19" s="8">
        <v>296</v>
      </c>
      <c r="AV19" s="8">
        <v>296</v>
      </c>
      <c r="AW19" s="9">
        <v>269</v>
      </c>
      <c r="AX19" s="8">
        <v>270</v>
      </c>
      <c r="AY19" s="9">
        <v>269</v>
      </c>
      <c r="AZ19" s="9">
        <v>269</v>
      </c>
      <c r="BA19" s="8">
        <v>268</v>
      </c>
      <c r="BB19" s="9">
        <v>269</v>
      </c>
      <c r="BC19" s="9">
        <v>269</v>
      </c>
      <c r="BD19" s="8">
        <v>270</v>
      </c>
      <c r="BE19" s="8">
        <v>270</v>
      </c>
      <c r="BF19" s="8">
        <v>268</v>
      </c>
      <c r="BG19" s="8">
        <v>268</v>
      </c>
      <c r="BH19" s="8">
        <v>268</v>
      </c>
      <c r="BI19" s="8">
        <v>268</v>
      </c>
      <c r="BJ19" s="8">
        <v>268</v>
      </c>
      <c r="BK19" s="8">
        <v>268</v>
      </c>
      <c r="BL19" s="9">
        <v>267</v>
      </c>
      <c r="BM19" s="9">
        <v>267</v>
      </c>
      <c r="BN19" s="9">
        <v>267</v>
      </c>
      <c r="BO19" s="9">
        <v>267</v>
      </c>
      <c r="BP19" s="9">
        <v>267</v>
      </c>
      <c r="BQ19" s="9">
        <v>267</v>
      </c>
      <c r="BR19" s="9">
        <v>267</v>
      </c>
      <c r="BS19" s="9">
        <v>267</v>
      </c>
      <c r="BT19" s="9">
        <v>267</v>
      </c>
      <c r="BU19" s="9">
        <v>267</v>
      </c>
      <c r="BV19" s="8">
        <v>254</v>
      </c>
      <c r="BW19" s="8">
        <v>254</v>
      </c>
      <c r="BX19" s="9">
        <v>225</v>
      </c>
      <c r="BY19" s="9">
        <v>269</v>
      </c>
      <c r="BZ19" s="8">
        <v>268</v>
      </c>
      <c r="CA19" s="8">
        <v>268</v>
      </c>
      <c r="CB19" s="9">
        <v>269</v>
      </c>
      <c r="CC19" s="9">
        <v>269</v>
      </c>
      <c r="CD19" s="8">
        <v>268</v>
      </c>
      <c r="CE19" s="8">
        <v>268</v>
      </c>
      <c r="CF19" s="9">
        <v>267</v>
      </c>
      <c r="CG19" s="9">
        <v>267</v>
      </c>
      <c r="CH19" s="9">
        <v>267</v>
      </c>
      <c r="CI19" s="9">
        <v>269</v>
      </c>
      <c r="CJ19" s="9">
        <v>269</v>
      </c>
      <c r="CK19" s="9">
        <v>269</v>
      </c>
      <c r="CL19" s="8">
        <v>270</v>
      </c>
      <c r="CM19" s="8">
        <v>270</v>
      </c>
      <c r="CN19" s="8">
        <v>270</v>
      </c>
      <c r="CO19" s="8">
        <v>270</v>
      </c>
      <c r="CP19" s="9">
        <v>269</v>
      </c>
      <c r="CQ19" s="8">
        <v>270</v>
      </c>
      <c r="CR19" s="8">
        <v>270</v>
      </c>
      <c r="CS19" s="10">
        <f>11*14.7</f>
        <v>161.69999999999999</v>
      </c>
      <c r="CT19" s="10">
        <f>11*16.1</f>
        <v>177.10000000000002</v>
      </c>
      <c r="CU19" s="10">
        <f>11*16.1</f>
        <v>177.10000000000002</v>
      </c>
      <c r="CV19" s="10">
        <f>11*14.7</f>
        <v>161.69999999999999</v>
      </c>
      <c r="CW19" s="10">
        <f>17*11</f>
        <v>187</v>
      </c>
      <c r="CX19" s="10">
        <f>17*11</f>
        <v>187</v>
      </c>
      <c r="CY19" s="10">
        <f t="shared" ref="CY19:CZ19" si="170">11*14.7</f>
        <v>161.69999999999999</v>
      </c>
      <c r="CZ19" s="10">
        <f t="shared" si="170"/>
        <v>161.69999999999999</v>
      </c>
      <c r="DA19" s="10">
        <f t="shared" ref="DA19:DQ19" si="171">11*16.1</f>
        <v>177.10000000000002</v>
      </c>
      <c r="DB19" s="10">
        <f t="shared" si="171"/>
        <v>177.10000000000002</v>
      </c>
      <c r="DC19" s="10">
        <f t="shared" si="171"/>
        <v>177.10000000000002</v>
      </c>
      <c r="DD19" s="10">
        <f t="shared" si="171"/>
        <v>177.10000000000002</v>
      </c>
      <c r="DE19" s="10">
        <f t="shared" si="171"/>
        <v>177.10000000000002</v>
      </c>
      <c r="DF19" s="10">
        <f t="shared" si="171"/>
        <v>177.10000000000002</v>
      </c>
      <c r="DG19" s="10">
        <f t="shared" si="171"/>
        <v>177.10000000000002</v>
      </c>
      <c r="DH19" s="10">
        <f t="shared" si="171"/>
        <v>177.10000000000002</v>
      </c>
      <c r="DI19" s="10">
        <f t="shared" si="171"/>
        <v>177.10000000000002</v>
      </c>
      <c r="DJ19" s="10">
        <f t="shared" si="171"/>
        <v>177.10000000000002</v>
      </c>
      <c r="DK19" s="10">
        <f t="shared" si="171"/>
        <v>177.10000000000002</v>
      </c>
      <c r="DL19" s="10">
        <f t="shared" si="171"/>
        <v>177.10000000000002</v>
      </c>
      <c r="DM19" s="10">
        <f t="shared" si="171"/>
        <v>177.10000000000002</v>
      </c>
      <c r="DN19" s="10">
        <f t="shared" si="171"/>
        <v>177.10000000000002</v>
      </c>
      <c r="DO19" s="10">
        <f t="shared" si="171"/>
        <v>177.10000000000002</v>
      </c>
      <c r="DP19" s="10">
        <f t="shared" si="171"/>
        <v>177.10000000000002</v>
      </c>
      <c r="DQ19" s="10">
        <f t="shared" si="171"/>
        <v>177.10000000000002</v>
      </c>
      <c r="DR19" s="10">
        <f>17*11</f>
        <v>187</v>
      </c>
      <c r="DS19" s="10">
        <f>11*16.1</f>
        <v>177.10000000000002</v>
      </c>
      <c r="DT19" s="10">
        <f>11*14.7</f>
        <v>161.69999999999999</v>
      </c>
      <c r="DU19" s="10">
        <f>17*11</f>
        <v>187</v>
      </c>
      <c r="DV19" s="10">
        <f>11*14.7</f>
        <v>161.69999999999999</v>
      </c>
      <c r="DW19" s="10">
        <f t="shared" ref="DW19:DX19" si="172">17*11</f>
        <v>187</v>
      </c>
      <c r="DX19" s="10">
        <f t="shared" si="172"/>
        <v>187</v>
      </c>
      <c r="DY19" s="10">
        <f>11*14.7</f>
        <v>161.69999999999999</v>
      </c>
      <c r="DZ19" s="10">
        <f t="shared" ref="DZ19:EA19" si="173">17*11</f>
        <v>187</v>
      </c>
      <c r="EA19" s="10">
        <f t="shared" si="173"/>
        <v>187</v>
      </c>
      <c r="EB19" s="10">
        <f t="shared" ref="EB19:EC19" si="174">11*16.1</f>
        <v>177.10000000000002</v>
      </c>
      <c r="EC19" s="10">
        <f t="shared" si="174"/>
        <v>177.10000000000002</v>
      </c>
      <c r="ED19" s="10">
        <f>11*14.6</f>
        <v>160.6</v>
      </c>
      <c r="EE19" s="10">
        <f t="shared" ref="EE19:EJ19" si="175">11*14.6</f>
        <v>160.6</v>
      </c>
      <c r="EF19" s="10">
        <f t="shared" si="175"/>
        <v>160.6</v>
      </c>
      <c r="EG19" s="10">
        <f t="shared" si="175"/>
        <v>160.6</v>
      </c>
      <c r="EH19" s="10">
        <f t="shared" si="175"/>
        <v>160.6</v>
      </c>
      <c r="EI19" s="10">
        <f t="shared" si="175"/>
        <v>160.6</v>
      </c>
      <c r="EJ19" s="10">
        <f t="shared" si="175"/>
        <v>160.6</v>
      </c>
      <c r="EK19" s="10">
        <f t="shared" ref="EK19:EL19" si="176">17*11</f>
        <v>187</v>
      </c>
      <c r="EL19" s="10">
        <f t="shared" si="176"/>
        <v>187</v>
      </c>
      <c r="EM19" s="10">
        <f t="shared" ref="EM19:EO19" si="177">11*14.6</f>
        <v>160.6</v>
      </c>
      <c r="EN19" s="10">
        <f t="shared" si="177"/>
        <v>160.6</v>
      </c>
      <c r="EO19" s="10">
        <f t="shared" si="177"/>
        <v>160.6</v>
      </c>
      <c r="EP19" s="10">
        <f>11*14.7</f>
        <v>161.69999999999999</v>
      </c>
      <c r="EQ19" s="10">
        <f t="shared" ref="EQ19:EV19" si="178">11*14.7</f>
        <v>161.69999999999999</v>
      </c>
      <c r="ER19" s="10">
        <f t="shared" si="178"/>
        <v>161.69999999999999</v>
      </c>
      <c r="ES19" s="10">
        <f t="shared" si="178"/>
        <v>161.69999999999999</v>
      </c>
      <c r="ET19" s="10">
        <f t="shared" si="178"/>
        <v>161.69999999999999</v>
      </c>
      <c r="EU19" s="10">
        <f t="shared" si="178"/>
        <v>161.69999999999999</v>
      </c>
      <c r="EV19" s="10">
        <f t="shared" si="178"/>
        <v>161.69999999999999</v>
      </c>
      <c r="EW19" s="10">
        <f>11*14</f>
        <v>154</v>
      </c>
      <c r="EX19" s="10">
        <f>11*14</f>
        <v>154</v>
      </c>
      <c r="EY19" s="10">
        <f>11*14.7</f>
        <v>161.69999999999999</v>
      </c>
      <c r="EZ19" s="10">
        <f>11*14</f>
        <v>154</v>
      </c>
      <c r="FA19" s="10">
        <f t="shared" ref="FA19:FB19" si="179">11*14.7</f>
        <v>161.69999999999999</v>
      </c>
      <c r="FB19" s="10">
        <f t="shared" si="179"/>
        <v>161.69999999999999</v>
      </c>
      <c r="FC19" s="10">
        <f>11*14</f>
        <v>154</v>
      </c>
      <c r="FD19" s="10">
        <f t="shared" ref="FD19:FE19" si="180">11*14</f>
        <v>154</v>
      </c>
      <c r="FE19" s="10">
        <f t="shared" si="180"/>
        <v>154</v>
      </c>
      <c r="FF19" s="10">
        <v>150</v>
      </c>
      <c r="FG19" s="10">
        <v>150</v>
      </c>
      <c r="FH19" s="10">
        <v>150</v>
      </c>
      <c r="FI19" s="10">
        <v>150</v>
      </c>
      <c r="FJ19" s="10">
        <f>11*14</f>
        <v>154</v>
      </c>
      <c r="FK19" s="10">
        <v>150</v>
      </c>
      <c r="FL19" s="10">
        <v>150</v>
      </c>
      <c r="FM19" s="10">
        <v>150</v>
      </c>
      <c r="FN19" s="10">
        <v>105</v>
      </c>
      <c r="FO19" s="10">
        <v>105</v>
      </c>
      <c r="FP19" s="10">
        <f t="shared" ref="FP19:FR19" si="181">11*14</f>
        <v>154</v>
      </c>
      <c r="FQ19" s="10">
        <f t="shared" si="181"/>
        <v>154</v>
      </c>
      <c r="FR19" s="10">
        <f t="shared" si="181"/>
        <v>154</v>
      </c>
      <c r="FS19" s="10">
        <f t="shared" ref="FS19:FT19" si="182">11*14.7</f>
        <v>161.69999999999999</v>
      </c>
      <c r="FT19" s="10">
        <f t="shared" si="182"/>
        <v>161.69999999999999</v>
      </c>
      <c r="FU19" s="10">
        <f>11*14</f>
        <v>154</v>
      </c>
      <c r="FV19" s="10">
        <f>11*14</f>
        <v>154</v>
      </c>
      <c r="FW19" s="10">
        <v>150</v>
      </c>
      <c r="FX19" s="10">
        <v>105</v>
      </c>
      <c r="FY19" s="10">
        <v>150</v>
      </c>
      <c r="FZ19" s="10">
        <f t="shared" ref="FZ19:GC19" si="183">11*14</f>
        <v>154</v>
      </c>
      <c r="GA19" s="10">
        <f t="shared" si="183"/>
        <v>154</v>
      </c>
      <c r="GB19" s="10">
        <f t="shared" si="183"/>
        <v>154</v>
      </c>
      <c r="GC19" s="10">
        <f t="shared" si="183"/>
        <v>154</v>
      </c>
      <c r="GD19" s="10">
        <f t="shared" ref="GD19:GG19" si="184">17*11</f>
        <v>187</v>
      </c>
      <c r="GE19" s="10">
        <f t="shared" si="184"/>
        <v>187</v>
      </c>
      <c r="GF19" s="10">
        <f t="shared" si="184"/>
        <v>187</v>
      </c>
      <c r="GG19" s="10">
        <f t="shared" si="184"/>
        <v>187</v>
      </c>
      <c r="GH19" s="10">
        <f t="shared" ref="GH19:GI19" si="185">11*16.1</f>
        <v>177.10000000000002</v>
      </c>
      <c r="GI19" s="10">
        <f t="shared" si="185"/>
        <v>177.10000000000002</v>
      </c>
      <c r="GJ19" s="11">
        <v>200.26387500000001</v>
      </c>
      <c r="GK19" s="11">
        <v>200.26387500000001</v>
      </c>
      <c r="GL19" s="11">
        <v>200.26387500000001</v>
      </c>
      <c r="GM19" s="11">
        <v>200.26387500000001</v>
      </c>
      <c r="GN19" s="11">
        <v>200.26387500000001</v>
      </c>
      <c r="GO19" s="11">
        <v>200.26387500000001</v>
      </c>
      <c r="GP19" s="11">
        <v>200.26387500000001</v>
      </c>
      <c r="GQ19" s="11">
        <v>200.26387500000001</v>
      </c>
      <c r="GR19" s="11">
        <v>201.55590000000001</v>
      </c>
      <c r="GS19" s="11">
        <v>201.55590000000001</v>
      </c>
      <c r="GT19" s="11">
        <v>201.55590000000001</v>
      </c>
      <c r="GU19" s="11">
        <v>201.55590000000001</v>
      </c>
      <c r="GV19" s="11">
        <v>201.55590000000001</v>
      </c>
      <c r="GW19" s="11">
        <v>210.600075</v>
      </c>
      <c r="GX19" s="11">
        <v>210.600075</v>
      </c>
      <c r="GY19" s="11">
        <v>210.600075</v>
      </c>
      <c r="GZ19" s="11">
        <v>210.600075</v>
      </c>
      <c r="HA19" s="11">
        <v>201.55590000000001</v>
      </c>
      <c r="HB19" s="11">
        <v>201.55590000000001</v>
      </c>
      <c r="HC19" s="11">
        <v>201.55590000000001</v>
      </c>
      <c r="HD19" s="11">
        <v>210.600075</v>
      </c>
      <c r="HE19" s="11">
        <v>210.600075</v>
      </c>
      <c r="HF19" s="11">
        <v>210.600075</v>
      </c>
      <c r="HG19" s="11">
        <v>200.26387500000001</v>
      </c>
      <c r="HH19" s="11">
        <v>201.55590000000001</v>
      </c>
      <c r="HI19" s="11">
        <v>200.26387500000001</v>
      </c>
      <c r="HJ19" s="11">
        <v>200.26387500000001</v>
      </c>
      <c r="HK19" s="11">
        <v>197.67982500000002</v>
      </c>
      <c r="HL19" s="11">
        <v>197.67982500000002</v>
      </c>
      <c r="HM19" s="11">
        <v>197.67982500000002</v>
      </c>
      <c r="HN19" s="11">
        <v>197.67982500000002</v>
      </c>
      <c r="HO19" s="11">
        <v>179.59147499999997</v>
      </c>
      <c r="HP19" s="11">
        <v>177.00742499999998</v>
      </c>
      <c r="HQ19" s="11">
        <v>177.00742499999998</v>
      </c>
      <c r="HR19" s="11">
        <v>197.67982500000002</v>
      </c>
      <c r="HS19" s="11">
        <v>197.67982500000002</v>
      </c>
      <c r="HT19" s="11">
        <v>200.26387500000001</v>
      </c>
      <c r="HU19" s="11">
        <v>179.59147499999997</v>
      </c>
      <c r="HV19" s="11">
        <v>179.59147499999997</v>
      </c>
      <c r="HW19" s="11">
        <v>179.59147499999997</v>
      </c>
      <c r="HX19" s="11">
        <v>179.59147499999997</v>
      </c>
      <c r="HY19" s="11">
        <v>179.59147499999997</v>
      </c>
      <c r="HZ19" s="11">
        <v>179.59147499999997</v>
      </c>
      <c r="IA19" s="11">
        <v>197.67982500000002</v>
      </c>
      <c r="IB19" s="11">
        <v>179.59147499999997</v>
      </c>
      <c r="IC19" s="11">
        <v>197.67982500000002</v>
      </c>
      <c r="ID19" s="11">
        <v>197.67982500000002</v>
      </c>
      <c r="IE19" s="11">
        <v>197.67982500000002</v>
      </c>
      <c r="IF19" s="11">
        <v>177.00742499999998</v>
      </c>
      <c r="IG19" s="11">
        <v>179.59147499999997</v>
      </c>
      <c r="IH19" s="11">
        <v>177.00742499999998</v>
      </c>
      <c r="II19" s="11">
        <v>177.00742499999998</v>
      </c>
      <c r="IJ19" s="11">
        <v>177.00742499999998</v>
      </c>
      <c r="IK19" s="11">
        <v>177.00742499999998</v>
      </c>
      <c r="IL19" s="11">
        <v>177.00742499999998</v>
      </c>
      <c r="IM19" s="11">
        <v>179.59147499999997</v>
      </c>
      <c r="IN19" s="11">
        <v>179.59147499999997</v>
      </c>
      <c r="IO19" s="11">
        <v>177.00742499999998</v>
      </c>
      <c r="IP19" s="11">
        <v>177.00742499999998</v>
      </c>
      <c r="IQ19" s="11">
        <v>177.00742499999998</v>
      </c>
      <c r="IR19" s="11">
        <v>177.00742499999998</v>
      </c>
      <c r="IS19" s="11">
        <v>177.00742499999998</v>
      </c>
      <c r="IT19" s="11">
        <v>177.00742499999998</v>
      </c>
      <c r="IU19" s="11">
        <v>177.00742499999998</v>
      </c>
      <c r="IV19" s="11">
        <v>167.96324999999999</v>
      </c>
      <c r="IW19" s="11">
        <v>167.96324999999999</v>
      </c>
      <c r="IX19" s="11">
        <v>167.96324999999999</v>
      </c>
      <c r="IY19" s="11">
        <v>167.96324999999999</v>
      </c>
      <c r="IZ19" s="11">
        <v>167.96324999999999</v>
      </c>
      <c r="JA19" s="11">
        <v>167.96324999999999</v>
      </c>
      <c r="JB19" s="11">
        <v>167.96324999999999</v>
      </c>
      <c r="JC19" s="11">
        <v>167.96324999999999</v>
      </c>
      <c r="JD19" s="11">
        <v>167.96324999999999</v>
      </c>
      <c r="JE19" s="11">
        <v>167.96324999999999</v>
      </c>
      <c r="JF19" s="11">
        <v>143.41477499999999</v>
      </c>
      <c r="JG19" s="11">
        <v>143.41477499999999</v>
      </c>
      <c r="JH19" s="11">
        <v>104.65402499999999</v>
      </c>
      <c r="JI19" s="11">
        <v>177.00742499999998</v>
      </c>
      <c r="JJ19" s="11">
        <v>177.00742499999998</v>
      </c>
      <c r="JK19" s="11">
        <v>177.00742499999998</v>
      </c>
      <c r="JL19" s="11">
        <v>177.00742499999998</v>
      </c>
      <c r="JM19" s="11">
        <v>177.00742499999998</v>
      </c>
      <c r="JN19" s="11">
        <v>177.00742499999998</v>
      </c>
      <c r="JO19" s="11">
        <v>177.00742499999998</v>
      </c>
      <c r="JP19" s="11">
        <v>167.96324999999999</v>
      </c>
      <c r="JQ19" s="11">
        <v>167.96324999999999</v>
      </c>
      <c r="JR19" s="11">
        <v>167.96324999999999</v>
      </c>
      <c r="JS19" s="11">
        <v>177.00742499999998</v>
      </c>
      <c r="JT19" s="11">
        <v>177.00742499999998</v>
      </c>
      <c r="JU19" s="11">
        <v>177.00742499999998</v>
      </c>
      <c r="JV19" s="11">
        <v>179.59147499999997</v>
      </c>
      <c r="JW19" s="11">
        <v>179.59147499999997</v>
      </c>
      <c r="JX19" s="11">
        <v>179.59147499999997</v>
      </c>
      <c r="JY19" s="11">
        <v>179.59147499999997</v>
      </c>
      <c r="JZ19" s="11">
        <v>179.59147499999997</v>
      </c>
      <c r="KA19" s="12">
        <v>193.11</v>
      </c>
      <c r="KB19" s="12">
        <v>193.11</v>
      </c>
      <c r="KC19" s="12">
        <v>193.11</v>
      </c>
      <c r="KD19" s="12">
        <v>149.94</v>
      </c>
      <c r="KE19" s="12">
        <v>149.94</v>
      </c>
      <c r="KF19" s="12">
        <v>149.94</v>
      </c>
      <c r="KG19" s="12">
        <v>149.94</v>
      </c>
      <c r="KH19" s="12">
        <v>193.11</v>
      </c>
      <c r="KI19" s="13">
        <v>233.7</v>
      </c>
      <c r="KJ19" s="13">
        <v>233.7</v>
      </c>
      <c r="KK19" s="13">
        <v>233.7</v>
      </c>
      <c r="KL19" s="13">
        <v>233.7</v>
      </c>
      <c r="KM19" s="13">
        <v>233.7</v>
      </c>
      <c r="KN19" s="13">
        <v>233.7</v>
      </c>
      <c r="KO19" s="13">
        <v>233.7</v>
      </c>
      <c r="KP19" s="13">
        <v>233.7</v>
      </c>
      <c r="KQ19" s="13">
        <v>233.7</v>
      </c>
      <c r="KR19" s="12">
        <v>193.11</v>
      </c>
      <c r="KS19" s="12">
        <v>193.11</v>
      </c>
      <c r="KT19" s="12">
        <v>193.11</v>
      </c>
      <c r="KU19" s="13">
        <v>233.7</v>
      </c>
      <c r="KV19" s="13">
        <v>233.7</v>
      </c>
      <c r="KW19" s="13">
        <v>233.7</v>
      </c>
      <c r="KX19" s="12">
        <v>193.11</v>
      </c>
      <c r="KY19" s="12">
        <v>193.11</v>
      </c>
      <c r="KZ19" s="12">
        <v>193.11</v>
      </c>
      <c r="LA19" s="12">
        <v>193.11</v>
      </c>
      <c r="LB19" s="12">
        <v>149.94</v>
      </c>
      <c r="LC19" s="12">
        <v>149.94</v>
      </c>
      <c r="LD19" s="15">
        <v>189.42</v>
      </c>
      <c r="LE19" s="15">
        <v>189.42</v>
      </c>
      <c r="LF19" s="15">
        <v>188.19</v>
      </c>
      <c r="LG19" s="15">
        <v>189.42</v>
      </c>
      <c r="LH19" s="15">
        <v>188.19</v>
      </c>
      <c r="LI19" s="15">
        <v>189.42</v>
      </c>
      <c r="LJ19" s="12">
        <v>149.94</v>
      </c>
      <c r="LK19" s="12">
        <v>149.94</v>
      </c>
      <c r="LL19" s="12">
        <v>149.94</v>
      </c>
      <c r="LM19" s="12">
        <v>149.94</v>
      </c>
      <c r="LN19" s="12">
        <v>149.94</v>
      </c>
      <c r="LO19" s="12">
        <v>149.94</v>
      </c>
      <c r="LP19" s="12">
        <v>149.94</v>
      </c>
      <c r="LQ19" s="12">
        <v>149.94</v>
      </c>
      <c r="LR19" s="12">
        <v>149.94</v>
      </c>
      <c r="LS19" s="12">
        <v>149.94</v>
      </c>
      <c r="LT19" s="12">
        <v>149.94</v>
      </c>
      <c r="LU19" s="12">
        <v>149.94</v>
      </c>
      <c r="LV19" s="12">
        <v>149.94</v>
      </c>
      <c r="LW19" s="12">
        <v>149.94</v>
      </c>
      <c r="LX19" s="12">
        <v>149.94</v>
      </c>
      <c r="LY19" s="12">
        <v>149.94</v>
      </c>
      <c r="LZ19" s="12">
        <v>149.94</v>
      </c>
      <c r="MA19" s="12">
        <v>149.94</v>
      </c>
      <c r="MB19" s="12">
        <v>149.94</v>
      </c>
      <c r="MC19" s="12">
        <v>149.94</v>
      </c>
      <c r="MD19" s="15">
        <v>189.42</v>
      </c>
      <c r="ME19" s="12">
        <v>191.88</v>
      </c>
      <c r="MF19" s="12">
        <v>191.88</v>
      </c>
      <c r="MG19" s="12">
        <v>191.88</v>
      </c>
      <c r="MH19" s="12">
        <v>191.88</v>
      </c>
      <c r="MI19" s="12">
        <v>191.88</v>
      </c>
      <c r="MJ19" s="12">
        <v>191.88</v>
      </c>
      <c r="MK19" s="12">
        <v>191.88</v>
      </c>
      <c r="ML19" s="12">
        <v>149.94</v>
      </c>
      <c r="MM19" s="12">
        <v>149.94</v>
      </c>
      <c r="MN19" s="12">
        <v>191.88</v>
      </c>
      <c r="MO19" s="12">
        <v>191.88</v>
      </c>
      <c r="MP19" s="12">
        <v>191.88</v>
      </c>
      <c r="MQ19" s="12">
        <v>191.88</v>
      </c>
      <c r="MR19" s="12">
        <v>149.94</v>
      </c>
      <c r="MS19" s="12">
        <v>149.94</v>
      </c>
      <c r="MT19" s="12">
        <v>191.88</v>
      </c>
      <c r="MU19" s="12">
        <v>117.83</v>
      </c>
      <c r="MV19" s="12">
        <v>193.11</v>
      </c>
      <c r="MW19" s="12">
        <v>76.69</v>
      </c>
      <c r="MX19" s="13">
        <v>233.7</v>
      </c>
      <c r="MY19" s="13">
        <v>233.7</v>
      </c>
      <c r="MZ19" s="13">
        <v>233.7</v>
      </c>
      <c r="NA19" s="13">
        <v>233.7</v>
      </c>
      <c r="NB19" s="13">
        <v>233.7</v>
      </c>
      <c r="NC19" s="13">
        <v>233.7</v>
      </c>
      <c r="ND19" s="13">
        <v>233.7</v>
      </c>
      <c r="NE19" s="12">
        <v>193.11</v>
      </c>
      <c r="NF19" s="12">
        <v>193.11</v>
      </c>
      <c r="NG19" s="12">
        <v>191.88</v>
      </c>
      <c r="NH19" s="12">
        <v>149.94</v>
      </c>
      <c r="NI19" s="12">
        <v>191.88</v>
      </c>
      <c r="NJ19" s="12">
        <v>193.11</v>
      </c>
      <c r="NK19" s="12">
        <v>193.11</v>
      </c>
      <c r="NL19" s="13">
        <v>233.7</v>
      </c>
      <c r="NM19" s="12">
        <v>191.88</v>
      </c>
      <c r="NN19" s="12">
        <v>191.88</v>
      </c>
      <c r="NO19" s="12">
        <v>149.94</v>
      </c>
      <c r="NP19" s="12">
        <v>149.94</v>
      </c>
      <c r="NQ19" s="12">
        <v>191.88</v>
      </c>
    </row>
    <row r="20" spans="1:381" x14ac:dyDescent="0.2">
      <c r="A20" s="2" t="s">
        <v>15</v>
      </c>
      <c r="B20" s="8">
        <v>316</v>
      </c>
      <c r="C20" s="8">
        <v>316</v>
      </c>
      <c r="D20" s="8">
        <v>316</v>
      </c>
      <c r="E20" s="8">
        <v>316</v>
      </c>
      <c r="F20" s="8">
        <v>316</v>
      </c>
      <c r="G20" s="8">
        <v>316</v>
      </c>
      <c r="H20" s="8">
        <v>313</v>
      </c>
      <c r="I20" s="8">
        <v>313</v>
      </c>
      <c r="J20" s="8">
        <v>317</v>
      </c>
      <c r="K20" s="8">
        <v>317</v>
      </c>
      <c r="L20" s="8">
        <v>317</v>
      </c>
      <c r="M20" s="8">
        <v>317</v>
      </c>
      <c r="N20" s="8">
        <v>317</v>
      </c>
      <c r="O20" s="9">
        <v>320</v>
      </c>
      <c r="P20" s="9">
        <v>320</v>
      </c>
      <c r="Q20" s="9">
        <v>320</v>
      </c>
      <c r="R20" s="9">
        <v>320</v>
      </c>
      <c r="S20" s="8">
        <v>317</v>
      </c>
      <c r="T20" s="8">
        <v>317</v>
      </c>
      <c r="U20" s="8">
        <v>317</v>
      </c>
      <c r="V20" s="9">
        <v>320</v>
      </c>
      <c r="W20" s="9">
        <v>320</v>
      </c>
      <c r="X20" s="9">
        <v>320</v>
      </c>
      <c r="Y20" s="8">
        <v>316</v>
      </c>
      <c r="Z20" s="8">
        <v>317</v>
      </c>
      <c r="AA20" s="8">
        <v>316</v>
      </c>
      <c r="AB20" s="8">
        <v>316</v>
      </c>
      <c r="AC20" s="8">
        <v>313</v>
      </c>
      <c r="AD20" s="8">
        <v>313</v>
      </c>
      <c r="AE20" s="8">
        <v>313</v>
      </c>
      <c r="AF20" s="8">
        <v>313</v>
      </c>
      <c r="AG20" s="8">
        <v>297</v>
      </c>
      <c r="AH20" s="9">
        <v>296</v>
      </c>
      <c r="AI20" s="9">
        <v>296</v>
      </c>
      <c r="AJ20" s="8">
        <v>313</v>
      </c>
      <c r="AK20" s="8">
        <v>313</v>
      </c>
      <c r="AL20" s="8">
        <v>316</v>
      </c>
      <c r="AM20" s="8">
        <v>297</v>
      </c>
      <c r="AN20" s="8">
        <v>297</v>
      </c>
      <c r="AO20" s="8">
        <v>297</v>
      </c>
      <c r="AP20" s="8">
        <v>297</v>
      </c>
      <c r="AQ20" s="8">
        <v>297</v>
      </c>
      <c r="AR20" s="8">
        <v>313</v>
      </c>
      <c r="AS20" s="8">
        <v>297</v>
      </c>
      <c r="AT20" s="8">
        <v>313</v>
      </c>
      <c r="AU20" s="8">
        <v>313</v>
      </c>
      <c r="AV20" s="8">
        <v>313</v>
      </c>
      <c r="AW20" s="9">
        <v>296</v>
      </c>
      <c r="AX20" s="8">
        <v>297</v>
      </c>
      <c r="AY20" s="9">
        <v>296</v>
      </c>
      <c r="AZ20" s="9">
        <v>296</v>
      </c>
      <c r="BA20" s="8">
        <v>294</v>
      </c>
      <c r="BB20" s="9">
        <v>296</v>
      </c>
      <c r="BC20" s="9">
        <v>296</v>
      </c>
      <c r="BD20" s="8">
        <v>297</v>
      </c>
      <c r="BE20" s="8">
        <v>297</v>
      </c>
      <c r="BF20" s="8">
        <v>294</v>
      </c>
      <c r="BG20" s="8">
        <v>294</v>
      </c>
      <c r="BH20" s="8">
        <v>294</v>
      </c>
      <c r="BI20" s="8">
        <v>294</v>
      </c>
      <c r="BJ20" s="8">
        <v>294</v>
      </c>
      <c r="BK20" s="8">
        <v>294</v>
      </c>
      <c r="BL20" s="9">
        <v>286</v>
      </c>
      <c r="BM20" s="9">
        <v>286</v>
      </c>
      <c r="BN20" s="9">
        <v>286</v>
      </c>
      <c r="BO20" s="9">
        <v>286</v>
      </c>
      <c r="BP20" s="9">
        <v>286</v>
      </c>
      <c r="BQ20" s="9">
        <v>286</v>
      </c>
      <c r="BR20" s="9">
        <v>286</v>
      </c>
      <c r="BS20" s="9">
        <v>286</v>
      </c>
      <c r="BT20" s="9">
        <v>286</v>
      </c>
      <c r="BU20" s="9">
        <v>286</v>
      </c>
      <c r="BV20" s="8">
        <v>263</v>
      </c>
      <c r="BW20" s="8">
        <v>263</v>
      </c>
      <c r="BX20" s="9">
        <v>229</v>
      </c>
      <c r="BY20" s="9">
        <v>296</v>
      </c>
      <c r="BZ20" s="8">
        <v>294</v>
      </c>
      <c r="CA20" s="8">
        <v>294</v>
      </c>
      <c r="CB20" s="9">
        <v>296</v>
      </c>
      <c r="CC20" s="9">
        <v>296</v>
      </c>
      <c r="CD20" s="8">
        <v>294</v>
      </c>
      <c r="CE20" s="8">
        <v>294</v>
      </c>
      <c r="CF20" s="9">
        <v>286</v>
      </c>
      <c r="CG20" s="9">
        <v>286</v>
      </c>
      <c r="CH20" s="9">
        <v>286</v>
      </c>
      <c r="CI20" s="9">
        <v>296</v>
      </c>
      <c r="CJ20" s="9">
        <v>296</v>
      </c>
      <c r="CK20" s="9">
        <v>296</v>
      </c>
      <c r="CL20" s="8">
        <v>297</v>
      </c>
      <c r="CM20" s="8">
        <v>297</v>
      </c>
      <c r="CN20" s="8">
        <v>297</v>
      </c>
      <c r="CO20" s="8">
        <v>297</v>
      </c>
      <c r="CP20" s="9">
        <v>296</v>
      </c>
      <c r="CQ20" s="8">
        <v>297</v>
      </c>
      <c r="CR20" s="8">
        <v>297</v>
      </c>
      <c r="CS20" s="10">
        <f>14.7*12</f>
        <v>176.39999999999998</v>
      </c>
      <c r="CT20" s="10">
        <f>16.1*12</f>
        <v>193.20000000000002</v>
      </c>
      <c r="CU20" s="10">
        <f>16.1*12</f>
        <v>193.20000000000002</v>
      </c>
      <c r="CV20" s="10">
        <f>14.7*12</f>
        <v>176.39999999999998</v>
      </c>
      <c r="CW20" s="10">
        <f>17*12</f>
        <v>204</v>
      </c>
      <c r="CX20" s="10">
        <f>17*12</f>
        <v>204</v>
      </c>
      <c r="CY20" s="10">
        <f t="shared" ref="CY20:CZ20" si="186">14.7*12</f>
        <v>176.39999999999998</v>
      </c>
      <c r="CZ20" s="10">
        <f t="shared" si="186"/>
        <v>176.39999999999998</v>
      </c>
      <c r="DA20" s="10">
        <f t="shared" ref="DA20:DQ20" si="187">16.1*12</f>
        <v>193.20000000000002</v>
      </c>
      <c r="DB20" s="10">
        <f t="shared" si="187"/>
        <v>193.20000000000002</v>
      </c>
      <c r="DC20" s="10">
        <f t="shared" si="187"/>
        <v>193.20000000000002</v>
      </c>
      <c r="DD20" s="10">
        <f t="shared" si="187"/>
        <v>193.20000000000002</v>
      </c>
      <c r="DE20" s="10">
        <f t="shared" si="187"/>
        <v>193.20000000000002</v>
      </c>
      <c r="DF20" s="10">
        <f t="shared" si="187"/>
        <v>193.20000000000002</v>
      </c>
      <c r="DG20" s="10">
        <f t="shared" si="187"/>
        <v>193.20000000000002</v>
      </c>
      <c r="DH20" s="10">
        <f t="shared" si="187"/>
        <v>193.20000000000002</v>
      </c>
      <c r="DI20" s="10">
        <f t="shared" si="187"/>
        <v>193.20000000000002</v>
      </c>
      <c r="DJ20" s="10">
        <f t="shared" si="187"/>
        <v>193.20000000000002</v>
      </c>
      <c r="DK20" s="10">
        <f t="shared" si="187"/>
        <v>193.20000000000002</v>
      </c>
      <c r="DL20" s="10">
        <f t="shared" si="187"/>
        <v>193.20000000000002</v>
      </c>
      <c r="DM20" s="10">
        <f t="shared" si="187"/>
        <v>193.20000000000002</v>
      </c>
      <c r="DN20" s="10">
        <f t="shared" si="187"/>
        <v>193.20000000000002</v>
      </c>
      <c r="DO20" s="10">
        <f t="shared" si="187"/>
        <v>193.20000000000002</v>
      </c>
      <c r="DP20" s="10">
        <f t="shared" si="187"/>
        <v>193.20000000000002</v>
      </c>
      <c r="DQ20" s="10">
        <f t="shared" si="187"/>
        <v>193.20000000000002</v>
      </c>
      <c r="DR20" s="10">
        <f>17*12</f>
        <v>204</v>
      </c>
      <c r="DS20" s="10">
        <f>16.1*12</f>
        <v>193.20000000000002</v>
      </c>
      <c r="DT20" s="10">
        <f>14.7*12</f>
        <v>176.39999999999998</v>
      </c>
      <c r="DU20" s="10">
        <f>17*12</f>
        <v>204</v>
      </c>
      <c r="DV20" s="10">
        <f>14.7*12</f>
        <v>176.39999999999998</v>
      </c>
      <c r="DW20" s="10">
        <f t="shared" ref="DW20:DX20" si="188">17*12</f>
        <v>204</v>
      </c>
      <c r="DX20" s="10">
        <f t="shared" si="188"/>
        <v>204</v>
      </c>
      <c r="DY20" s="10">
        <f>14.7*12</f>
        <v>176.39999999999998</v>
      </c>
      <c r="DZ20" s="10">
        <f t="shared" ref="DZ20:EA20" si="189">17*12</f>
        <v>204</v>
      </c>
      <c r="EA20" s="10">
        <f t="shared" si="189"/>
        <v>204</v>
      </c>
      <c r="EB20" s="10">
        <f t="shared" ref="EB20:EC20" si="190">16.1*12</f>
        <v>193.20000000000002</v>
      </c>
      <c r="EC20" s="10">
        <f t="shared" si="190"/>
        <v>193.20000000000002</v>
      </c>
      <c r="ED20" s="10">
        <f>14.6*12</f>
        <v>175.2</v>
      </c>
      <c r="EE20" s="10">
        <f t="shared" ref="EE20:EJ20" si="191">14.6*12</f>
        <v>175.2</v>
      </c>
      <c r="EF20" s="10">
        <f t="shared" si="191"/>
        <v>175.2</v>
      </c>
      <c r="EG20" s="10">
        <f t="shared" si="191"/>
        <v>175.2</v>
      </c>
      <c r="EH20" s="10">
        <f t="shared" si="191"/>
        <v>175.2</v>
      </c>
      <c r="EI20" s="10">
        <f t="shared" si="191"/>
        <v>175.2</v>
      </c>
      <c r="EJ20" s="10">
        <f t="shared" si="191"/>
        <v>175.2</v>
      </c>
      <c r="EK20" s="10">
        <f t="shared" ref="EK20:EL20" si="192">17*12</f>
        <v>204</v>
      </c>
      <c r="EL20" s="10">
        <f t="shared" si="192"/>
        <v>204</v>
      </c>
      <c r="EM20" s="10">
        <f t="shared" ref="EM20:EO20" si="193">14.6*12</f>
        <v>175.2</v>
      </c>
      <c r="EN20" s="10">
        <f t="shared" si="193"/>
        <v>175.2</v>
      </c>
      <c r="EO20" s="10">
        <f t="shared" si="193"/>
        <v>175.2</v>
      </c>
      <c r="EP20" s="10">
        <f>14.7*12</f>
        <v>176.39999999999998</v>
      </c>
      <c r="EQ20" s="10">
        <f t="shared" ref="EQ20:EV20" si="194">14.7*12</f>
        <v>176.39999999999998</v>
      </c>
      <c r="ER20" s="10">
        <f t="shared" si="194"/>
        <v>176.39999999999998</v>
      </c>
      <c r="ES20" s="10">
        <f t="shared" si="194"/>
        <v>176.39999999999998</v>
      </c>
      <c r="ET20" s="10">
        <f t="shared" si="194"/>
        <v>176.39999999999998</v>
      </c>
      <c r="EU20" s="10">
        <f t="shared" si="194"/>
        <v>176.39999999999998</v>
      </c>
      <c r="EV20" s="10">
        <f t="shared" si="194"/>
        <v>176.39999999999998</v>
      </c>
      <c r="EW20" s="10">
        <f>12*14</f>
        <v>168</v>
      </c>
      <c r="EX20" s="10">
        <f>12*14</f>
        <v>168</v>
      </c>
      <c r="EY20" s="10">
        <f>14.7*12</f>
        <v>176.39999999999998</v>
      </c>
      <c r="EZ20" s="10">
        <f>12*14</f>
        <v>168</v>
      </c>
      <c r="FA20" s="10">
        <f t="shared" ref="FA20:FB20" si="195">14.7*12</f>
        <v>176.39999999999998</v>
      </c>
      <c r="FB20" s="10">
        <f t="shared" si="195"/>
        <v>176.39999999999998</v>
      </c>
      <c r="FC20" s="10">
        <f>12*14</f>
        <v>168</v>
      </c>
      <c r="FD20" s="10">
        <f t="shared" ref="FD20:FE20" si="196">12*14</f>
        <v>168</v>
      </c>
      <c r="FE20" s="10">
        <f t="shared" si="196"/>
        <v>168</v>
      </c>
      <c r="FF20" s="10">
        <f>12*13.4</f>
        <v>160.80000000000001</v>
      </c>
      <c r="FG20" s="10">
        <f t="shared" ref="FG20:FI20" si="197">12*13.4</f>
        <v>160.80000000000001</v>
      </c>
      <c r="FH20" s="10">
        <f t="shared" si="197"/>
        <v>160.80000000000001</v>
      </c>
      <c r="FI20" s="10">
        <f t="shared" si="197"/>
        <v>160.80000000000001</v>
      </c>
      <c r="FJ20" s="10">
        <f>12*14</f>
        <v>168</v>
      </c>
      <c r="FK20" s="10">
        <f t="shared" ref="FK20:FL20" si="198">12*13.4</f>
        <v>160.80000000000001</v>
      </c>
      <c r="FL20" s="10">
        <f t="shared" si="198"/>
        <v>160.80000000000001</v>
      </c>
      <c r="FM20" s="10">
        <f>12*13.4</f>
        <v>160.80000000000001</v>
      </c>
      <c r="FN20" s="10">
        <v>114</v>
      </c>
      <c r="FO20" s="10">
        <v>114</v>
      </c>
      <c r="FP20" s="10">
        <f t="shared" ref="FP20:FR20" si="199">12*14</f>
        <v>168</v>
      </c>
      <c r="FQ20" s="10">
        <f t="shared" si="199"/>
        <v>168</v>
      </c>
      <c r="FR20" s="10">
        <f t="shared" si="199"/>
        <v>168</v>
      </c>
      <c r="FS20" s="10">
        <f t="shared" ref="FS20:FT20" si="200">14.7*12</f>
        <v>176.39999999999998</v>
      </c>
      <c r="FT20" s="10">
        <f t="shared" si="200"/>
        <v>176.39999999999998</v>
      </c>
      <c r="FU20" s="10">
        <f>12*14</f>
        <v>168</v>
      </c>
      <c r="FV20" s="10">
        <f>12*14</f>
        <v>168</v>
      </c>
      <c r="FW20" s="10">
        <f>12*13.4</f>
        <v>160.80000000000001</v>
      </c>
      <c r="FX20" s="10">
        <v>114</v>
      </c>
      <c r="FY20" s="10">
        <f>12*13.4</f>
        <v>160.80000000000001</v>
      </c>
      <c r="FZ20" s="10">
        <f t="shared" ref="FZ20:GC20" si="201">12*14</f>
        <v>168</v>
      </c>
      <c r="GA20" s="10">
        <f t="shared" si="201"/>
        <v>168</v>
      </c>
      <c r="GB20" s="10">
        <f t="shared" si="201"/>
        <v>168</v>
      </c>
      <c r="GC20" s="10">
        <f t="shared" si="201"/>
        <v>168</v>
      </c>
      <c r="GD20" s="10">
        <f t="shared" ref="GD20:GG20" si="202">17*12</f>
        <v>204</v>
      </c>
      <c r="GE20" s="10">
        <f t="shared" si="202"/>
        <v>204</v>
      </c>
      <c r="GF20" s="10">
        <f t="shared" si="202"/>
        <v>204</v>
      </c>
      <c r="GG20" s="10">
        <f t="shared" si="202"/>
        <v>204</v>
      </c>
      <c r="GH20" s="10">
        <f t="shared" ref="GH20:GI20" si="203">16.1*12</f>
        <v>193.20000000000002</v>
      </c>
      <c r="GI20" s="10">
        <f t="shared" si="203"/>
        <v>193.20000000000002</v>
      </c>
      <c r="GJ20" s="11">
        <v>200.26387500000001</v>
      </c>
      <c r="GK20" s="11">
        <v>200.26387500000001</v>
      </c>
      <c r="GL20" s="11">
        <v>200.26387500000001</v>
      </c>
      <c r="GM20" s="11">
        <v>200.26387500000001</v>
      </c>
      <c r="GN20" s="11">
        <v>200.26387500000001</v>
      </c>
      <c r="GO20" s="11">
        <v>200.26387500000001</v>
      </c>
      <c r="GP20" s="11">
        <v>200.26387500000001</v>
      </c>
      <c r="GQ20" s="11">
        <v>200.26387500000001</v>
      </c>
      <c r="GR20" s="11">
        <v>201.55590000000001</v>
      </c>
      <c r="GS20" s="11">
        <v>201.55590000000001</v>
      </c>
      <c r="GT20" s="11">
        <v>201.55590000000001</v>
      </c>
      <c r="GU20" s="11">
        <v>201.55590000000001</v>
      </c>
      <c r="GV20" s="11">
        <v>201.55590000000001</v>
      </c>
      <c r="GW20" s="11">
        <v>210.600075</v>
      </c>
      <c r="GX20" s="11">
        <v>210.600075</v>
      </c>
      <c r="GY20" s="11">
        <v>210.600075</v>
      </c>
      <c r="GZ20" s="11">
        <v>210.600075</v>
      </c>
      <c r="HA20" s="11">
        <v>201.55590000000001</v>
      </c>
      <c r="HB20" s="11">
        <v>201.55590000000001</v>
      </c>
      <c r="HC20" s="11">
        <v>201.55590000000001</v>
      </c>
      <c r="HD20" s="11">
        <v>210.600075</v>
      </c>
      <c r="HE20" s="11">
        <v>210.600075</v>
      </c>
      <c r="HF20" s="11">
        <v>210.600075</v>
      </c>
      <c r="HG20" s="11">
        <v>200.26387500000001</v>
      </c>
      <c r="HH20" s="11">
        <v>201.55590000000001</v>
      </c>
      <c r="HI20" s="11">
        <v>200.26387500000001</v>
      </c>
      <c r="HJ20" s="11">
        <v>200.26387500000001</v>
      </c>
      <c r="HK20" s="11">
        <v>197.67982500000002</v>
      </c>
      <c r="HL20" s="11">
        <v>197.67982500000002</v>
      </c>
      <c r="HM20" s="11">
        <v>197.67982500000002</v>
      </c>
      <c r="HN20" s="11">
        <v>197.67982500000002</v>
      </c>
      <c r="HO20" s="11">
        <v>179.59147499999997</v>
      </c>
      <c r="HP20" s="11">
        <v>177.00742499999998</v>
      </c>
      <c r="HQ20" s="11">
        <v>177.00742499999998</v>
      </c>
      <c r="HR20" s="11">
        <v>197.67982500000002</v>
      </c>
      <c r="HS20" s="11">
        <v>197.67982500000002</v>
      </c>
      <c r="HT20" s="11">
        <v>200.26387500000001</v>
      </c>
      <c r="HU20" s="11">
        <v>179.59147499999997</v>
      </c>
      <c r="HV20" s="11">
        <v>179.59147499999997</v>
      </c>
      <c r="HW20" s="11">
        <v>179.59147499999997</v>
      </c>
      <c r="HX20" s="11">
        <v>179.59147499999997</v>
      </c>
      <c r="HY20" s="11">
        <v>179.59147499999997</v>
      </c>
      <c r="HZ20" s="11">
        <v>179.59147499999997</v>
      </c>
      <c r="IA20" s="11">
        <v>197.67982500000002</v>
      </c>
      <c r="IB20" s="11">
        <v>179.59147499999997</v>
      </c>
      <c r="IC20" s="11">
        <v>197.67982500000002</v>
      </c>
      <c r="ID20" s="11">
        <v>197.67982500000002</v>
      </c>
      <c r="IE20" s="11">
        <v>197.67982500000002</v>
      </c>
      <c r="IF20" s="11">
        <v>177.00742499999998</v>
      </c>
      <c r="IG20" s="11">
        <v>179.59147499999997</v>
      </c>
      <c r="IH20" s="11">
        <v>177.00742499999998</v>
      </c>
      <c r="II20" s="11">
        <v>177.00742499999998</v>
      </c>
      <c r="IJ20" s="11">
        <v>177.00742499999998</v>
      </c>
      <c r="IK20" s="11">
        <v>177.00742499999998</v>
      </c>
      <c r="IL20" s="11">
        <v>177.00742499999998</v>
      </c>
      <c r="IM20" s="11">
        <v>179.59147499999997</v>
      </c>
      <c r="IN20" s="11">
        <v>179.59147499999997</v>
      </c>
      <c r="IO20" s="11">
        <v>177.00742499999998</v>
      </c>
      <c r="IP20" s="11">
        <v>177.00742499999998</v>
      </c>
      <c r="IQ20" s="11">
        <v>177.00742499999998</v>
      </c>
      <c r="IR20" s="11">
        <v>177.00742499999998</v>
      </c>
      <c r="IS20" s="11">
        <v>177.00742499999998</v>
      </c>
      <c r="IT20" s="11">
        <v>177.00742499999998</v>
      </c>
      <c r="IU20" s="11">
        <v>177.00742499999998</v>
      </c>
      <c r="IV20" s="11">
        <v>167.96324999999999</v>
      </c>
      <c r="IW20" s="11">
        <v>167.96324999999999</v>
      </c>
      <c r="IX20" s="11">
        <v>167.96324999999999</v>
      </c>
      <c r="IY20" s="11">
        <v>167.96324999999999</v>
      </c>
      <c r="IZ20" s="11">
        <v>167.96324999999999</v>
      </c>
      <c r="JA20" s="11">
        <v>167.96324999999999</v>
      </c>
      <c r="JB20" s="11">
        <v>167.96324999999999</v>
      </c>
      <c r="JC20" s="11">
        <v>167.96324999999999</v>
      </c>
      <c r="JD20" s="11">
        <v>167.96324999999999</v>
      </c>
      <c r="JE20" s="11">
        <v>167.96324999999999</v>
      </c>
      <c r="JF20" s="11">
        <v>143.41477499999999</v>
      </c>
      <c r="JG20" s="11">
        <v>143.41477499999999</v>
      </c>
      <c r="JH20" s="11">
        <v>104.65402499999999</v>
      </c>
      <c r="JI20" s="11">
        <v>177.00742499999998</v>
      </c>
      <c r="JJ20" s="11">
        <v>177.00742499999998</v>
      </c>
      <c r="JK20" s="11">
        <v>177.00742499999998</v>
      </c>
      <c r="JL20" s="11">
        <v>177.00742499999998</v>
      </c>
      <c r="JM20" s="11">
        <v>177.00742499999998</v>
      </c>
      <c r="JN20" s="11">
        <v>177.00742499999998</v>
      </c>
      <c r="JO20" s="11">
        <v>177.00742499999998</v>
      </c>
      <c r="JP20" s="11">
        <v>167.96324999999999</v>
      </c>
      <c r="JQ20" s="11">
        <v>167.96324999999999</v>
      </c>
      <c r="JR20" s="11">
        <v>167.96324999999999</v>
      </c>
      <c r="JS20" s="11">
        <v>177.00742499999998</v>
      </c>
      <c r="JT20" s="11">
        <v>177.00742499999998</v>
      </c>
      <c r="JU20" s="11">
        <v>177.00742499999998</v>
      </c>
      <c r="JV20" s="11">
        <v>179.59147499999997</v>
      </c>
      <c r="JW20" s="11">
        <v>179.59147499999997</v>
      </c>
      <c r="JX20" s="11">
        <v>179.59147499999997</v>
      </c>
      <c r="JY20" s="11">
        <v>179.59147499999997</v>
      </c>
      <c r="JZ20" s="11">
        <v>179.59147499999997</v>
      </c>
      <c r="KA20" s="12">
        <v>193.11</v>
      </c>
      <c r="KB20" s="12">
        <v>193.11</v>
      </c>
      <c r="KC20" s="12">
        <v>193.11</v>
      </c>
      <c r="KD20" s="12">
        <v>149.94</v>
      </c>
      <c r="KE20" s="12">
        <v>149.94</v>
      </c>
      <c r="KF20" s="12">
        <v>149.94</v>
      </c>
      <c r="KG20" s="12">
        <v>149.94</v>
      </c>
      <c r="KH20" s="12">
        <v>193.11</v>
      </c>
      <c r="KI20" s="13">
        <v>233.7</v>
      </c>
      <c r="KJ20" s="13">
        <v>233.7</v>
      </c>
      <c r="KK20" s="13">
        <v>233.7</v>
      </c>
      <c r="KL20" s="13">
        <v>233.7</v>
      </c>
      <c r="KM20" s="13">
        <v>233.7</v>
      </c>
      <c r="KN20" s="13">
        <v>233.7</v>
      </c>
      <c r="KO20" s="13">
        <v>233.7</v>
      </c>
      <c r="KP20" s="13">
        <v>233.7</v>
      </c>
      <c r="KQ20" s="13">
        <v>233.7</v>
      </c>
      <c r="KR20" s="12">
        <v>193.11</v>
      </c>
      <c r="KS20" s="12">
        <v>193.11</v>
      </c>
      <c r="KT20" s="12">
        <v>193.11</v>
      </c>
      <c r="KU20" s="13">
        <v>233.7</v>
      </c>
      <c r="KV20" s="13">
        <v>233.7</v>
      </c>
      <c r="KW20" s="13">
        <v>233.7</v>
      </c>
      <c r="KX20" s="12">
        <v>193.11</v>
      </c>
      <c r="KY20" s="12">
        <v>193.11</v>
      </c>
      <c r="KZ20" s="12">
        <v>193.11</v>
      </c>
      <c r="LA20" s="12">
        <v>193.11</v>
      </c>
      <c r="LB20" s="12">
        <v>149.94</v>
      </c>
      <c r="LC20" s="12">
        <v>149.94</v>
      </c>
      <c r="LD20" s="15">
        <v>189.42</v>
      </c>
      <c r="LE20" s="15">
        <v>189.42</v>
      </c>
      <c r="LF20" s="15">
        <v>188.19</v>
      </c>
      <c r="LG20" s="15">
        <v>189.42</v>
      </c>
      <c r="LH20" s="15">
        <v>188.19</v>
      </c>
      <c r="LI20" s="15">
        <v>189.42</v>
      </c>
      <c r="LJ20" s="12">
        <v>149.94</v>
      </c>
      <c r="LK20" s="12">
        <v>149.94</v>
      </c>
      <c r="LL20" s="12">
        <v>149.94</v>
      </c>
      <c r="LM20" s="12">
        <v>149.94</v>
      </c>
      <c r="LN20" s="12">
        <v>149.94</v>
      </c>
      <c r="LO20" s="12">
        <v>149.94</v>
      </c>
      <c r="LP20" s="12">
        <v>149.94</v>
      </c>
      <c r="LQ20" s="12">
        <v>149.94</v>
      </c>
      <c r="LR20" s="12">
        <v>149.94</v>
      </c>
      <c r="LS20" s="12">
        <v>149.94</v>
      </c>
      <c r="LT20" s="12">
        <v>149.94</v>
      </c>
      <c r="LU20" s="12">
        <v>149.94</v>
      </c>
      <c r="LV20" s="12">
        <v>149.94</v>
      </c>
      <c r="LW20" s="12">
        <v>149.94</v>
      </c>
      <c r="LX20" s="12">
        <v>149.94</v>
      </c>
      <c r="LY20" s="12">
        <v>149.94</v>
      </c>
      <c r="LZ20" s="12">
        <v>149.94</v>
      </c>
      <c r="MA20" s="12">
        <v>149.94</v>
      </c>
      <c r="MB20" s="12">
        <v>149.94</v>
      </c>
      <c r="MC20" s="12">
        <v>149.94</v>
      </c>
      <c r="MD20" s="15">
        <v>189.42</v>
      </c>
      <c r="ME20" s="12">
        <v>191.88</v>
      </c>
      <c r="MF20" s="12">
        <v>191.88</v>
      </c>
      <c r="MG20" s="12">
        <v>191.88</v>
      </c>
      <c r="MH20" s="12">
        <v>191.88</v>
      </c>
      <c r="MI20" s="12">
        <v>191.88</v>
      </c>
      <c r="MJ20" s="12">
        <v>191.88</v>
      </c>
      <c r="MK20" s="12">
        <v>191.88</v>
      </c>
      <c r="ML20" s="12">
        <v>149.94</v>
      </c>
      <c r="MM20" s="12">
        <v>149.94</v>
      </c>
      <c r="MN20" s="12">
        <v>191.88</v>
      </c>
      <c r="MO20" s="12">
        <v>191.88</v>
      </c>
      <c r="MP20" s="12">
        <v>191.88</v>
      </c>
      <c r="MQ20" s="12">
        <v>191.88</v>
      </c>
      <c r="MR20" s="12">
        <v>149.94</v>
      </c>
      <c r="MS20" s="12">
        <v>149.94</v>
      </c>
      <c r="MT20" s="12">
        <v>191.88</v>
      </c>
      <c r="MU20" s="12">
        <v>117.83</v>
      </c>
      <c r="MV20" s="12">
        <v>193.11</v>
      </c>
      <c r="MW20" s="12">
        <v>94.12</v>
      </c>
      <c r="MX20" s="13">
        <v>233.7</v>
      </c>
      <c r="MY20" s="13">
        <v>233.7</v>
      </c>
      <c r="MZ20" s="13">
        <v>233.7</v>
      </c>
      <c r="NA20" s="13">
        <v>233.7</v>
      </c>
      <c r="NB20" s="13">
        <v>233.7</v>
      </c>
      <c r="NC20" s="13">
        <v>233.7</v>
      </c>
      <c r="ND20" s="13">
        <v>233.7</v>
      </c>
      <c r="NE20" s="12">
        <v>193.11</v>
      </c>
      <c r="NF20" s="12">
        <v>193.11</v>
      </c>
      <c r="NG20" s="12">
        <v>191.88</v>
      </c>
      <c r="NH20" s="12">
        <v>149.94</v>
      </c>
      <c r="NI20" s="12">
        <v>191.88</v>
      </c>
      <c r="NJ20" s="12">
        <v>193.11</v>
      </c>
      <c r="NK20" s="12">
        <v>193.11</v>
      </c>
      <c r="NL20" s="13">
        <v>233.7</v>
      </c>
      <c r="NM20" s="12">
        <v>191.88</v>
      </c>
      <c r="NN20" s="12">
        <v>191.88</v>
      </c>
      <c r="NO20" s="12">
        <v>149.94</v>
      </c>
      <c r="NP20" s="12">
        <v>149.94</v>
      </c>
      <c r="NQ20" s="12">
        <v>191.88</v>
      </c>
    </row>
    <row r="21" spans="1:381" x14ac:dyDescent="0.2">
      <c r="A21" s="2" t="s">
        <v>16</v>
      </c>
      <c r="B21" s="8">
        <v>332</v>
      </c>
      <c r="C21" s="8">
        <v>332</v>
      </c>
      <c r="D21" s="8">
        <v>332</v>
      </c>
      <c r="E21" s="8">
        <v>332</v>
      </c>
      <c r="F21" s="8">
        <v>332</v>
      </c>
      <c r="G21" s="8">
        <v>332</v>
      </c>
      <c r="H21" s="8">
        <v>328</v>
      </c>
      <c r="I21" s="8">
        <v>328</v>
      </c>
      <c r="J21" s="8">
        <v>334</v>
      </c>
      <c r="K21" s="8">
        <v>334</v>
      </c>
      <c r="L21" s="8">
        <v>334</v>
      </c>
      <c r="M21" s="8">
        <v>334</v>
      </c>
      <c r="N21" s="8">
        <v>334</v>
      </c>
      <c r="O21" s="9">
        <v>336</v>
      </c>
      <c r="P21" s="9">
        <v>336</v>
      </c>
      <c r="Q21" s="9">
        <v>336</v>
      </c>
      <c r="R21" s="9">
        <v>336</v>
      </c>
      <c r="S21" s="8">
        <v>334</v>
      </c>
      <c r="T21" s="8">
        <v>334</v>
      </c>
      <c r="U21" s="8">
        <v>334</v>
      </c>
      <c r="V21" s="9">
        <v>336</v>
      </c>
      <c r="W21" s="9">
        <v>336</v>
      </c>
      <c r="X21" s="9">
        <v>336</v>
      </c>
      <c r="Y21" s="8">
        <v>332</v>
      </c>
      <c r="Z21" s="8">
        <v>334</v>
      </c>
      <c r="AA21" s="8">
        <v>332</v>
      </c>
      <c r="AB21" s="8">
        <v>332</v>
      </c>
      <c r="AC21" s="8">
        <v>328</v>
      </c>
      <c r="AD21" s="8">
        <v>328</v>
      </c>
      <c r="AE21" s="8">
        <v>328</v>
      </c>
      <c r="AF21" s="8">
        <v>328</v>
      </c>
      <c r="AG21" s="8">
        <v>310</v>
      </c>
      <c r="AH21" s="9">
        <v>309</v>
      </c>
      <c r="AI21" s="9">
        <v>309</v>
      </c>
      <c r="AJ21" s="8">
        <v>328</v>
      </c>
      <c r="AK21" s="8">
        <v>328</v>
      </c>
      <c r="AL21" s="8">
        <v>332</v>
      </c>
      <c r="AM21" s="8">
        <v>310</v>
      </c>
      <c r="AN21" s="8">
        <v>310</v>
      </c>
      <c r="AO21" s="8">
        <v>310</v>
      </c>
      <c r="AP21" s="8">
        <v>310</v>
      </c>
      <c r="AQ21" s="8">
        <v>310</v>
      </c>
      <c r="AR21" s="8">
        <v>328</v>
      </c>
      <c r="AS21" s="8">
        <v>310</v>
      </c>
      <c r="AT21" s="8">
        <v>328</v>
      </c>
      <c r="AU21" s="8">
        <v>328</v>
      </c>
      <c r="AV21" s="8">
        <v>328</v>
      </c>
      <c r="AW21" s="9">
        <v>309</v>
      </c>
      <c r="AX21" s="8">
        <v>310</v>
      </c>
      <c r="AY21" s="9">
        <v>309</v>
      </c>
      <c r="AZ21" s="9">
        <v>309</v>
      </c>
      <c r="BA21" s="8">
        <v>308</v>
      </c>
      <c r="BB21" s="9">
        <v>309</v>
      </c>
      <c r="BC21" s="9">
        <v>309</v>
      </c>
      <c r="BD21" s="8">
        <v>310</v>
      </c>
      <c r="BE21" s="8">
        <v>310</v>
      </c>
      <c r="BF21" s="8">
        <v>308</v>
      </c>
      <c r="BG21" s="8">
        <v>308</v>
      </c>
      <c r="BH21" s="8">
        <v>308</v>
      </c>
      <c r="BI21" s="8">
        <v>308</v>
      </c>
      <c r="BJ21" s="8">
        <v>308</v>
      </c>
      <c r="BK21" s="8">
        <v>308</v>
      </c>
      <c r="BL21" s="9">
        <v>298</v>
      </c>
      <c r="BM21" s="9">
        <v>298</v>
      </c>
      <c r="BN21" s="9">
        <v>298</v>
      </c>
      <c r="BO21" s="9">
        <v>298</v>
      </c>
      <c r="BP21" s="9">
        <v>298</v>
      </c>
      <c r="BQ21" s="9">
        <v>298</v>
      </c>
      <c r="BR21" s="9">
        <v>298</v>
      </c>
      <c r="BS21" s="9">
        <v>298</v>
      </c>
      <c r="BT21" s="9">
        <v>298</v>
      </c>
      <c r="BU21" s="9">
        <v>298</v>
      </c>
      <c r="BV21" s="8">
        <v>273</v>
      </c>
      <c r="BW21" s="8">
        <v>273</v>
      </c>
      <c r="BX21" s="9">
        <v>233</v>
      </c>
      <c r="BY21" s="9">
        <v>309</v>
      </c>
      <c r="BZ21" s="8">
        <v>308</v>
      </c>
      <c r="CA21" s="8">
        <v>308</v>
      </c>
      <c r="CB21" s="9">
        <v>309</v>
      </c>
      <c r="CC21" s="9">
        <v>309</v>
      </c>
      <c r="CD21" s="8">
        <v>308</v>
      </c>
      <c r="CE21" s="8">
        <v>308</v>
      </c>
      <c r="CF21" s="9">
        <v>298</v>
      </c>
      <c r="CG21" s="9">
        <v>298</v>
      </c>
      <c r="CH21" s="9">
        <v>298</v>
      </c>
      <c r="CI21" s="9">
        <v>309</v>
      </c>
      <c r="CJ21" s="9">
        <v>309</v>
      </c>
      <c r="CK21" s="9">
        <v>309</v>
      </c>
      <c r="CL21" s="8">
        <v>310</v>
      </c>
      <c r="CM21" s="8">
        <v>310</v>
      </c>
      <c r="CN21" s="8">
        <v>310</v>
      </c>
      <c r="CO21" s="8">
        <v>310</v>
      </c>
      <c r="CP21" s="9">
        <v>309</v>
      </c>
      <c r="CQ21" s="8">
        <v>310</v>
      </c>
      <c r="CR21" s="8">
        <v>310</v>
      </c>
      <c r="CS21" s="10">
        <f>13*14.7</f>
        <v>191.1</v>
      </c>
      <c r="CT21" s="10">
        <f>16.1*13</f>
        <v>209.3</v>
      </c>
      <c r="CU21" s="10">
        <f>16.1*13</f>
        <v>209.3</v>
      </c>
      <c r="CV21" s="10">
        <f>13*14.7</f>
        <v>191.1</v>
      </c>
      <c r="CW21" s="10">
        <f>17*13</f>
        <v>221</v>
      </c>
      <c r="CX21" s="10">
        <f>17*13</f>
        <v>221</v>
      </c>
      <c r="CY21" s="10">
        <f t="shared" ref="CY21:CZ21" si="204">13*14.7</f>
        <v>191.1</v>
      </c>
      <c r="CZ21" s="10">
        <f t="shared" si="204"/>
        <v>191.1</v>
      </c>
      <c r="DA21" s="10">
        <f t="shared" ref="DA21:DQ21" si="205">16.1*13</f>
        <v>209.3</v>
      </c>
      <c r="DB21" s="10">
        <f t="shared" si="205"/>
        <v>209.3</v>
      </c>
      <c r="DC21" s="10">
        <f t="shared" si="205"/>
        <v>209.3</v>
      </c>
      <c r="DD21" s="10">
        <f t="shared" si="205"/>
        <v>209.3</v>
      </c>
      <c r="DE21" s="10">
        <f t="shared" si="205"/>
        <v>209.3</v>
      </c>
      <c r="DF21" s="10">
        <f t="shared" si="205"/>
        <v>209.3</v>
      </c>
      <c r="DG21" s="10">
        <f t="shared" si="205"/>
        <v>209.3</v>
      </c>
      <c r="DH21" s="10">
        <f t="shared" si="205"/>
        <v>209.3</v>
      </c>
      <c r="DI21" s="10">
        <f t="shared" si="205"/>
        <v>209.3</v>
      </c>
      <c r="DJ21" s="10">
        <f t="shared" si="205"/>
        <v>209.3</v>
      </c>
      <c r="DK21" s="10">
        <f t="shared" si="205"/>
        <v>209.3</v>
      </c>
      <c r="DL21" s="10">
        <f t="shared" si="205"/>
        <v>209.3</v>
      </c>
      <c r="DM21" s="10">
        <f t="shared" si="205"/>
        <v>209.3</v>
      </c>
      <c r="DN21" s="10">
        <f t="shared" si="205"/>
        <v>209.3</v>
      </c>
      <c r="DO21" s="10">
        <f t="shared" si="205"/>
        <v>209.3</v>
      </c>
      <c r="DP21" s="10">
        <f t="shared" si="205"/>
        <v>209.3</v>
      </c>
      <c r="DQ21" s="10">
        <f t="shared" si="205"/>
        <v>209.3</v>
      </c>
      <c r="DR21" s="10">
        <f>17*13</f>
        <v>221</v>
      </c>
      <c r="DS21" s="10">
        <f>16.1*13</f>
        <v>209.3</v>
      </c>
      <c r="DT21" s="10">
        <f>13*14.7</f>
        <v>191.1</v>
      </c>
      <c r="DU21" s="10">
        <f>17*13</f>
        <v>221</v>
      </c>
      <c r="DV21" s="10">
        <f>13*14.7</f>
        <v>191.1</v>
      </c>
      <c r="DW21" s="10">
        <f t="shared" ref="DW21:DX21" si="206">17*13</f>
        <v>221</v>
      </c>
      <c r="DX21" s="10">
        <f t="shared" si="206"/>
        <v>221</v>
      </c>
      <c r="DY21" s="10">
        <f>13*14.7</f>
        <v>191.1</v>
      </c>
      <c r="DZ21" s="10">
        <f t="shared" ref="DZ21:EA21" si="207">17*13</f>
        <v>221</v>
      </c>
      <c r="EA21" s="10">
        <f t="shared" si="207"/>
        <v>221</v>
      </c>
      <c r="EB21" s="10">
        <f t="shared" ref="EB21:EC21" si="208">16.1*13</f>
        <v>209.3</v>
      </c>
      <c r="EC21" s="10">
        <f t="shared" si="208"/>
        <v>209.3</v>
      </c>
      <c r="ED21" s="10">
        <f>14.6*13</f>
        <v>189.79999999999998</v>
      </c>
      <c r="EE21" s="10">
        <f t="shared" ref="EE21:EJ21" si="209">14.6*13</f>
        <v>189.79999999999998</v>
      </c>
      <c r="EF21" s="10">
        <f t="shared" si="209"/>
        <v>189.79999999999998</v>
      </c>
      <c r="EG21" s="10">
        <f t="shared" si="209"/>
        <v>189.79999999999998</v>
      </c>
      <c r="EH21" s="10">
        <f t="shared" si="209"/>
        <v>189.79999999999998</v>
      </c>
      <c r="EI21" s="10">
        <f t="shared" si="209"/>
        <v>189.79999999999998</v>
      </c>
      <c r="EJ21" s="10">
        <f t="shared" si="209"/>
        <v>189.79999999999998</v>
      </c>
      <c r="EK21" s="10">
        <f t="shared" ref="EK21:EL21" si="210">17*13</f>
        <v>221</v>
      </c>
      <c r="EL21" s="10">
        <f t="shared" si="210"/>
        <v>221</v>
      </c>
      <c r="EM21" s="10">
        <f t="shared" ref="EM21:EO21" si="211">14.6*13</f>
        <v>189.79999999999998</v>
      </c>
      <c r="EN21" s="10">
        <f t="shared" si="211"/>
        <v>189.79999999999998</v>
      </c>
      <c r="EO21" s="10">
        <f t="shared" si="211"/>
        <v>189.79999999999998</v>
      </c>
      <c r="EP21" s="10">
        <f>13*14.7</f>
        <v>191.1</v>
      </c>
      <c r="EQ21" s="10">
        <f t="shared" ref="EQ21:EV21" si="212">13*14.7</f>
        <v>191.1</v>
      </c>
      <c r="ER21" s="10">
        <f t="shared" si="212"/>
        <v>191.1</v>
      </c>
      <c r="ES21" s="10">
        <f t="shared" si="212"/>
        <v>191.1</v>
      </c>
      <c r="ET21" s="10">
        <f t="shared" si="212"/>
        <v>191.1</v>
      </c>
      <c r="EU21" s="10">
        <f t="shared" si="212"/>
        <v>191.1</v>
      </c>
      <c r="EV21" s="10">
        <f t="shared" si="212"/>
        <v>191.1</v>
      </c>
      <c r="EW21" s="10">
        <f>13*14</f>
        <v>182</v>
      </c>
      <c r="EX21" s="10">
        <f>13*14</f>
        <v>182</v>
      </c>
      <c r="EY21" s="10">
        <f>13*14.7</f>
        <v>191.1</v>
      </c>
      <c r="EZ21" s="10">
        <f>13*14</f>
        <v>182</v>
      </c>
      <c r="FA21" s="10">
        <f t="shared" ref="FA21:FB21" si="213">13*14.7</f>
        <v>191.1</v>
      </c>
      <c r="FB21" s="10">
        <f t="shared" si="213"/>
        <v>191.1</v>
      </c>
      <c r="FC21" s="10">
        <f>13*14</f>
        <v>182</v>
      </c>
      <c r="FD21" s="10">
        <f t="shared" ref="FD21:FE21" si="214">13*14</f>
        <v>182</v>
      </c>
      <c r="FE21" s="10">
        <f t="shared" si="214"/>
        <v>182</v>
      </c>
      <c r="FF21" s="10">
        <f>13.4*13</f>
        <v>174.20000000000002</v>
      </c>
      <c r="FG21" s="10">
        <f t="shared" ref="FG21:FI21" si="215">13.4*13</f>
        <v>174.20000000000002</v>
      </c>
      <c r="FH21" s="10">
        <f t="shared" si="215"/>
        <v>174.20000000000002</v>
      </c>
      <c r="FI21" s="10">
        <f t="shared" si="215"/>
        <v>174.20000000000002</v>
      </c>
      <c r="FJ21" s="10">
        <f>13*14</f>
        <v>182</v>
      </c>
      <c r="FK21" s="10">
        <f t="shared" ref="FK21:FL21" si="216">13.4*13</f>
        <v>174.20000000000002</v>
      </c>
      <c r="FL21" s="10">
        <f t="shared" si="216"/>
        <v>174.20000000000002</v>
      </c>
      <c r="FM21" s="10">
        <f>13.4*13</f>
        <v>174.20000000000002</v>
      </c>
      <c r="FN21" s="10">
        <v>123.5</v>
      </c>
      <c r="FO21" s="10">
        <v>123.5</v>
      </c>
      <c r="FP21" s="10">
        <f t="shared" ref="FP21:FR21" si="217">13*14</f>
        <v>182</v>
      </c>
      <c r="FQ21" s="10">
        <f t="shared" si="217"/>
        <v>182</v>
      </c>
      <c r="FR21" s="10">
        <f t="shared" si="217"/>
        <v>182</v>
      </c>
      <c r="FS21" s="10">
        <f t="shared" ref="FS21:FT21" si="218">13*14.7</f>
        <v>191.1</v>
      </c>
      <c r="FT21" s="10">
        <f t="shared" si="218"/>
        <v>191.1</v>
      </c>
      <c r="FU21" s="10">
        <f>13*14</f>
        <v>182</v>
      </c>
      <c r="FV21" s="10">
        <f>13*14</f>
        <v>182</v>
      </c>
      <c r="FW21" s="10">
        <f>13.4*13</f>
        <v>174.20000000000002</v>
      </c>
      <c r="FX21" s="10">
        <v>123.5</v>
      </c>
      <c r="FY21" s="10">
        <f>13.4*13</f>
        <v>174.20000000000002</v>
      </c>
      <c r="FZ21" s="10">
        <f t="shared" ref="FZ21:GC21" si="219">13*14</f>
        <v>182</v>
      </c>
      <c r="GA21" s="10">
        <f t="shared" si="219"/>
        <v>182</v>
      </c>
      <c r="GB21" s="10">
        <f t="shared" si="219"/>
        <v>182</v>
      </c>
      <c r="GC21" s="10">
        <f t="shared" si="219"/>
        <v>182</v>
      </c>
      <c r="GD21" s="10">
        <f t="shared" ref="GD21:GG21" si="220">17*13</f>
        <v>221</v>
      </c>
      <c r="GE21" s="10">
        <f t="shared" si="220"/>
        <v>221</v>
      </c>
      <c r="GF21" s="10">
        <f t="shared" si="220"/>
        <v>221</v>
      </c>
      <c r="GG21" s="10">
        <f t="shared" si="220"/>
        <v>221</v>
      </c>
      <c r="GH21" s="10">
        <f t="shared" ref="GH21:GI21" si="221">16.1*13</f>
        <v>209.3</v>
      </c>
      <c r="GI21" s="10">
        <f t="shared" si="221"/>
        <v>209.3</v>
      </c>
      <c r="GJ21" s="11">
        <v>224.81234999999998</v>
      </c>
      <c r="GK21" s="11">
        <v>224.81234999999998</v>
      </c>
      <c r="GL21" s="11">
        <v>224.81234999999998</v>
      </c>
      <c r="GM21" s="11">
        <v>224.81234999999998</v>
      </c>
      <c r="GN21" s="11">
        <v>224.81234999999998</v>
      </c>
      <c r="GO21" s="11">
        <v>224.81234999999998</v>
      </c>
      <c r="GP21" s="11">
        <v>224.81234999999998</v>
      </c>
      <c r="GQ21" s="11">
        <v>224.81234999999998</v>
      </c>
      <c r="GR21" s="11">
        <v>226.104375</v>
      </c>
      <c r="GS21" s="11">
        <v>226.104375</v>
      </c>
      <c r="GT21" s="11">
        <v>226.104375</v>
      </c>
      <c r="GU21" s="11">
        <v>226.104375</v>
      </c>
      <c r="GV21" s="11">
        <v>226.104375</v>
      </c>
      <c r="GW21" s="11">
        <v>231.27247499999999</v>
      </c>
      <c r="GX21" s="11">
        <v>231.27247499999999</v>
      </c>
      <c r="GY21" s="11">
        <v>231.27247499999999</v>
      </c>
      <c r="GZ21" s="11">
        <v>231.27247499999999</v>
      </c>
      <c r="HA21" s="11">
        <v>226.104375</v>
      </c>
      <c r="HB21" s="11">
        <v>226.104375</v>
      </c>
      <c r="HC21" s="11">
        <v>226.104375</v>
      </c>
      <c r="HD21" s="11">
        <v>231.27247499999999</v>
      </c>
      <c r="HE21" s="11">
        <v>231.27247499999999</v>
      </c>
      <c r="HF21" s="11">
        <v>231.27247499999999</v>
      </c>
      <c r="HG21" s="11">
        <v>224.81234999999998</v>
      </c>
      <c r="HH21" s="11">
        <v>226.104375</v>
      </c>
      <c r="HI21" s="11">
        <v>224.81234999999998</v>
      </c>
      <c r="HJ21" s="11">
        <v>224.81234999999998</v>
      </c>
      <c r="HK21" s="11">
        <v>214.47615000000002</v>
      </c>
      <c r="HL21" s="11">
        <v>214.47615000000002</v>
      </c>
      <c r="HM21" s="11">
        <v>214.47615000000002</v>
      </c>
      <c r="HN21" s="11">
        <v>214.47615000000002</v>
      </c>
      <c r="HO21" s="11">
        <v>197.67982500000002</v>
      </c>
      <c r="HP21" s="11">
        <v>196.38779999999997</v>
      </c>
      <c r="HQ21" s="11">
        <v>196.38779999999997</v>
      </c>
      <c r="HR21" s="11">
        <v>214.47615000000002</v>
      </c>
      <c r="HS21" s="11">
        <v>214.47615000000002</v>
      </c>
      <c r="HT21" s="11">
        <v>224.81234999999998</v>
      </c>
      <c r="HU21" s="11">
        <v>197.67982500000002</v>
      </c>
      <c r="HV21" s="11">
        <v>197.67982500000002</v>
      </c>
      <c r="HW21" s="11">
        <v>197.67982500000002</v>
      </c>
      <c r="HX21" s="11">
        <v>197.67982500000002</v>
      </c>
      <c r="HY21" s="11">
        <v>197.67982500000002</v>
      </c>
      <c r="HZ21" s="11">
        <v>197.67982500000002</v>
      </c>
      <c r="IA21" s="11">
        <v>214.47615000000002</v>
      </c>
      <c r="IB21" s="11">
        <v>197.67982500000002</v>
      </c>
      <c r="IC21" s="11">
        <v>214.47615000000002</v>
      </c>
      <c r="ID21" s="11">
        <v>214.47615000000002</v>
      </c>
      <c r="IE21" s="11">
        <v>214.47615000000002</v>
      </c>
      <c r="IF21" s="11">
        <v>196.38779999999997</v>
      </c>
      <c r="IG21" s="11">
        <v>197.67982500000002</v>
      </c>
      <c r="IH21" s="11">
        <v>196.38779999999997</v>
      </c>
      <c r="II21" s="11">
        <v>196.38779999999997</v>
      </c>
      <c r="IJ21" s="11">
        <v>192.51172499999998</v>
      </c>
      <c r="IK21" s="11">
        <v>196.38779999999997</v>
      </c>
      <c r="IL21" s="11">
        <v>196.38779999999997</v>
      </c>
      <c r="IM21" s="11">
        <v>197.67982500000002</v>
      </c>
      <c r="IN21" s="11">
        <v>197.67982500000002</v>
      </c>
      <c r="IO21" s="11">
        <v>192.51172499999998</v>
      </c>
      <c r="IP21" s="11">
        <v>192.51172499999998</v>
      </c>
      <c r="IQ21" s="11">
        <v>192.51172499999998</v>
      </c>
      <c r="IR21" s="11">
        <v>192.51172499999998</v>
      </c>
      <c r="IS21" s="11">
        <v>192.51172499999998</v>
      </c>
      <c r="IT21" s="11">
        <v>192.51172499999998</v>
      </c>
      <c r="IU21" s="11">
        <v>192.51172499999998</v>
      </c>
      <c r="IV21" s="11">
        <v>179.59147499999997</v>
      </c>
      <c r="IW21" s="11">
        <v>179.59147499999997</v>
      </c>
      <c r="IX21" s="11">
        <v>179.59147499999997</v>
      </c>
      <c r="IY21" s="11">
        <v>179.59147499999997</v>
      </c>
      <c r="IZ21" s="11">
        <v>179.59147499999997</v>
      </c>
      <c r="JA21" s="11">
        <v>179.59147499999997</v>
      </c>
      <c r="JB21" s="11">
        <v>179.59147499999997</v>
      </c>
      <c r="JC21" s="11">
        <v>179.59147499999997</v>
      </c>
      <c r="JD21" s="11">
        <v>179.59147499999997</v>
      </c>
      <c r="JE21" s="11">
        <v>179.59147499999997</v>
      </c>
      <c r="JF21" s="11">
        <v>152.45894999999999</v>
      </c>
      <c r="JG21" s="11">
        <v>152.45894999999999</v>
      </c>
      <c r="JH21" s="11">
        <v>111.11415</v>
      </c>
      <c r="JI21" s="11">
        <v>196.38779999999997</v>
      </c>
      <c r="JJ21" s="11">
        <v>192.51172499999998</v>
      </c>
      <c r="JK21" s="11">
        <v>192.51172499999998</v>
      </c>
      <c r="JL21" s="11">
        <v>196.38779999999997</v>
      </c>
      <c r="JM21" s="11">
        <v>196.38779999999997</v>
      </c>
      <c r="JN21" s="11">
        <v>192.51172499999998</v>
      </c>
      <c r="JO21" s="11">
        <v>192.51172499999998</v>
      </c>
      <c r="JP21" s="11">
        <v>179.59147499999997</v>
      </c>
      <c r="JQ21" s="11">
        <v>179.59147499999997</v>
      </c>
      <c r="JR21" s="11">
        <v>179.59147499999997</v>
      </c>
      <c r="JS21" s="11">
        <v>196.38779999999997</v>
      </c>
      <c r="JT21" s="11">
        <v>196.38779999999997</v>
      </c>
      <c r="JU21" s="11">
        <v>196.38779999999997</v>
      </c>
      <c r="JV21" s="11">
        <v>197.67982500000002</v>
      </c>
      <c r="JW21" s="11">
        <v>197.67982500000002</v>
      </c>
      <c r="JX21" s="11">
        <v>197.67982500000002</v>
      </c>
      <c r="JY21" s="11">
        <v>197.67982500000002</v>
      </c>
      <c r="JZ21" s="11">
        <v>197.67982500000002</v>
      </c>
      <c r="KA21" s="12">
        <v>226.32</v>
      </c>
      <c r="KB21" s="12">
        <v>226.32</v>
      </c>
      <c r="KC21" s="12">
        <v>226.32</v>
      </c>
      <c r="KD21" s="12">
        <v>163.80000000000001</v>
      </c>
      <c r="KE21" s="12">
        <v>163.80000000000001</v>
      </c>
      <c r="KF21" s="12">
        <v>163.80000000000001</v>
      </c>
      <c r="KG21" s="12">
        <v>163.80000000000001</v>
      </c>
      <c r="KH21" s="12">
        <v>226.32</v>
      </c>
      <c r="KI21" s="13">
        <v>276.75</v>
      </c>
      <c r="KJ21" s="13">
        <v>276.75</v>
      </c>
      <c r="KK21" s="13">
        <v>276.75</v>
      </c>
      <c r="KL21" s="13">
        <v>276.75</v>
      </c>
      <c r="KM21" s="13">
        <v>276.75</v>
      </c>
      <c r="KN21" s="13">
        <v>276.75</v>
      </c>
      <c r="KO21" s="13">
        <v>276.75</v>
      </c>
      <c r="KP21" s="13">
        <v>276.75</v>
      </c>
      <c r="KQ21" s="13">
        <v>276.75</v>
      </c>
      <c r="KR21" s="12">
        <v>226.32</v>
      </c>
      <c r="KS21" s="12">
        <v>226.32</v>
      </c>
      <c r="KT21" s="12">
        <v>226.32</v>
      </c>
      <c r="KU21" s="13">
        <v>276.75</v>
      </c>
      <c r="KV21" s="13">
        <v>276.75</v>
      </c>
      <c r="KW21" s="13">
        <v>276.75</v>
      </c>
      <c r="KX21" s="12">
        <v>226.32</v>
      </c>
      <c r="KY21" s="12">
        <v>226.32</v>
      </c>
      <c r="KZ21" s="12">
        <v>226.32</v>
      </c>
      <c r="LA21" s="12">
        <v>226.32</v>
      </c>
      <c r="LB21" s="12">
        <v>163.80000000000001</v>
      </c>
      <c r="LC21" s="12">
        <v>163.80000000000001</v>
      </c>
      <c r="LD21" s="15">
        <v>222.63</v>
      </c>
      <c r="LE21" s="15">
        <v>222.63</v>
      </c>
      <c r="LF21" s="15">
        <v>221.4</v>
      </c>
      <c r="LG21" s="15">
        <v>222.63</v>
      </c>
      <c r="LH21" s="15">
        <v>221.4</v>
      </c>
      <c r="LI21" s="15">
        <v>222.63</v>
      </c>
      <c r="LJ21" s="12">
        <v>163.80000000000001</v>
      </c>
      <c r="LK21" s="12">
        <v>163.80000000000001</v>
      </c>
      <c r="LL21" s="12">
        <v>163.80000000000001</v>
      </c>
      <c r="LM21" s="12">
        <v>163.80000000000001</v>
      </c>
      <c r="LN21" s="12">
        <v>163.80000000000001</v>
      </c>
      <c r="LO21" s="12">
        <v>163.80000000000001</v>
      </c>
      <c r="LP21" s="12">
        <v>163.80000000000001</v>
      </c>
      <c r="LQ21" s="12">
        <v>163.80000000000001</v>
      </c>
      <c r="LR21" s="12">
        <v>163.80000000000001</v>
      </c>
      <c r="LS21" s="12">
        <v>163.80000000000001</v>
      </c>
      <c r="LT21" s="12">
        <v>163.80000000000001</v>
      </c>
      <c r="LU21" s="12">
        <v>163.80000000000001</v>
      </c>
      <c r="LV21" s="12">
        <v>163.80000000000001</v>
      </c>
      <c r="LW21" s="12">
        <v>163.80000000000001</v>
      </c>
      <c r="LX21" s="12">
        <v>163.80000000000001</v>
      </c>
      <c r="LY21" s="12">
        <v>163.80000000000001</v>
      </c>
      <c r="LZ21" s="12">
        <v>163.80000000000001</v>
      </c>
      <c r="MA21" s="12">
        <v>163.80000000000001</v>
      </c>
      <c r="MB21" s="12">
        <v>163.80000000000001</v>
      </c>
      <c r="MC21" s="12">
        <v>163.80000000000001</v>
      </c>
      <c r="MD21" s="15">
        <v>222.63</v>
      </c>
      <c r="ME21" s="12">
        <v>191.88</v>
      </c>
      <c r="MF21" s="12">
        <v>191.88</v>
      </c>
      <c r="MG21" s="12">
        <v>191.88</v>
      </c>
      <c r="MH21" s="12">
        <v>191.88</v>
      </c>
      <c r="MI21" s="12">
        <v>191.88</v>
      </c>
      <c r="MJ21" s="12">
        <v>191.88</v>
      </c>
      <c r="MK21" s="12">
        <v>191.88</v>
      </c>
      <c r="ML21" s="12">
        <v>163.80000000000001</v>
      </c>
      <c r="MM21" s="12">
        <v>163.80000000000001</v>
      </c>
      <c r="MN21" s="12">
        <v>191.88</v>
      </c>
      <c r="MO21" s="12">
        <v>191.88</v>
      </c>
      <c r="MP21" s="12">
        <v>191.88</v>
      </c>
      <c r="MQ21" s="12">
        <v>191.88</v>
      </c>
      <c r="MR21" s="12">
        <v>163.80000000000001</v>
      </c>
      <c r="MS21" s="12">
        <v>163.80000000000001</v>
      </c>
      <c r="MT21" s="12">
        <v>191.88</v>
      </c>
      <c r="MU21" s="12">
        <v>119.22</v>
      </c>
      <c r="MV21" s="12">
        <v>226.32</v>
      </c>
      <c r="MW21" s="12">
        <v>94.12</v>
      </c>
      <c r="MX21" s="13">
        <v>276.75</v>
      </c>
      <c r="MY21" s="13">
        <v>276.75</v>
      </c>
      <c r="MZ21" s="13">
        <v>276.75</v>
      </c>
      <c r="NA21" s="13">
        <v>276.75</v>
      </c>
      <c r="NB21" s="13">
        <v>276.75</v>
      </c>
      <c r="NC21" s="13">
        <v>276.75</v>
      </c>
      <c r="ND21" s="13">
        <v>276.75</v>
      </c>
      <c r="NE21" s="12">
        <v>226.32</v>
      </c>
      <c r="NF21" s="12">
        <v>226.32</v>
      </c>
      <c r="NG21" s="12">
        <v>191.88</v>
      </c>
      <c r="NH21" s="12">
        <v>163.80000000000001</v>
      </c>
      <c r="NI21" s="12">
        <v>191.88</v>
      </c>
      <c r="NJ21" s="12">
        <v>226.32</v>
      </c>
      <c r="NK21" s="12">
        <v>226.32</v>
      </c>
      <c r="NL21" s="13">
        <v>276.75</v>
      </c>
      <c r="NM21" s="12">
        <v>191.88</v>
      </c>
      <c r="NN21" s="12">
        <v>191.88</v>
      </c>
      <c r="NO21" s="12">
        <v>163.80000000000001</v>
      </c>
      <c r="NP21" s="12">
        <v>163.80000000000001</v>
      </c>
      <c r="NQ21" s="12">
        <v>191.88</v>
      </c>
    </row>
    <row r="22" spans="1:381" x14ac:dyDescent="0.2">
      <c r="A22" s="2" t="s">
        <v>17</v>
      </c>
      <c r="B22" s="8">
        <v>334</v>
      </c>
      <c r="C22" s="8">
        <v>334</v>
      </c>
      <c r="D22" s="8">
        <v>334</v>
      </c>
      <c r="E22" s="8">
        <v>334</v>
      </c>
      <c r="F22" s="8">
        <v>334</v>
      </c>
      <c r="G22" s="8">
        <v>334</v>
      </c>
      <c r="H22" s="8">
        <v>327</v>
      </c>
      <c r="I22" s="8">
        <v>327</v>
      </c>
      <c r="J22" s="8">
        <v>337</v>
      </c>
      <c r="K22" s="8">
        <v>337</v>
      </c>
      <c r="L22" s="8">
        <v>337</v>
      </c>
      <c r="M22" s="8">
        <v>337</v>
      </c>
      <c r="N22" s="8">
        <v>337</v>
      </c>
      <c r="O22" s="9">
        <v>338</v>
      </c>
      <c r="P22" s="9">
        <v>338</v>
      </c>
      <c r="Q22" s="9">
        <v>338</v>
      </c>
      <c r="R22" s="9">
        <v>338</v>
      </c>
      <c r="S22" s="8">
        <v>337</v>
      </c>
      <c r="T22" s="8">
        <v>337</v>
      </c>
      <c r="U22" s="8">
        <v>337</v>
      </c>
      <c r="V22" s="9">
        <v>338</v>
      </c>
      <c r="W22" s="9">
        <v>338</v>
      </c>
      <c r="X22" s="9">
        <v>338</v>
      </c>
      <c r="Y22" s="8">
        <v>334</v>
      </c>
      <c r="Z22" s="8">
        <v>337</v>
      </c>
      <c r="AA22" s="8">
        <v>334</v>
      </c>
      <c r="AB22" s="8">
        <v>334</v>
      </c>
      <c r="AC22" s="8">
        <v>327</v>
      </c>
      <c r="AD22" s="8">
        <v>327</v>
      </c>
      <c r="AE22" s="8">
        <v>327</v>
      </c>
      <c r="AF22" s="8">
        <v>327</v>
      </c>
      <c r="AG22" s="8">
        <v>308</v>
      </c>
      <c r="AH22" s="9">
        <v>307</v>
      </c>
      <c r="AI22" s="9">
        <v>307</v>
      </c>
      <c r="AJ22" s="8">
        <v>327</v>
      </c>
      <c r="AK22" s="8">
        <v>327</v>
      </c>
      <c r="AL22" s="8">
        <v>334</v>
      </c>
      <c r="AM22" s="8">
        <v>308</v>
      </c>
      <c r="AN22" s="8">
        <v>308</v>
      </c>
      <c r="AO22" s="8">
        <v>308</v>
      </c>
      <c r="AP22" s="8">
        <v>308</v>
      </c>
      <c r="AQ22" s="8">
        <v>308</v>
      </c>
      <c r="AR22" s="8">
        <v>327</v>
      </c>
      <c r="AS22" s="8">
        <v>308</v>
      </c>
      <c r="AT22" s="8">
        <v>327</v>
      </c>
      <c r="AU22" s="8">
        <v>327</v>
      </c>
      <c r="AV22" s="8">
        <v>327</v>
      </c>
      <c r="AW22" s="9">
        <v>307</v>
      </c>
      <c r="AX22" s="8">
        <v>308</v>
      </c>
      <c r="AY22" s="9">
        <v>307</v>
      </c>
      <c r="AZ22" s="9">
        <v>307</v>
      </c>
      <c r="BA22" s="8">
        <v>306</v>
      </c>
      <c r="BB22" s="9">
        <v>307</v>
      </c>
      <c r="BC22" s="9">
        <v>307</v>
      </c>
      <c r="BD22" s="8">
        <v>308</v>
      </c>
      <c r="BE22" s="8">
        <v>308</v>
      </c>
      <c r="BF22" s="8">
        <v>306</v>
      </c>
      <c r="BG22" s="8">
        <v>306</v>
      </c>
      <c r="BH22" s="8">
        <v>306</v>
      </c>
      <c r="BI22" s="8">
        <v>306</v>
      </c>
      <c r="BJ22" s="8">
        <v>306</v>
      </c>
      <c r="BK22" s="8">
        <v>306</v>
      </c>
      <c r="BL22" s="9">
        <v>294</v>
      </c>
      <c r="BM22" s="9">
        <v>294</v>
      </c>
      <c r="BN22" s="9">
        <v>294</v>
      </c>
      <c r="BO22" s="9">
        <v>294</v>
      </c>
      <c r="BP22" s="9">
        <v>294</v>
      </c>
      <c r="BQ22" s="9">
        <v>294</v>
      </c>
      <c r="BR22" s="9">
        <v>294</v>
      </c>
      <c r="BS22" s="9">
        <v>294</v>
      </c>
      <c r="BT22" s="9">
        <v>294</v>
      </c>
      <c r="BU22" s="9">
        <v>294</v>
      </c>
      <c r="BV22" s="8">
        <v>269</v>
      </c>
      <c r="BW22" s="8">
        <v>269</v>
      </c>
      <c r="BX22" s="9">
        <v>228</v>
      </c>
      <c r="BY22" s="9">
        <v>307</v>
      </c>
      <c r="BZ22" s="8">
        <v>306</v>
      </c>
      <c r="CA22" s="8">
        <v>306</v>
      </c>
      <c r="CB22" s="9">
        <v>307</v>
      </c>
      <c r="CC22" s="9">
        <v>307</v>
      </c>
      <c r="CD22" s="8">
        <v>306</v>
      </c>
      <c r="CE22" s="8">
        <v>306</v>
      </c>
      <c r="CF22" s="9">
        <v>294</v>
      </c>
      <c r="CG22" s="9">
        <v>294</v>
      </c>
      <c r="CH22" s="9">
        <v>294</v>
      </c>
      <c r="CI22" s="9">
        <v>307</v>
      </c>
      <c r="CJ22" s="9">
        <v>307</v>
      </c>
      <c r="CK22" s="9">
        <v>307</v>
      </c>
      <c r="CL22" s="8">
        <v>308</v>
      </c>
      <c r="CM22" s="8">
        <v>308</v>
      </c>
      <c r="CN22" s="8">
        <v>308</v>
      </c>
      <c r="CO22" s="8">
        <v>308</v>
      </c>
      <c r="CP22" s="9">
        <v>307</v>
      </c>
      <c r="CQ22" s="8">
        <v>308</v>
      </c>
      <c r="CR22" s="8">
        <v>308</v>
      </c>
      <c r="CS22" s="10">
        <f>14.7*14</f>
        <v>205.79999999999998</v>
      </c>
      <c r="CT22" s="10">
        <f>16.1*14</f>
        <v>225.40000000000003</v>
      </c>
      <c r="CU22" s="10">
        <f>16.1*14</f>
        <v>225.40000000000003</v>
      </c>
      <c r="CV22" s="10">
        <f>14.7*14</f>
        <v>205.79999999999998</v>
      </c>
      <c r="CW22" s="10">
        <f>17*14</f>
        <v>238</v>
      </c>
      <c r="CX22" s="10">
        <f>17*14</f>
        <v>238</v>
      </c>
      <c r="CY22" s="10">
        <f t="shared" ref="CY22:CZ22" si="222">14.7*14</f>
        <v>205.79999999999998</v>
      </c>
      <c r="CZ22" s="10">
        <f t="shared" si="222"/>
        <v>205.79999999999998</v>
      </c>
      <c r="DA22" s="10">
        <f t="shared" ref="DA22:DQ22" si="223">16.1*14</f>
        <v>225.40000000000003</v>
      </c>
      <c r="DB22" s="10">
        <f t="shared" si="223"/>
        <v>225.40000000000003</v>
      </c>
      <c r="DC22" s="10">
        <f t="shared" si="223"/>
        <v>225.40000000000003</v>
      </c>
      <c r="DD22" s="10">
        <f t="shared" si="223"/>
        <v>225.40000000000003</v>
      </c>
      <c r="DE22" s="10">
        <f t="shared" si="223"/>
        <v>225.40000000000003</v>
      </c>
      <c r="DF22" s="10">
        <f t="shared" si="223"/>
        <v>225.40000000000003</v>
      </c>
      <c r="DG22" s="10">
        <f t="shared" si="223"/>
        <v>225.40000000000003</v>
      </c>
      <c r="DH22" s="10">
        <f t="shared" si="223"/>
        <v>225.40000000000003</v>
      </c>
      <c r="DI22" s="10">
        <f t="shared" si="223"/>
        <v>225.40000000000003</v>
      </c>
      <c r="DJ22" s="10">
        <f t="shared" si="223"/>
        <v>225.40000000000003</v>
      </c>
      <c r="DK22" s="10">
        <f t="shared" si="223"/>
        <v>225.40000000000003</v>
      </c>
      <c r="DL22" s="10">
        <f t="shared" si="223"/>
        <v>225.40000000000003</v>
      </c>
      <c r="DM22" s="10">
        <f t="shared" si="223"/>
        <v>225.40000000000003</v>
      </c>
      <c r="DN22" s="10">
        <f t="shared" si="223"/>
        <v>225.40000000000003</v>
      </c>
      <c r="DO22" s="10">
        <f t="shared" si="223"/>
        <v>225.40000000000003</v>
      </c>
      <c r="DP22" s="10">
        <f t="shared" si="223"/>
        <v>225.40000000000003</v>
      </c>
      <c r="DQ22" s="10">
        <f t="shared" si="223"/>
        <v>225.40000000000003</v>
      </c>
      <c r="DR22" s="10">
        <f>17*14</f>
        <v>238</v>
      </c>
      <c r="DS22" s="10">
        <f>16.1*14</f>
        <v>225.40000000000003</v>
      </c>
      <c r="DT22" s="10">
        <f>14.7*14</f>
        <v>205.79999999999998</v>
      </c>
      <c r="DU22" s="10">
        <f>17*14</f>
        <v>238</v>
      </c>
      <c r="DV22" s="10">
        <f>14.7*14</f>
        <v>205.79999999999998</v>
      </c>
      <c r="DW22" s="10">
        <f t="shared" ref="DW22:DX22" si="224">17*14</f>
        <v>238</v>
      </c>
      <c r="DX22" s="10">
        <f t="shared" si="224"/>
        <v>238</v>
      </c>
      <c r="DY22" s="10">
        <f>14.7*14</f>
        <v>205.79999999999998</v>
      </c>
      <c r="DZ22" s="10">
        <f t="shared" ref="DZ22:EA22" si="225">17*14</f>
        <v>238</v>
      </c>
      <c r="EA22" s="10">
        <f t="shared" si="225"/>
        <v>238</v>
      </c>
      <c r="EB22" s="10">
        <f t="shared" ref="EB22:EC22" si="226">16.1*14</f>
        <v>225.40000000000003</v>
      </c>
      <c r="EC22" s="10">
        <f t="shared" si="226"/>
        <v>225.40000000000003</v>
      </c>
      <c r="ED22" s="10">
        <f>14.6*14</f>
        <v>204.4</v>
      </c>
      <c r="EE22" s="10">
        <f t="shared" ref="EE22:EJ22" si="227">14.6*14</f>
        <v>204.4</v>
      </c>
      <c r="EF22" s="10">
        <f t="shared" si="227"/>
        <v>204.4</v>
      </c>
      <c r="EG22" s="10">
        <f t="shared" si="227"/>
        <v>204.4</v>
      </c>
      <c r="EH22" s="10">
        <f t="shared" si="227"/>
        <v>204.4</v>
      </c>
      <c r="EI22" s="10">
        <f t="shared" si="227"/>
        <v>204.4</v>
      </c>
      <c r="EJ22" s="10">
        <f t="shared" si="227"/>
        <v>204.4</v>
      </c>
      <c r="EK22" s="10">
        <f t="shared" ref="EK22:EL22" si="228">17*14</f>
        <v>238</v>
      </c>
      <c r="EL22" s="10">
        <f t="shared" si="228"/>
        <v>238</v>
      </c>
      <c r="EM22" s="10">
        <f t="shared" ref="EM22:EO22" si="229">14.6*14</f>
        <v>204.4</v>
      </c>
      <c r="EN22" s="10">
        <f t="shared" si="229"/>
        <v>204.4</v>
      </c>
      <c r="EO22" s="10">
        <f t="shared" si="229"/>
        <v>204.4</v>
      </c>
      <c r="EP22" s="10">
        <f>14.7*14</f>
        <v>205.79999999999998</v>
      </c>
      <c r="EQ22" s="10">
        <f t="shared" ref="EQ22:EV22" si="230">14.7*14</f>
        <v>205.79999999999998</v>
      </c>
      <c r="ER22" s="10">
        <f t="shared" si="230"/>
        <v>205.79999999999998</v>
      </c>
      <c r="ES22" s="10">
        <f t="shared" si="230"/>
        <v>205.79999999999998</v>
      </c>
      <c r="ET22" s="10">
        <f t="shared" si="230"/>
        <v>205.79999999999998</v>
      </c>
      <c r="EU22" s="10">
        <f t="shared" si="230"/>
        <v>205.79999999999998</v>
      </c>
      <c r="EV22" s="10">
        <f t="shared" si="230"/>
        <v>205.79999999999998</v>
      </c>
      <c r="EW22" s="10">
        <f>14*14</f>
        <v>196</v>
      </c>
      <c r="EX22" s="10">
        <f>14*14</f>
        <v>196</v>
      </c>
      <c r="EY22" s="10">
        <f>14.7*14</f>
        <v>205.79999999999998</v>
      </c>
      <c r="EZ22" s="10">
        <f>14*14</f>
        <v>196</v>
      </c>
      <c r="FA22" s="10">
        <f t="shared" ref="FA22:FB22" si="231">14.7*14</f>
        <v>205.79999999999998</v>
      </c>
      <c r="FB22" s="10">
        <f t="shared" si="231"/>
        <v>205.79999999999998</v>
      </c>
      <c r="FC22" s="10">
        <f>14*14</f>
        <v>196</v>
      </c>
      <c r="FD22" s="10">
        <f t="shared" ref="FD22:FE22" si="232">14*14</f>
        <v>196</v>
      </c>
      <c r="FE22" s="10">
        <f t="shared" si="232"/>
        <v>196</v>
      </c>
      <c r="FF22" s="10">
        <f>13.4*14</f>
        <v>187.6</v>
      </c>
      <c r="FG22" s="10">
        <f t="shared" ref="FG22:FI22" si="233">13.4*14</f>
        <v>187.6</v>
      </c>
      <c r="FH22" s="10">
        <f t="shared" si="233"/>
        <v>187.6</v>
      </c>
      <c r="FI22" s="10">
        <f t="shared" si="233"/>
        <v>187.6</v>
      </c>
      <c r="FJ22" s="10">
        <f>14*14</f>
        <v>196</v>
      </c>
      <c r="FK22" s="10">
        <f t="shared" ref="FK22:FL22" si="234">13.4*14</f>
        <v>187.6</v>
      </c>
      <c r="FL22" s="10">
        <f t="shared" si="234"/>
        <v>187.6</v>
      </c>
      <c r="FM22" s="10">
        <f>13.4*14</f>
        <v>187.6</v>
      </c>
      <c r="FN22" s="10">
        <v>133</v>
      </c>
      <c r="FO22" s="10">
        <v>133</v>
      </c>
      <c r="FP22" s="10">
        <f t="shared" ref="FP22:FR22" si="235">14*14</f>
        <v>196</v>
      </c>
      <c r="FQ22" s="10">
        <f t="shared" si="235"/>
        <v>196</v>
      </c>
      <c r="FR22" s="10">
        <f t="shared" si="235"/>
        <v>196</v>
      </c>
      <c r="FS22" s="10">
        <f t="shared" ref="FS22:FT22" si="236">14.7*14</f>
        <v>205.79999999999998</v>
      </c>
      <c r="FT22" s="10">
        <f t="shared" si="236"/>
        <v>205.79999999999998</v>
      </c>
      <c r="FU22" s="10">
        <f>14*14</f>
        <v>196</v>
      </c>
      <c r="FV22" s="10">
        <f>14*14</f>
        <v>196</v>
      </c>
      <c r="FW22" s="10">
        <f>13.4*14</f>
        <v>187.6</v>
      </c>
      <c r="FX22" s="10">
        <v>133</v>
      </c>
      <c r="FY22" s="10">
        <f>13.4*14</f>
        <v>187.6</v>
      </c>
      <c r="FZ22" s="10">
        <f t="shared" ref="FZ22:GC22" si="237">14*14</f>
        <v>196</v>
      </c>
      <c r="GA22" s="10">
        <f t="shared" si="237"/>
        <v>196</v>
      </c>
      <c r="GB22" s="10">
        <f t="shared" si="237"/>
        <v>196</v>
      </c>
      <c r="GC22" s="10">
        <f t="shared" si="237"/>
        <v>196</v>
      </c>
      <c r="GD22" s="10">
        <f t="shared" ref="GD22:GG22" si="238">17*14</f>
        <v>238</v>
      </c>
      <c r="GE22" s="10">
        <f t="shared" si="238"/>
        <v>238</v>
      </c>
      <c r="GF22" s="10">
        <f t="shared" si="238"/>
        <v>238</v>
      </c>
      <c r="GG22" s="10">
        <f t="shared" si="238"/>
        <v>238</v>
      </c>
      <c r="GH22" s="10">
        <f t="shared" ref="GH22:GI22" si="239">16.1*14</f>
        <v>225.40000000000003</v>
      </c>
      <c r="GI22" s="10">
        <f t="shared" si="239"/>
        <v>225.40000000000003</v>
      </c>
      <c r="GJ22" s="11">
        <v>224.81234999999998</v>
      </c>
      <c r="GK22" s="11">
        <v>224.81234999999998</v>
      </c>
      <c r="GL22" s="11">
        <v>224.81234999999998</v>
      </c>
      <c r="GM22" s="11">
        <v>224.81234999999998</v>
      </c>
      <c r="GN22" s="11">
        <v>224.81234999999998</v>
      </c>
      <c r="GO22" s="11">
        <v>224.81234999999998</v>
      </c>
      <c r="GP22" s="11">
        <v>224.81234999999998</v>
      </c>
      <c r="GQ22" s="11">
        <v>224.81234999999998</v>
      </c>
      <c r="GR22" s="11">
        <v>226.104375</v>
      </c>
      <c r="GS22" s="11">
        <v>226.104375</v>
      </c>
      <c r="GT22" s="11">
        <v>226.104375</v>
      </c>
      <c r="GU22" s="11">
        <v>226.104375</v>
      </c>
      <c r="GV22" s="11">
        <v>226.104375</v>
      </c>
      <c r="GW22" s="11">
        <v>231.27247499999999</v>
      </c>
      <c r="GX22" s="11">
        <v>231.27247499999999</v>
      </c>
      <c r="GY22" s="11">
        <v>231.27247499999999</v>
      </c>
      <c r="GZ22" s="11">
        <v>231.27247499999999</v>
      </c>
      <c r="HA22" s="11">
        <v>226.104375</v>
      </c>
      <c r="HB22" s="11">
        <v>226.104375</v>
      </c>
      <c r="HC22" s="11">
        <v>226.104375</v>
      </c>
      <c r="HD22" s="11">
        <v>231.27247499999999</v>
      </c>
      <c r="HE22" s="11">
        <v>231.27247499999999</v>
      </c>
      <c r="HF22" s="11">
        <v>231.27247499999999</v>
      </c>
      <c r="HG22" s="11">
        <v>224.81234999999998</v>
      </c>
      <c r="HH22" s="11">
        <v>226.104375</v>
      </c>
      <c r="HI22" s="11">
        <v>224.81234999999998</v>
      </c>
      <c r="HJ22" s="11">
        <v>224.81234999999998</v>
      </c>
      <c r="HK22" s="11">
        <v>214.47615000000002</v>
      </c>
      <c r="HL22" s="11">
        <v>214.47615000000002</v>
      </c>
      <c r="HM22" s="11">
        <v>214.47615000000002</v>
      </c>
      <c r="HN22" s="11">
        <v>214.47615000000002</v>
      </c>
      <c r="HO22" s="11">
        <v>197.67982500000002</v>
      </c>
      <c r="HP22" s="11">
        <v>196.38779999999997</v>
      </c>
      <c r="HQ22" s="11">
        <v>196.38779999999997</v>
      </c>
      <c r="HR22" s="11">
        <v>214.47615000000002</v>
      </c>
      <c r="HS22" s="11">
        <v>214.47615000000002</v>
      </c>
      <c r="HT22" s="11">
        <v>224.81234999999998</v>
      </c>
      <c r="HU22" s="11">
        <v>197.67982500000002</v>
      </c>
      <c r="HV22" s="11">
        <v>197.67982500000002</v>
      </c>
      <c r="HW22" s="11">
        <v>197.67982500000002</v>
      </c>
      <c r="HX22" s="11">
        <v>197.67982500000002</v>
      </c>
      <c r="HY22" s="11">
        <v>197.67982500000002</v>
      </c>
      <c r="HZ22" s="11">
        <v>197.67982500000002</v>
      </c>
      <c r="IA22" s="11">
        <v>214.47615000000002</v>
      </c>
      <c r="IB22" s="11">
        <v>197.67982500000002</v>
      </c>
      <c r="IC22" s="11">
        <v>214.47615000000002</v>
      </c>
      <c r="ID22" s="11">
        <v>214.47615000000002</v>
      </c>
      <c r="IE22" s="11">
        <v>214.47615000000002</v>
      </c>
      <c r="IF22" s="11">
        <v>196.38779999999997</v>
      </c>
      <c r="IG22" s="11">
        <v>197.67982500000002</v>
      </c>
      <c r="IH22" s="11">
        <v>196.38779999999997</v>
      </c>
      <c r="II22" s="11">
        <v>196.38779999999997</v>
      </c>
      <c r="IJ22" s="11">
        <v>192.51172499999998</v>
      </c>
      <c r="IK22" s="11">
        <v>196.38779999999997</v>
      </c>
      <c r="IL22" s="11">
        <v>196.38779999999997</v>
      </c>
      <c r="IM22" s="11">
        <v>197.67982500000002</v>
      </c>
      <c r="IN22" s="11">
        <v>197.67982500000002</v>
      </c>
      <c r="IO22" s="11">
        <v>192.51172499999998</v>
      </c>
      <c r="IP22" s="11">
        <v>192.51172499999998</v>
      </c>
      <c r="IQ22" s="11">
        <v>192.51172499999998</v>
      </c>
      <c r="IR22" s="11">
        <v>192.51172499999998</v>
      </c>
      <c r="IS22" s="11">
        <v>192.51172499999998</v>
      </c>
      <c r="IT22" s="11">
        <v>192.51172499999998</v>
      </c>
      <c r="IU22" s="11">
        <v>192.51172499999998</v>
      </c>
      <c r="IV22" s="11">
        <v>179.59147499999997</v>
      </c>
      <c r="IW22" s="11">
        <v>179.59147499999997</v>
      </c>
      <c r="IX22" s="11">
        <v>179.59147499999997</v>
      </c>
      <c r="IY22" s="11">
        <v>179.59147499999997</v>
      </c>
      <c r="IZ22" s="11">
        <v>179.59147499999997</v>
      </c>
      <c r="JA22" s="11">
        <v>179.59147499999997</v>
      </c>
      <c r="JB22" s="11">
        <v>179.59147499999997</v>
      </c>
      <c r="JC22" s="11">
        <v>179.59147499999997</v>
      </c>
      <c r="JD22" s="11">
        <v>179.59147499999997</v>
      </c>
      <c r="JE22" s="11">
        <v>179.59147499999997</v>
      </c>
      <c r="JF22" s="11">
        <v>152.45894999999999</v>
      </c>
      <c r="JG22" s="11">
        <v>152.45894999999999</v>
      </c>
      <c r="JH22" s="11">
        <v>111.11415</v>
      </c>
      <c r="JI22" s="11">
        <v>196.38779999999997</v>
      </c>
      <c r="JJ22" s="11">
        <v>192.51172499999998</v>
      </c>
      <c r="JK22" s="11">
        <v>192.51172499999998</v>
      </c>
      <c r="JL22" s="11">
        <v>196.38779999999997</v>
      </c>
      <c r="JM22" s="11">
        <v>196.38779999999997</v>
      </c>
      <c r="JN22" s="11">
        <v>192.51172499999998</v>
      </c>
      <c r="JO22" s="11">
        <v>192.51172499999998</v>
      </c>
      <c r="JP22" s="11">
        <v>179.59147499999997</v>
      </c>
      <c r="JQ22" s="11">
        <v>179.59147499999997</v>
      </c>
      <c r="JR22" s="11">
        <v>179.59147499999997</v>
      </c>
      <c r="JS22" s="11">
        <v>196.38779999999997</v>
      </c>
      <c r="JT22" s="11">
        <v>196.38779999999997</v>
      </c>
      <c r="JU22" s="11">
        <v>196.38779999999997</v>
      </c>
      <c r="JV22" s="11">
        <v>197.67982500000002</v>
      </c>
      <c r="JW22" s="11">
        <v>197.67982500000002</v>
      </c>
      <c r="JX22" s="11">
        <v>197.67982500000002</v>
      </c>
      <c r="JY22" s="11">
        <v>197.67982500000002</v>
      </c>
      <c r="JZ22" s="11">
        <v>197.67982500000002</v>
      </c>
      <c r="KA22" s="12">
        <v>226.32</v>
      </c>
      <c r="KB22" s="12">
        <v>226.32</v>
      </c>
      <c r="KC22" s="12">
        <v>226.32</v>
      </c>
      <c r="KD22" s="12">
        <v>163.80000000000001</v>
      </c>
      <c r="KE22" s="12">
        <v>163.80000000000001</v>
      </c>
      <c r="KF22" s="12">
        <v>163.80000000000001</v>
      </c>
      <c r="KG22" s="12">
        <v>163.80000000000001</v>
      </c>
      <c r="KH22" s="12">
        <v>226.32</v>
      </c>
      <c r="KI22" s="13">
        <v>276.75</v>
      </c>
      <c r="KJ22" s="13">
        <v>276.75</v>
      </c>
      <c r="KK22" s="13">
        <v>276.75</v>
      </c>
      <c r="KL22" s="13">
        <v>276.75</v>
      </c>
      <c r="KM22" s="13">
        <v>276.75</v>
      </c>
      <c r="KN22" s="13">
        <v>276.75</v>
      </c>
      <c r="KO22" s="13">
        <v>276.75</v>
      </c>
      <c r="KP22" s="13">
        <v>276.75</v>
      </c>
      <c r="KQ22" s="13">
        <v>276.75</v>
      </c>
      <c r="KR22" s="12">
        <v>226.32</v>
      </c>
      <c r="KS22" s="12">
        <v>226.32</v>
      </c>
      <c r="KT22" s="12">
        <v>226.32</v>
      </c>
      <c r="KU22" s="13">
        <v>276.75</v>
      </c>
      <c r="KV22" s="13">
        <v>276.75</v>
      </c>
      <c r="KW22" s="13">
        <v>276.75</v>
      </c>
      <c r="KX22" s="12">
        <v>226.32</v>
      </c>
      <c r="KY22" s="12">
        <v>226.32</v>
      </c>
      <c r="KZ22" s="12">
        <v>226.32</v>
      </c>
      <c r="LA22" s="12">
        <v>226.32</v>
      </c>
      <c r="LB22" s="12">
        <v>163.80000000000001</v>
      </c>
      <c r="LC22" s="12">
        <v>163.80000000000001</v>
      </c>
      <c r="LD22" s="15">
        <v>222.63</v>
      </c>
      <c r="LE22" s="15">
        <v>222.63</v>
      </c>
      <c r="LF22" s="15">
        <v>221.4</v>
      </c>
      <c r="LG22" s="15">
        <v>222.63</v>
      </c>
      <c r="LH22" s="15">
        <v>221.4</v>
      </c>
      <c r="LI22" s="15">
        <v>222.63</v>
      </c>
      <c r="LJ22" s="12">
        <v>163.80000000000001</v>
      </c>
      <c r="LK22" s="12">
        <v>163.80000000000001</v>
      </c>
      <c r="LL22" s="12">
        <v>163.80000000000001</v>
      </c>
      <c r="LM22" s="12">
        <v>163.80000000000001</v>
      </c>
      <c r="LN22" s="12">
        <v>163.80000000000001</v>
      </c>
      <c r="LO22" s="12">
        <v>163.80000000000001</v>
      </c>
      <c r="LP22" s="12">
        <v>163.80000000000001</v>
      </c>
      <c r="LQ22" s="12">
        <v>163.80000000000001</v>
      </c>
      <c r="LR22" s="12">
        <v>163.80000000000001</v>
      </c>
      <c r="LS22" s="12">
        <v>163.80000000000001</v>
      </c>
      <c r="LT22" s="12">
        <v>163.80000000000001</v>
      </c>
      <c r="LU22" s="12">
        <v>163.80000000000001</v>
      </c>
      <c r="LV22" s="12">
        <v>163.80000000000001</v>
      </c>
      <c r="LW22" s="12">
        <v>163.80000000000001</v>
      </c>
      <c r="LX22" s="12">
        <v>163.80000000000001</v>
      </c>
      <c r="LY22" s="12">
        <v>163.80000000000001</v>
      </c>
      <c r="LZ22" s="12">
        <v>163.80000000000001</v>
      </c>
      <c r="MA22" s="12">
        <v>163.80000000000001</v>
      </c>
      <c r="MB22" s="12">
        <v>163.80000000000001</v>
      </c>
      <c r="MC22" s="12">
        <v>163.80000000000001</v>
      </c>
      <c r="MD22" s="15">
        <v>222.63</v>
      </c>
      <c r="ME22" s="12">
        <v>191.88</v>
      </c>
      <c r="MF22" s="12">
        <v>191.88</v>
      </c>
      <c r="MG22" s="12">
        <v>191.88</v>
      </c>
      <c r="MH22" s="12">
        <v>191.88</v>
      </c>
      <c r="MI22" s="12">
        <v>191.88</v>
      </c>
      <c r="MJ22" s="12">
        <v>191.88</v>
      </c>
      <c r="MK22" s="12">
        <v>191.88</v>
      </c>
      <c r="ML22" s="12">
        <v>163.80000000000001</v>
      </c>
      <c r="MM22" s="12">
        <v>163.80000000000001</v>
      </c>
      <c r="MN22" s="12">
        <v>191.88</v>
      </c>
      <c r="MO22" s="12">
        <v>191.88</v>
      </c>
      <c r="MP22" s="12">
        <v>191.88</v>
      </c>
      <c r="MQ22" s="12">
        <v>191.88</v>
      </c>
      <c r="MR22" s="12">
        <v>163.80000000000001</v>
      </c>
      <c r="MS22" s="12">
        <v>163.80000000000001</v>
      </c>
      <c r="MT22" s="12">
        <v>191.88</v>
      </c>
      <c r="MU22" s="12">
        <v>119.22</v>
      </c>
      <c r="MV22" s="12">
        <v>226.32</v>
      </c>
      <c r="MW22" s="12">
        <v>94.12</v>
      </c>
      <c r="MX22" s="13">
        <v>276.75</v>
      </c>
      <c r="MY22" s="13">
        <v>276.75</v>
      </c>
      <c r="MZ22" s="13">
        <v>276.75</v>
      </c>
      <c r="NA22" s="13">
        <v>276.75</v>
      </c>
      <c r="NB22" s="13">
        <v>276.75</v>
      </c>
      <c r="NC22" s="13">
        <v>276.75</v>
      </c>
      <c r="ND22" s="13">
        <v>276.75</v>
      </c>
      <c r="NE22" s="12">
        <v>226.32</v>
      </c>
      <c r="NF22" s="12">
        <v>226.32</v>
      </c>
      <c r="NG22" s="12">
        <v>191.88</v>
      </c>
      <c r="NH22" s="12">
        <v>163.80000000000001</v>
      </c>
      <c r="NI22" s="12">
        <v>191.88</v>
      </c>
      <c r="NJ22" s="12">
        <v>226.32</v>
      </c>
      <c r="NK22" s="12">
        <v>226.32</v>
      </c>
      <c r="NL22" s="13">
        <v>276.75</v>
      </c>
      <c r="NM22" s="12">
        <v>191.88</v>
      </c>
      <c r="NN22" s="12">
        <v>191.88</v>
      </c>
      <c r="NO22" s="12">
        <v>163.80000000000001</v>
      </c>
      <c r="NP22" s="12">
        <v>163.80000000000001</v>
      </c>
      <c r="NQ22" s="12">
        <v>191.88</v>
      </c>
    </row>
    <row r="23" spans="1:381" x14ac:dyDescent="0.2">
      <c r="A23" s="2" t="s">
        <v>18</v>
      </c>
      <c r="B23" s="8">
        <v>346</v>
      </c>
      <c r="C23" s="8">
        <v>346</v>
      </c>
      <c r="D23" s="8">
        <v>346</v>
      </c>
      <c r="E23" s="8">
        <v>346</v>
      </c>
      <c r="F23" s="8">
        <v>346</v>
      </c>
      <c r="G23" s="8">
        <v>346</v>
      </c>
      <c r="H23" s="8">
        <v>335</v>
      </c>
      <c r="I23" s="8">
        <v>335</v>
      </c>
      <c r="J23" s="8">
        <v>347</v>
      </c>
      <c r="K23" s="8">
        <v>347</v>
      </c>
      <c r="L23" s="8">
        <v>347</v>
      </c>
      <c r="M23" s="8">
        <v>347</v>
      </c>
      <c r="N23" s="8">
        <v>347</v>
      </c>
      <c r="O23" s="9">
        <v>350</v>
      </c>
      <c r="P23" s="9">
        <v>350</v>
      </c>
      <c r="Q23" s="9">
        <v>350</v>
      </c>
      <c r="R23" s="9">
        <v>350</v>
      </c>
      <c r="S23" s="8">
        <v>347</v>
      </c>
      <c r="T23" s="8">
        <v>347</v>
      </c>
      <c r="U23" s="8">
        <v>347</v>
      </c>
      <c r="V23" s="9">
        <v>350</v>
      </c>
      <c r="W23" s="9">
        <v>350</v>
      </c>
      <c r="X23" s="9">
        <v>350</v>
      </c>
      <c r="Y23" s="8">
        <v>346</v>
      </c>
      <c r="Z23" s="8">
        <v>347</v>
      </c>
      <c r="AA23" s="8">
        <v>346</v>
      </c>
      <c r="AB23" s="8">
        <v>346</v>
      </c>
      <c r="AC23" s="8">
        <v>335</v>
      </c>
      <c r="AD23" s="8">
        <v>335</v>
      </c>
      <c r="AE23" s="8">
        <v>335</v>
      </c>
      <c r="AF23" s="8">
        <v>335</v>
      </c>
      <c r="AG23" s="8">
        <v>320</v>
      </c>
      <c r="AH23" s="9">
        <v>319</v>
      </c>
      <c r="AI23" s="9">
        <v>319</v>
      </c>
      <c r="AJ23" s="8">
        <v>335</v>
      </c>
      <c r="AK23" s="8">
        <v>335</v>
      </c>
      <c r="AL23" s="8">
        <v>346</v>
      </c>
      <c r="AM23" s="8">
        <v>320</v>
      </c>
      <c r="AN23" s="8">
        <v>320</v>
      </c>
      <c r="AO23" s="8">
        <v>320</v>
      </c>
      <c r="AP23" s="8">
        <v>320</v>
      </c>
      <c r="AQ23" s="8">
        <v>320</v>
      </c>
      <c r="AR23" s="8">
        <v>335</v>
      </c>
      <c r="AS23" s="8">
        <v>320</v>
      </c>
      <c r="AT23" s="8">
        <v>335</v>
      </c>
      <c r="AU23" s="8">
        <v>335</v>
      </c>
      <c r="AV23" s="8">
        <v>335</v>
      </c>
      <c r="AW23" s="9">
        <v>319</v>
      </c>
      <c r="AX23" s="8">
        <v>320</v>
      </c>
      <c r="AY23" s="9">
        <v>319</v>
      </c>
      <c r="AZ23" s="9">
        <v>319</v>
      </c>
      <c r="BA23" s="8">
        <v>314</v>
      </c>
      <c r="BB23" s="9">
        <v>319</v>
      </c>
      <c r="BC23" s="9">
        <v>319</v>
      </c>
      <c r="BD23" s="8">
        <v>320</v>
      </c>
      <c r="BE23" s="8">
        <v>320</v>
      </c>
      <c r="BF23" s="8">
        <v>314</v>
      </c>
      <c r="BG23" s="8">
        <v>314</v>
      </c>
      <c r="BH23" s="8">
        <v>314</v>
      </c>
      <c r="BI23" s="8">
        <v>314</v>
      </c>
      <c r="BJ23" s="8">
        <v>314</v>
      </c>
      <c r="BK23" s="8">
        <v>314</v>
      </c>
      <c r="BL23" s="9">
        <v>301</v>
      </c>
      <c r="BM23" s="9">
        <v>301</v>
      </c>
      <c r="BN23" s="9">
        <v>301</v>
      </c>
      <c r="BO23" s="9">
        <v>301</v>
      </c>
      <c r="BP23" s="9">
        <v>301</v>
      </c>
      <c r="BQ23" s="9">
        <v>301</v>
      </c>
      <c r="BR23" s="9">
        <v>301</v>
      </c>
      <c r="BS23" s="9">
        <v>301</v>
      </c>
      <c r="BT23" s="9">
        <v>301</v>
      </c>
      <c r="BU23" s="9">
        <v>301</v>
      </c>
      <c r="BV23" s="8">
        <v>274</v>
      </c>
      <c r="BW23" s="8">
        <v>274</v>
      </c>
      <c r="BX23" s="9">
        <v>233</v>
      </c>
      <c r="BY23" s="9">
        <v>319</v>
      </c>
      <c r="BZ23" s="8">
        <v>314</v>
      </c>
      <c r="CA23" s="8">
        <v>314</v>
      </c>
      <c r="CB23" s="9">
        <v>319</v>
      </c>
      <c r="CC23" s="9">
        <v>319</v>
      </c>
      <c r="CD23" s="8">
        <v>314</v>
      </c>
      <c r="CE23" s="8">
        <v>314</v>
      </c>
      <c r="CF23" s="9">
        <v>301</v>
      </c>
      <c r="CG23" s="9">
        <v>301</v>
      </c>
      <c r="CH23" s="9">
        <v>301</v>
      </c>
      <c r="CI23" s="9">
        <v>319</v>
      </c>
      <c r="CJ23" s="9">
        <v>319</v>
      </c>
      <c r="CK23" s="9">
        <v>319</v>
      </c>
      <c r="CL23" s="8">
        <v>320</v>
      </c>
      <c r="CM23" s="8">
        <v>320</v>
      </c>
      <c r="CN23" s="8">
        <v>320</v>
      </c>
      <c r="CO23" s="8">
        <v>320</v>
      </c>
      <c r="CP23" s="9">
        <v>319</v>
      </c>
      <c r="CQ23" s="8">
        <v>320</v>
      </c>
      <c r="CR23" s="8">
        <v>320</v>
      </c>
      <c r="CS23" s="10">
        <f>14.7*15</f>
        <v>220.5</v>
      </c>
      <c r="CT23" s="10">
        <f>16.1*15</f>
        <v>241.50000000000003</v>
      </c>
      <c r="CU23" s="10">
        <f>16.1*15</f>
        <v>241.50000000000003</v>
      </c>
      <c r="CV23" s="10">
        <f>14.7*15</f>
        <v>220.5</v>
      </c>
      <c r="CW23" s="10">
        <f>17*15</f>
        <v>255</v>
      </c>
      <c r="CX23" s="10">
        <f>17*15</f>
        <v>255</v>
      </c>
      <c r="CY23" s="10">
        <f t="shared" ref="CY23:CZ23" si="240">14.7*15</f>
        <v>220.5</v>
      </c>
      <c r="CZ23" s="10">
        <f t="shared" si="240"/>
        <v>220.5</v>
      </c>
      <c r="DA23" s="10">
        <f t="shared" ref="DA23:DQ23" si="241">16.1*15</f>
        <v>241.50000000000003</v>
      </c>
      <c r="DB23" s="10">
        <f t="shared" si="241"/>
        <v>241.50000000000003</v>
      </c>
      <c r="DC23" s="10">
        <f t="shared" si="241"/>
        <v>241.50000000000003</v>
      </c>
      <c r="DD23" s="10">
        <f t="shared" si="241"/>
        <v>241.50000000000003</v>
      </c>
      <c r="DE23" s="10">
        <f t="shared" si="241"/>
        <v>241.50000000000003</v>
      </c>
      <c r="DF23" s="10">
        <f t="shared" si="241"/>
        <v>241.50000000000003</v>
      </c>
      <c r="DG23" s="10">
        <f t="shared" si="241"/>
        <v>241.50000000000003</v>
      </c>
      <c r="DH23" s="10">
        <f t="shared" si="241"/>
        <v>241.50000000000003</v>
      </c>
      <c r="DI23" s="10">
        <f t="shared" si="241"/>
        <v>241.50000000000003</v>
      </c>
      <c r="DJ23" s="10">
        <f t="shared" si="241"/>
        <v>241.50000000000003</v>
      </c>
      <c r="DK23" s="10">
        <f t="shared" si="241"/>
        <v>241.50000000000003</v>
      </c>
      <c r="DL23" s="10">
        <f t="shared" si="241"/>
        <v>241.50000000000003</v>
      </c>
      <c r="DM23" s="10">
        <f t="shared" si="241"/>
        <v>241.50000000000003</v>
      </c>
      <c r="DN23" s="10">
        <f t="shared" si="241"/>
        <v>241.50000000000003</v>
      </c>
      <c r="DO23" s="10">
        <f t="shared" si="241"/>
        <v>241.50000000000003</v>
      </c>
      <c r="DP23" s="10">
        <f t="shared" si="241"/>
        <v>241.50000000000003</v>
      </c>
      <c r="DQ23" s="10">
        <f t="shared" si="241"/>
        <v>241.50000000000003</v>
      </c>
      <c r="DR23" s="10">
        <f>17*15</f>
        <v>255</v>
      </c>
      <c r="DS23" s="10">
        <f>16.1*15</f>
        <v>241.50000000000003</v>
      </c>
      <c r="DT23" s="10">
        <f>14.7*15</f>
        <v>220.5</v>
      </c>
      <c r="DU23" s="10">
        <f>17*15</f>
        <v>255</v>
      </c>
      <c r="DV23" s="10">
        <f>14.7*15</f>
        <v>220.5</v>
      </c>
      <c r="DW23" s="10">
        <f t="shared" ref="DW23:DX23" si="242">17*15</f>
        <v>255</v>
      </c>
      <c r="DX23" s="10">
        <f t="shared" si="242"/>
        <v>255</v>
      </c>
      <c r="DY23" s="10">
        <f>14.7*15</f>
        <v>220.5</v>
      </c>
      <c r="DZ23" s="10">
        <f t="shared" ref="DZ23:EA23" si="243">17*15</f>
        <v>255</v>
      </c>
      <c r="EA23" s="10">
        <f t="shared" si="243"/>
        <v>255</v>
      </c>
      <c r="EB23" s="10">
        <f t="shared" ref="EB23:EC23" si="244">16.1*15</f>
        <v>241.50000000000003</v>
      </c>
      <c r="EC23" s="10">
        <f t="shared" si="244"/>
        <v>241.50000000000003</v>
      </c>
      <c r="ED23" s="10">
        <f>14.6*15</f>
        <v>219</v>
      </c>
      <c r="EE23" s="10">
        <f t="shared" ref="EE23:EJ23" si="245">14.6*15</f>
        <v>219</v>
      </c>
      <c r="EF23" s="10">
        <f t="shared" si="245"/>
        <v>219</v>
      </c>
      <c r="EG23" s="10">
        <f t="shared" si="245"/>
        <v>219</v>
      </c>
      <c r="EH23" s="10">
        <f t="shared" si="245"/>
        <v>219</v>
      </c>
      <c r="EI23" s="10">
        <f t="shared" si="245"/>
        <v>219</v>
      </c>
      <c r="EJ23" s="10">
        <f t="shared" si="245"/>
        <v>219</v>
      </c>
      <c r="EK23" s="10">
        <f t="shared" ref="EK23:EL23" si="246">17*15</f>
        <v>255</v>
      </c>
      <c r="EL23" s="10">
        <f t="shared" si="246"/>
        <v>255</v>
      </c>
      <c r="EM23" s="10">
        <f t="shared" ref="EM23:EO23" si="247">14.6*15</f>
        <v>219</v>
      </c>
      <c r="EN23" s="10">
        <f t="shared" si="247"/>
        <v>219</v>
      </c>
      <c r="EO23" s="10">
        <f t="shared" si="247"/>
        <v>219</v>
      </c>
      <c r="EP23" s="10">
        <f>14.7*15</f>
        <v>220.5</v>
      </c>
      <c r="EQ23" s="10">
        <f t="shared" ref="EQ23:EV23" si="248">14.7*15</f>
        <v>220.5</v>
      </c>
      <c r="ER23" s="10">
        <f t="shared" si="248"/>
        <v>220.5</v>
      </c>
      <c r="ES23" s="10">
        <f t="shared" si="248"/>
        <v>220.5</v>
      </c>
      <c r="ET23" s="10">
        <f t="shared" si="248"/>
        <v>220.5</v>
      </c>
      <c r="EU23" s="10">
        <f t="shared" si="248"/>
        <v>220.5</v>
      </c>
      <c r="EV23" s="10">
        <f t="shared" si="248"/>
        <v>220.5</v>
      </c>
      <c r="EW23" s="10">
        <f>15*14</f>
        <v>210</v>
      </c>
      <c r="EX23" s="10">
        <f>15*14</f>
        <v>210</v>
      </c>
      <c r="EY23" s="10">
        <f>14.7*15</f>
        <v>220.5</v>
      </c>
      <c r="EZ23" s="10">
        <f>15*14</f>
        <v>210</v>
      </c>
      <c r="FA23" s="10">
        <f t="shared" ref="FA23:FB23" si="249">14.7*15</f>
        <v>220.5</v>
      </c>
      <c r="FB23" s="10">
        <f t="shared" si="249"/>
        <v>220.5</v>
      </c>
      <c r="FC23" s="10">
        <f>15*14</f>
        <v>210</v>
      </c>
      <c r="FD23" s="10">
        <f t="shared" ref="FD23:FE23" si="250">15*14</f>
        <v>210</v>
      </c>
      <c r="FE23" s="10">
        <f t="shared" si="250"/>
        <v>210</v>
      </c>
      <c r="FF23" s="10">
        <f>13.4*15</f>
        <v>201</v>
      </c>
      <c r="FG23" s="10">
        <f t="shared" ref="FG23:FI23" si="251">13.4*15</f>
        <v>201</v>
      </c>
      <c r="FH23" s="10">
        <f t="shared" si="251"/>
        <v>201</v>
      </c>
      <c r="FI23" s="10">
        <f t="shared" si="251"/>
        <v>201</v>
      </c>
      <c r="FJ23" s="10">
        <f>15*14</f>
        <v>210</v>
      </c>
      <c r="FK23" s="10">
        <f t="shared" ref="FK23:FL23" si="252">13.4*15</f>
        <v>201</v>
      </c>
      <c r="FL23" s="10">
        <f t="shared" si="252"/>
        <v>201</v>
      </c>
      <c r="FM23" s="10">
        <f>13.4*15</f>
        <v>201</v>
      </c>
      <c r="FN23" s="10">
        <v>142.5</v>
      </c>
      <c r="FO23" s="10">
        <v>142.5</v>
      </c>
      <c r="FP23" s="10">
        <f t="shared" ref="FP23:FR23" si="253">15*14</f>
        <v>210</v>
      </c>
      <c r="FQ23" s="10">
        <f t="shared" si="253"/>
        <v>210</v>
      </c>
      <c r="FR23" s="10">
        <f t="shared" si="253"/>
        <v>210</v>
      </c>
      <c r="FS23" s="10">
        <f t="shared" ref="FS23:FT23" si="254">14.7*15</f>
        <v>220.5</v>
      </c>
      <c r="FT23" s="10">
        <f t="shared" si="254"/>
        <v>220.5</v>
      </c>
      <c r="FU23" s="10">
        <f>15*14</f>
        <v>210</v>
      </c>
      <c r="FV23" s="10">
        <f>15*14</f>
        <v>210</v>
      </c>
      <c r="FW23" s="10">
        <f>13.4*15</f>
        <v>201</v>
      </c>
      <c r="FX23" s="10">
        <v>142.5</v>
      </c>
      <c r="FY23" s="10">
        <f>13.4*15</f>
        <v>201</v>
      </c>
      <c r="FZ23" s="10">
        <f t="shared" ref="FZ23:GC23" si="255">15*14</f>
        <v>210</v>
      </c>
      <c r="GA23" s="10">
        <f t="shared" si="255"/>
        <v>210</v>
      </c>
      <c r="GB23" s="10">
        <f t="shared" si="255"/>
        <v>210</v>
      </c>
      <c r="GC23" s="10">
        <f t="shared" si="255"/>
        <v>210</v>
      </c>
      <c r="GD23" s="10">
        <f t="shared" ref="GD23:GG23" si="256">17*15</f>
        <v>255</v>
      </c>
      <c r="GE23" s="10">
        <f t="shared" si="256"/>
        <v>255</v>
      </c>
      <c r="GF23" s="10">
        <f t="shared" si="256"/>
        <v>255</v>
      </c>
      <c r="GG23" s="10">
        <f t="shared" si="256"/>
        <v>255</v>
      </c>
      <c r="GH23" s="10">
        <f t="shared" ref="GH23:GI23" si="257">16.1*15</f>
        <v>241.50000000000003</v>
      </c>
      <c r="GI23" s="10">
        <f t="shared" si="257"/>
        <v>241.50000000000003</v>
      </c>
      <c r="GJ23" s="11">
        <v>224.81234999999998</v>
      </c>
      <c r="GK23" s="11">
        <v>224.81234999999998</v>
      </c>
      <c r="GL23" s="11">
        <v>224.81234999999998</v>
      </c>
      <c r="GM23" s="11">
        <v>224.81234999999998</v>
      </c>
      <c r="GN23" s="11">
        <v>224.81234999999998</v>
      </c>
      <c r="GO23" s="11">
        <v>224.81234999999998</v>
      </c>
      <c r="GP23" s="11">
        <v>224.81234999999998</v>
      </c>
      <c r="GQ23" s="11">
        <v>224.81234999999998</v>
      </c>
      <c r="GR23" s="11">
        <v>226.104375</v>
      </c>
      <c r="GS23" s="11">
        <v>226.104375</v>
      </c>
      <c r="GT23" s="11">
        <v>226.104375</v>
      </c>
      <c r="GU23" s="11">
        <v>226.104375</v>
      </c>
      <c r="GV23" s="11">
        <v>226.104375</v>
      </c>
      <c r="GW23" s="11">
        <v>231.27247499999999</v>
      </c>
      <c r="GX23" s="11">
        <v>231.27247499999999</v>
      </c>
      <c r="GY23" s="11">
        <v>231.27247499999999</v>
      </c>
      <c r="GZ23" s="11">
        <v>231.27247499999999</v>
      </c>
      <c r="HA23" s="11">
        <v>226.104375</v>
      </c>
      <c r="HB23" s="11">
        <v>226.104375</v>
      </c>
      <c r="HC23" s="11">
        <v>226.104375</v>
      </c>
      <c r="HD23" s="11">
        <v>231.27247499999999</v>
      </c>
      <c r="HE23" s="11">
        <v>231.27247499999999</v>
      </c>
      <c r="HF23" s="11">
        <v>231.27247499999999</v>
      </c>
      <c r="HG23" s="11">
        <v>224.81234999999998</v>
      </c>
      <c r="HH23" s="11">
        <v>226.104375</v>
      </c>
      <c r="HI23" s="11">
        <v>224.81234999999998</v>
      </c>
      <c r="HJ23" s="11">
        <v>224.81234999999998</v>
      </c>
      <c r="HK23" s="11">
        <v>214.47615000000002</v>
      </c>
      <c r="HL23" s="11">
        <v>214.47615000000002</v>
      </c>
      <c r="HM23" s="11">
        <v>214.47615000000002</v>
      </c>
      <c r="HN23" s="11">
        <v>214.47615000000002</v>
      </c>
      <c r="HO23" s="11">
        <v>197.67982500000002</v>
      </c>
      <c r="HP23" s="11">
        <v>196.38779999999997</v>
      </c>
      <c r="HQ23" s="11">
        <v>196.38779999999997</v>
      </c>
      <c r="HR23" s="11">
        <v>214.47615000000002</v>
      </c>
      <c r="HS23" s="11">
        <v>214.47615000000002</v>
      </c>
      <c r="HT23" s="11">
        <v>224.81234999999998</v>
      </c>
      <c r="HU23" s="11">
        <v>197.67982500000002</v>
      </c>
      <c r="HV23" s="11">
        <v>197.67982500000002</v>
      </c>
      <c r="HW23" s="11">
        <v>197.67982500000002</v>
      </c>
      <c r="HX23" s="11">
        <v>197.67982500000002</v>
      </c>
      <c r="HY23" s="11">
        <v>197.67982500000002</v>
      </c>
      <c r="HZ23" s="11">
        <v>197.67982500000002</v>
      </c>
      <c r="IA23" s="11">
        <v>214.47615000000002</v>
      </c>
      <c r="IB23" s="11">
        <v>197.67982500000002</v>
      </c>
      <c r="IC23" s="11">
        <v>214.47615000000002</v>
      </c>
      <c r="ID23" s="11">
        <v>214.47615000000002</v>
      </c>
      <c r="IE23" s="11">
        <v>214.47615000000002</v>
      </c>
      <c r="IF23" s="11">
        <v>196.38779999999997</v>
      </c>
      <c r="IG23" s="11">
        <v>197.67982500000002</v>
      </c>
      <c r="IH23" s="11">
        <v>196.38779999999997</v>
      </c>
      <c r="II23" s="11">
        <v>196.38779999999997</v>
      </c>
      <c r="IJ23" s="11">
        <v>192.51172499999998</v>
      </c>
      <c r="IK23" s="11">
        <v>196.38779999999997</v>
      </c>
      <c r="IL23" s="11">
        <v>196.38779999999997</v>
      </c>
      <c r="IM23" s="11">
        <v>197.67982500000002</v>
      </c>
      <c r="IN23" s="11">
        <v>197.67982500000002</v>
      </c>
      <c r="IO23" s="11">
        <v>192.51172499999998</v>
      </c>
      <c r="IP23" s="11">
        <v>192.51172499999998</v>
      </c>
      <c r="IQ23" s="11">
        <v>192.51172499999998</v>
      </c>
      <c r="IR23" s="11">
        <v>192.51172499999998</v>
      </c>
      <c r="IS23" s="11">
        <v>192.51172499999998</v>
      </c>
      <c r="IT23" s="11">
        <v>192.51172499999998</v>
      </c>
      <c r="IU23" s="11">
        <v>192.51172499999998</v>
      </c>
      <c r="IV23" s="11">
        <v>179.59147499999997</v>
      </c>
      <c r="IW23" s="11">
        <v>179.59147499999997</v>
      </c>
      <c r="IX23" s="11">
        <v>179.59147499999997</v>
      </c>
      <c r="IY23" s="11">
        <v>179.59147499999997</v>
      </c>
      <c r="IZ23" s="11">
        <v>179.59147499999997</v>
      </c>
      <c r="JA23" s="11">
        <v>179.59147499999997</v>
      </c>
      <c r="JB23" s="11">
        <v>179.59147499999997</v>
      </c>
      <c r="JC23" s="11">
        <v>179.59147499999997</v>
      </c>
      <c r="JD23" s="11">
        <v>179.59147499999997</v>
      </c>
      <c r="JE23" s="11">
        <v>179.59147499999997</v>
      </c>
      <c r="JF23" s="11">
        <v>152.45894999999999</v>
      </c>
      <c r="JG23" s="11">
        <v>152.45894999999999</v>
      </c>
      <c r="JH23" s="11">
        <v>111.11415</v>
      </c>
      <c r="JI23" s="11">
        <v>196.38779999999997</v>
      </c>
      <c r="JJ23" s="11">
        <v>192.51172499999998</v>
      </c>
      <c r="JK23" s="11">
        <v>192.51172499999998</v>
      </c>
      <c r="JL23" s="11">
        <v>196.38779999999997</v>
      </c>
      <c r="JM23" s="11">
        <v>196.38779999999997</v>
      </c>
      <c r="JN23" s="11">
        <v>192.51172499999998</v>
      </c>
      <c r="JO23" s="11">
        <v>192.51172499999998</v>
      </c>
      <c r="JP23" s="11">
        <v>179.59147499999997</v>
      </c>
      <c r="JQ23" s="11">
        <v>179.59147499999997</v>
      </c>
      <c r="JR23" s="11">
        <v>179.59147499999997</v>
      </c>
      <c r="JS23" s="11">
        <v>196.38779999999997</v>
      </c>
      <c r="JT23" s="11">
        <v>196.38779999999997</v>
      </c>
      <c r="JU23" s="11">
        <v>196.38779999999997</v>
      </c>
      <c r="JV23" s="11">
        <v>197.67982500000002</v>
      </c>
      <c r="JW23" s="11">
        <v>197.67982500000002</v>
      </c>
      <c r="JX23" s="11">
        <v>197.67982500000002</v>
      </c>
      <c r="JY23" s="11">
        <v>197.67982500000002</v>
      </c>
      <c r="JZ23" s="11">
        <v>197.67982500000002</v>
      </c>
      <c r="KA23" s="12">
        <v>226.32</v>
      </c>
      <c r="KB23" s="12">
        <v>226.32</v>
      </c>
      <c r="KC23" s="12">
        <v>226.32</v>
      </c>
      <c r="KD23" s="12">
        <v>190.65</v>
      </c>
      <c r="KE23" s="12">
        <v>190.65</v>
      </c>
      <c r="KF23" s="12">
        <v>190.65</v>
      </c>
      <c r="KG23" s="12">
        <v>190.65</v>
      </c>
      <c r="KH23" s="12">
        <v>226.32</v>
      </c>
      <c r="KI23" s="13">
        <v>276.75</v>
      </c>
      <c r="KJ23" s="13">
        <v>276.75</v>
      </c>
      <c r="KK23" s="13">
        <v>276.75</v>
      </c>
      <c r="KL23" s="13">
        <v>276.75</v>
      </c>
      <c r="KM23" s="13">
        <v>276.75</v>
      </c>
      <c r="KN23" s="13">
        <v>276.75</v>
      </c>
      <c r="KO23" s="13">
        <v>276.75</v>
      </c>
      <c r="KP23" s="13">
        <v>276.75</v>
      </c>
      <c r="KQ23" s="13">
        <v>276.75</v>
      </c>
      <c r="KR23" s="12">
        <v>226.32</v>
      </c>
      <c r="KS23" s="12">
        <v>226.32</v>
      </c>
      <c r="KT23" s="12">
        <v>226.32</v>
      </c>
      <c r="KU23" s="13">
        <v>276.75</v>
      </c>
      <c r="KV23" s="13">
        <v>276.75</v>
      </c>
      <c r="KW23" s="13">
        <v>276.75</v>
      </c>
      <c r="KX23" s="12">
        <v>226.32</v>
      </c>
      <c r="KY23" s="12">
        <v>226.32</v>
      </c>
      <c r="KZ23" s="12">
        <v>226.32</v>
      </c>
      <c r="LA23" s="12">
        <v>226.32</v>
      </c>
      <c r="LB23" s="12">
        <v>190.65</v>
      </c>
      <c r="LC23" s="12">
        <v>190.65</v>
      </c>
      <c r="LD23" s="15">
        <v>222.63</v>
      </c>
      <c r="LE23" s="15">
        <v>222.63</v>
      </c>
      <c r="LF23" s="15">
        <v>221.4</v>
      </c>
      <c r="LG23" s="15">
        <v>222.63</v>
      </c>
      <c r="LH23" s="15">
        <v>221.4</v>
      </c>
      <c r="LI23" s="15">
        <v>222.63</v>
      </c>
      <c r="LJ23" s="12">
        <v>190.65</v>
      </c>
      <c r="LK23" s="12">
        <v>190.65</v>
      </c>
      <c r="LL23" s="12">
        <v>190.65</v>
      </c>
      <c r="LM23" s="12">
        <v>190.65</v>
      </c>
      <c r="LN23" s="12">
        <v>190.65</v>
      </c>
      <c r="LO23" s="12">
        <v>190.65</v>
      </c>
      <c r="LP23" s="12">
        <v>190.65</v>
      </c>
      <c r="LQ23" s="12">
        <v>190.65</v>
      </c>
      <c r="LR23" s="12">
        <v>190.65</v>
      </c>
      <c r="LS23" s="12">
        <v>190.65</v>
      </c>
      <c r="LT23" s="12">
        <v>190.65</v>
      </c>
      <c r="LU23" s="12">
        <v>190.65</v>
      </c>
      <c r="LV23" s="12">
        <v>190.65</v>
      </c>
      <c r="LW23" s="12">
        <v>190.65</v>
      </c>
      <c r="LX23" s="12">
        <v>190.65</v>
      </c>
      <c r="LY23" s="12">
        <v>190.65</v>
      </c>
      <c r="LZ23" s="12">
        <v>190.65</v>
      </c>
      <c r="MA23" s="12">
        <v>190.65</v>
      </c>
      <c r="MB23" s="12">
        <v>190.65</v>
      </c>
      <c r="MC23" s="12">
        <v>190.65</v>
      </c>
      <c r="MD23" s="15">
        <v>222.63</v>
      </c>
      <c r="ME23" s="12">
        <v>225.09</v>
      </c>
      <c r="MF23" s="12">
        <v>225.09</v>
      </c>
      <c r="MG23" s="12">
        <v>225.09</v>
      </c>
      <c r="MH23" s="12">
        <v>225.09</v>
      </c>
      <c r="MI23" s="12">
        <v>225.09</v>
      </c>
      <c r="MJ23" s="12">
        <v>225.09</v>
      </c>
      <c r="MK23" s="12">
        <v>225.09</v>
      </c>
      <c r="ML23" s="12">
        <v>190.65</v>
      </c>
      <c r="MM23" s="12">
        <v>190.65</v>
      </c>
      <c r="MN23" s="12">
        <v>225.09</v>
      </c>
      <c r="MO23" s="12">
        <v>225.09</v>
      </c>
      <c r="MP23" s="12">
        <v>225.09</v>
      </c>
      <c r="MQ23" s="12">
        <v>225.09</v>
      </c>
      <c r="MR23" s="12">
        <v>190.65</v>
      </c>
      <c r="MS23" s="12">
        <v>190.65</v>
      </c>
      <c r="MT23" s="12">
        <v>225.09</v>
      </c>
      <c r="MU23" s="12">
        <v>132</v>
      </c>
      <c r="MV23" s="12">
        <v>226.32</v>
      </c>
      <c r="MW23" s="12">
        <v>102.49</v>
      </c>
      <c r="MX23" s="13">
        <v>276.75</v>
      </c>
      <c r="MY23" s="13">
        <v>276.75</v>
      </c>
      <c r="MZ23" s="13">
        <v>276.75</v>
      </c>
      <c r="NA23" s="13">
        <v>276.75</v>
      </c>
      <c r="NB23" s="13">
        <v>276.75</v>
      </c>
      <c r="NC23" s="13">
        <v>276.75</v>
      </c>
      <c r="ND23" s="13">
        <v>276.75</v>
      </c>
      <c r="NE23" s="12">
        <v>226.32</v>
      </c>
      <c r="NF23" s="12">
        <v>226.32</v>
      </c>
      <c r="NG23" s="12">
        <v>225.09</v>
      </c>
      <c r="NH23" s="12">
        <v>190.65</v>
      </c>
      <c r="NI23" s="12">
        <v>225.09</v>
      </c>
      <c r="NJ23" s="12">
        <v>226.32</v>
      </c>
      <c r="NK23" s="12">
        <v>226.32</v>
      </c>
      <c r="NL23" s="13">
        <v>276.75</v>
      </c>
      <c r="NM23" s="12">
        <v>225.09</v>
      </c>
      <c r="NN23" s="12">
        <v>225.09</v>
      </c>
      <c r="NO23" s="12">
        <v>190.65</v>
      </c>
      <c r="NP23" s="12">
        <v>190.65</v>
      </c>
      <c r="NQ23" s="12">
        <v>225.09</v>
      </c>
    </row>
    <row r="24" spans="1:381" x14ac:dyDescent="0.2">
      <c r="A24" s="2" t="s">
        <v>19</v>
      </c>
      <c r="B24" s="8">
        <v>362</v>
      </c>
      <c r="C24" s="8">
        <v>362</v>
      </c>
      <c r="D24" s="8">
        <v>362</v>
      </c>
      <c r="E24" s="8">
        <v>362</v>
      </c>
      <c r="F24" s="8">
        <v>362</v>
      </c>
      <c r="G24" s="8">
        <v>362</v>
      </c>
      <c r="H24" s="8">
        <v>352</v>
      </c>
      <c r="I24" s="8">
        <v>352</v>
      </c>
      <c r="J24" s="8">
        <v>365</v>
      </c>
      <c r="K24" s="8">
        <v>365</v>
      </c>
      <c r="L24" s="8">
        <v>365</v>
      </c>
      <c r="M24" s="8">
        <v>365</v>
      </c>
      <c r="N24" s="8">
        <v>365</v>
      </c>
      <c r="O24" s="9">
        <v>367</v>
      </c>
      <c r="P24" s="9">
        <v>367</v>
      </c>
      <c r="Q24" s="9">
        <v>367</v>
      </c>
      <c r="R24" s="9">
        <v>367</v>
      </c>
      <c r="S24" s="8">
        <v>365</v>
      </c>
      <c r="T24" s="8">
        <v>365</v>
      </c>
      <c r="U24" s="8">
        <v>365</v>
      </c>
      <c r="V24" s="9">
        <v>367</v>
      </c>
      <c r="W24" s="9">
        <v>367</v>
      </c>
      <c r="X24" s="9">
        <v>367</v>
      </c>
      <c r="Y24" s="8">
        <v>362</v>
      </c>
      <c r="Z24" s="8">
        <v>365</v>
      </c>
      <c r="AA24" s="8">
        <v>362</v>
      </c>
      <c r="AB24" s="8">
        <v>362</v>
      </c>
      <c r="AC24" s="8">
        <v>352</v>
      </c>
      <c r="AD24" s="8">
        <v>352</v>
      </c>
      <c r="AE24" s="8">
        <v>352</v>
      </c>
      <c r="AF24" s="8">
        <v>352</v>
      </c>
      <c r="AG24" s="8">
        <v>343</v>
      </c>
      <c r="AH24" s="9">
        <v>337</v>
      </c>
      <c r="AI24" s="9">
        <v>337</v>
      </c>
      <c r="AJ24" s="8">
        <v>352</v>
      </c>
      <c r="AK24" s="8">
        <v>352</v>
      </c>
      <c r="AL24" s="8">
        <v>362</v>
      </c>
      <c r="AM24" s="8">
        <v>343</v>
      </c>
      <c r="AN24" s="8">
        <v>343</v>
      </c>
      <c r="AO24" s="8">
        <v>343</v>
      </c>
      <c r="AP24" s="8">
        <v>343</v>
      </c>
      <c r="AQ24" s="8">
        <v>343</v>
      </c>
      <c r="AR24" s="8">
        <v>352</v>
      </c>
      <c r="AS24" s="8">
        <v>343</v>
      </c>
      <c r="AT24" s="8">
        <v>352</v>
      </c>
      <c r="AU24" s="8">
        <v>352</v>
      </c>
      <c r="AV24" s="8">
        <v>352</v>
      </c>
      <c r="AW24" s="9">
        <v>337</v>
      </c>
      <c r="AX24" s="8">
        <v>343</v>
      </c>
      <c r="AY24" s="9">
        <v>337</v>
      </c>
      <c r="AZ24" s="9">
        <v>337</v>
      </c>
      <c r="BA24" s="8">
        <v>329</v>
      </c>
      <c r="BB24" s="9">
        <v>337</v>
      </c>
      <c r="BC24" s="9">
        <v>337</v>
      </c>
      <c r="BD24" s="8">
        <v>343</v>
      </c>
      <c r="BE24" s="8">
        <v>343</v>
      </c>
      <c r="BF24" s="8">
        <v>329</v>
      </c>
      <c r="BG24" s="8">
        <v>329</v>
      </c>
      <c r="BH24" s="8">
        <v>329</v>
      </c>
      <c r="BI24" s="8">
        <v>329</v>
      </c>
      <c r="BJ24" s="8">
        <v>329</v>
      </c>
      <c r="BK24" s="8">
        <v>329</v>
      </c>
      <c r="BL24" s="9">
        <v>316</v>
      </c>
      <c r="BM24" s="9">
        <v>316</v>
      </c>
      <c r="BN24" s="9">
        <v>316</v>
      </c>
      <c r="BO24" s="9">
        <v>316</v>
      </c>
      <c r="BP24" s="9">
        <v>316</v>
      </c>
      <c r="BQ24" s="9">
        <v>316</v>
      </c>
      <c r="BR24" s="9">
        <v>316</v>
      </c>
      <c r="BS24" s="9">
        <v>316</v>
      </c>
      <c r="BT24" s="9">
        <v>316</v>
      </c>
      <c r="BU24" s="9">
        <v>316</v>
      </c>
      <c r="BV24" s="8">
        <v>288</v>
      </c>
      <c r="BW24" s="8">
        <v>288</v>
      </c>
      <c r="BX24" s="9">
        <v>245</v>
      </c>
      <c r="BY24" s="9">
        <v>337</v>
      </c>
      <c r="BZ24" s="8">
        <v>329</v>
      </c>
      <c r="CA24" s="8">
        <v>329</v>
      </c>
      <c r="CB24" s="9">
        <v>337</v>
      </c>
      <c r="CC24" s="9">
        <v>337</v>
      </c>
      <c r="CD24" s="8">
        <v>329</v>
      </c>
      <c r="CE24" s="8">
        <v>329</v>
      </c>
      <c r="CF24" s="9">
        <v>316</v>
      </c>
      <c r="CG24" s="9">
        <v>316</v>
      </c>
      <c r="CH24" s="9">
        <v>316</v>
      </c>
      <c r="CI24" s="9">
        <v>337</v>
      </c>
      <c r="CJ24" s="9">
        <v>337</v>
      </c>
      <c r="CK24" s="9">
        <v>337</v>
      </c>
      <c r="CL24" s="8">
        <v>343</v>
      </c>
      <c r="CM24" s="8">
        <v>343</v>
      </c>
      <c r="CN24" s="8">
        <v>343</v>
      </c>
      <c r="CO24" s="8">
        <v>343</v>
      </c>
      <c r="CP24" s="9">
        <v>337</v>
      </c>
      <c r="CQ24" s="8">
        <v>343</v>
      </c>
      <c r="CR24" s="8">
        <v>343</v>
      </c>
      <c r="CS24" s="10">
        <f>14.7*16</f>
        <v>235.2</v>
      </c>
      <c r="CT24" s="10">
        <f>16.1*16</f>
        <v>257.60000000000002</v>
      </c>
      <c r="CU24" s="10">
        <f>16.1*16</f>
        <v>257.60000000000002</v>
      </c>
      <c r="CV24" s="10">
        <f>14.7*16</f>
        <v>235.2</v>
      </c>
      <c r="CW24" s="10">
        <f>17*16</f>
        <v>272</v>
      </c>
      <c r="CX24" s="10">
        <f>17*16</f>
        <v>272</v>
      </c>
      <c r="CY24" s="10">
        <f t="shared" ref="CY24:CZ24" si="258">14.7*16</f>
        <v>235.2</v>
      </c>
      <c r="CZ24" s="10">
        <f t="shared" si="258"/>
        <v>235.2</v>
      </c>
      <c r="DA24" s="10">
        <f t="shared" ref="DA24:DQ24" si="259">16.1*16</f>
        <v>257.60000000000002</v>
      </c>
      <c r="DB24" s="10">
        <f t="shared" si="259"/>
        <v>257.60000000000002</v>
      </c>
      <c r="DC24" s="10">
        <f t="shared" si="259"/>
        <v>257.60000000000002</v>
      </c>
      <c r="DD24" s="10">
        <f t="shared" si="259"/>
        <v>257.60000000000002</v>
      </c>
      <c r="DE24" s="10">
        <f t="shared" si="259"/>
        <v>257.60000000000002</v>
      </c>
      <c r="DF24" s="10">
        <f t="shared" si="259"/>
        <v>257.60000000000002</v>
      </c>
      <c r="DG24" s="10">
        <f t="shared" si="259"/>
        <v>257.60000000000002</v>
      </c>
      <c r="DH24" s="10">
        <f t="shared" si="259"/>
        <v>257.60000000000002</v>
      </c>
      <c r="DI24" s="10">
        <f t="shared" si="259"/>
        <v>257.60000000000002</v>
      </c>
      <c r="DJ24" s="10">
        <f t="shared" si="259"/>
        <v>257.60000000000002</v>
      </c>
      <c r="DK24" s="10">
        <f t="shared" si="259"/>
        <v>257.60000000000002</v>
      </c>
      <c r="DL24" s="10">
        <f t="shared" si="259"/>
        <v>257.60000000000002</v>
      </c>
      <c r="DM24" s="10">
        <f t="shared" si="259"/>
        <v>257.60000000000002</v>
      </c>
      <c r="DN24" s="10">
        <f t="shared" si="259"/>
        <v>257.60000000000002</v>
      </c>
      <c r="DO24" s="10">
        <f t="shared" si="259"/>
        <v>257.60000000000002</v>
      </c>
      <c r="DP24" s="10">
        <f t="shared" si="259"/>
        <v>257.60000000000002</v>
      </c>
      <c r="DQ24" s="10">
        <f t="shared" si="259"/>
        <v>257.60000000000002</v>
      </c>
      <c r="DR24" s="10">
        <f>17*16</f>
        <v>272</v>
      </c>
      <c r="DS24" s="10">
        <f>16.1*16</f>
        <v>257.60000000000002</v>
      </c>
      <c r="DT24" s="10">
        <f>14.7*16</f>
        <v>235.2</v>
      </c>
      <c r="DU24" s="10">
        <f>17*16</f>
        <v>272</v>
      </c>
      <c r="DV24" s="10">
        <f>14.7*16</f>
        <v>235.2</v>
      </c>
      <c r="DW24" s="10">
        <f t="shared" ref="DW24:DX24" si="260">17*16</f>
        <v>272</v>
      </c>
      <c r="DX24" s="10">
        <f t="shared" si="260"/>
        <v>272</v>
      </c>
      <c r="DY24" s="10">
        <f>14.7*16</f>
        <v>235.2</v>
      </c>
      <c r="DZ24" s="10">
        <f t="shared" ref="DZ24:EA24" si="261">17*16</f>
        <v>272</v>
      </c>
      <c r="EA24" s="10">
        <f t="shared" si="261"/>
        <v>272</v>
      </c>
      <c r="EB24" s="10">
        <f t="shared" ref="EB24:EC24" si="262">16.1*16</f>
        <v>257.60000000000002</v>
      </c>
      <c r="EC24" s="10">
        <f t="shared" si="262"/>
        <v>257.60000000000002</v>
      </c>
      <c r="ED24" s="10">
        <f>14.6*16</f>
        <v>233.6</v>
      </c>
      <c r="EE24" s="10">
        <f t="shared" ref="EE24:EJ24" si="263">14.6*16</f>
        <v>233.6</v>
      </c>
      <c r="EF24" s="10">
        <f t="shared" si="263"/>
        <v>233.6</v>
      </c>
      <c r="EG24" s="10">
        <f t="shared" si="263"/>
        <v>233.6</v>
      </c>
      <c r="EH24" s="10">
        <f t="shared" si="263"/>
        <v>233.6</v>
      </c>
      <c r="EI24" s="10">
        <f t="shared" si="263"/>
        <v>233.6</v>
      </c>
      <c r="EJ24" s="10">
        <f t="shared" si="263"/>
        <v>233.6</v>
      </c>
      <c r="EK24" s="10">
        <f t="shared" ref="EK24:EL24" si="264">17*16</f>
        <v>272</v>
      </c>
      <c r="EL24" s="10">
        <f t="shared" si="264"/>
        <v>272</v>
      </c>
      <c r="EM24" s="10">
        <f t="shared" ref="EM24:EO24" si="265">14.6*16</f>
        <v>233.6</v>
      </c>
      <c r="EN24" s="10">
        <f t="shared" si="265"/>
        <v>233.6</v>
      </c>
      <c r="EO24" s="10">
        <f t="shared" si="265"/>
        <v>233.6</v>
      </c>
      <c r="EP24" s="10">
        <f>14.7*16</f>
        <v>235.2</v>
      </c>
      <c r="EQ24" s="10">
        <f t="shared" ref="EQ24:EV24" si="266">14.7*16</f>
        <v>235.2</v>
      </c>
      <c r="ER24" s="10">
        <f t="shared" si="266"/>
        <v>235.2</v>
      </c>
      <c r="ES24" s="10">
        <f t="shared" si="266"/>
        <v>235.2</v>
      </c>
      <c r="ET24" s="10">
        <f t="shared" si="266"/>
        <v>235.2</v>
      </c>
      <c r="EU24" s="10">
        <f t="shared" si="266"/>
        <v>235.2</v>
      </c>
      <c r="EV24" s="10">
        <f t="shared" si="266"/>
        <v>235.2</v>
      </c>
      <c r="EW24" s="10">
        <f>16*14</f>
        <v>224</v>
      </c>
      <c r="EX24" s="10">
        <f>16*14</f>
        <v>224</v>
      </c>
      <c r="EY24" s="10">
        <f>14.7*16</f>
        <v>235.2</v>
      </c>
      <c r="EZ24" s="10">
        <f>16*14</f>
        <v>224</v>
      </c>
      <c r="FA24" s="10">
        <f t="shared" ref="FA24:FB24" si="267">14.7*16</f>
        <v>235.2</v>
      </c>
      <c r="FB24" s="10">
        <f t="shared" si="267"/>
        <v>235.2</v>
      </c>
      <c r="FC24" s="10">
        <f>16*14</f>
        <v>224</v>
      </c>
      <c r="FD24" s="10">
        <f t="shared" ref="FD24:FE24" si="268">16*14</f>
        <v>224</v>
      </c>
      <c r="FE24" s="10">
        <f t="shared" si="268"/>
        <v>224</v>
      </c>
      <c r="FF24" s="10">
        <f>13.4*16</f>
        <v>214.4</v>
      </c>
      <c r="FG24" s="10">
        <f t="shared" ref="FG24:FI24" si="269">13.4*16</f>
        <v>214.4</v>
      </c>
      <c r="FH24" s="10">
        <f t="shared" si="269"/>
        <v>214.4</v>
      </c>
      <c r="FI24" s="10">
        <f t="shared" si="269"/>
        <v>214.4</v>
      </c>
      <c r="FJ24" s="10">
        <f>16*14</f>
        <v>224</v>
      </c>
      <c r="FK24" s="10">
        <f t="shared" ref="FK24:FL24" si="270">13.4*16</f>
        <v>214.4</v>
      </c>
      <c r="FL24" s="10">
        <f t="shared" si="270"/>
        <v>214.4</v>
      </c>
      <c r="FM24" s="10">
        <f>13.4*16</f>
        <v>214.4</v>
      </c>
      <c r="FN24" s="10">
        <v>152</v>
      </c>
      <c r="FO24" s="10">
        <v>152</v>
      </c>
      <c r="FP24" s="10">
        <f t="shared" ref="FP24:FR24" si="271">16*14</f>
        <v>224</v>
      </c>
      <c r="FQ24" s="10">
        <f t="shared" si="271"/>
        <v>224</v>
      </c>
      <c r="FR24" s="10">
        <f t="shared" si="271"/>
        <v>224</v>
      </c>
      <c r="FS24" s="10">
        <f t="shared" ref="FS24:FT24" si="272">14.7*16</f>
        <v>235.2</v>
      </c>
      <c r="FT24" s="10">
        <f t="shared" si="272"/>
        <v>235.2</v>
      </c>
      <c r="FU24" s="10">
        <f>16*14</f>
        <v>224</v>
      </c>
      <c r="FV24" s="10">
        <f>16*14</f>
        <v>224</v>
      </c>
      <c r="FW24" s="10">
        <f>13.4*16</f>
        <v>214.4</v>
      </c>
      <c r="FX24" s="10">
        <v>152</v>
      </c>
      <c r="FY24" s="10">
        <f>13.4*16</f>
        <v>214.4</v>
      </c>
      <c r="FZ24" s="10">
        <f t="shared" ref="FZ24:GC24" si="273">16*14</f>
        <v>224</v>
      </c>
      <c r="GA24" s="10">
        <f t="shared" si="273"/>
        <v>224</v>
      </c>
      <c r="GB24" s="10">
        <f t="shared" si="273"/>
        <v>224</v>
      </c>
      <c r="GC24" s="10">
        <f t="shared" si="273"/>
        <v>224</v>
      </c>
      <c r="GD24" s="10">
        <f t="shared" ref="GD24:GG24" si="274">17*16</f>
        <v>272</v>
      </c>
      <c r="GE24" s="10">
        <f t="shared" si="274"/>
        <v>272</v>
      </c>
      <c r="GF24" s="10">
        <f t="shared" si="274"/>
        <v>272</v>
      </c>
      <c r="GG24" s="10">
        <f t="shared" si="274"/>
        <v>272</v>
      </c>
      <c r="GH24" s="10">
        <f t="shared" ref="GH24:GI24" si="275">16.1*16</f>
        <v>257.60000000000002</v>
      </c>
      <c r="GI24" s="10">
        <f t="shared" si="275"/>
        <v>257.60000000000002</v>
      </c>
      <c r="GJ24" s="11">
        <v>249.36082500000001</v>
      </c>
      <c r="GK24" s="11">
        <v>249.36082500000001</v>
      </c>
      <c r="GL24" s="11">
        <v>249.36082500000001</v>
      </c>
      <c r="GM24" s="11">
        <v>249.36082500000001</v>
      </c>
      <c r="GN24" s="11">
        <v>249.36082500000001</v>
      </c>
      <c r="GO24" s="11">
        <v>249.36082500000001</v>
      </c>
      <c r="GP24" s="11">
        <v>249.36082500000001</v>
      </c>
      <c r="GQ24" s="11">
        <v>249.36082500000001</v>
      </c>
      <c r="GR24" s="11">
        <v>251.944875</v>
      </c>
      <c r="GS24" s="11">
        <v>251.944875</v>
      </c>
      <c r="GT24" s="11">
        <v>251.944875</v>
      </c>
      <c r="GU24" s="11">
        <v>251.944875</v>
      </c>
      <c r="GV24" s="11">
        <v>251.944875</v>
      </c>
      <c r="GW24" s="11">
        <v>258.40499999999997</v>
      </c>
      <c r="GX24" s="11">
        <v>258.40499999999997</v>
      </c>
      <c r="GY24" s="11">
        <v>258.40499999999997</v>
      </c>
      <c r="GZ24" s="11">
        <v>258.40499999999997</v>
      </c>
      <c r="HA24" s="11">
        <v>251.944875</v>
      </c>
      <c r="HB24" s="11">
        <v>251.944875</v>
      </c>
      <c r="HC24" s="11">
        <v>251.944875</v>
      </c>
      <c r="HD24" s="11">
        <v>258.40499999999997</v>
      </c>
      <c r="HE24" s="11">
        <v>258.40499999999997</v>
      </c>
      <c r="HF24" s="11">
        <v>258.40499999999997</v>
      </c>
      <c r="HG24" s="11">
        <v>249.36082500000001</v>
      </c>
      <c r="HH24" s="11">
        <v>251.944875</v>
      </c>
      <c r="HI24" s="11">
        <v>249.36082500000001</v>
      </c>
      <c r="HJ24" s="11">
        <v>249.36082500000001</v>
      </c>
      <c r="HK24" s="11">
        <v>237.73259999999996</v>
      </c>
      <c r="HL24" s="11">
        <v>237.73259999999996</v>
      </c>
      <c r="HM24" s="11">
        <v>237.73259999999996</v>
      </c>
      <c r="HN24" s="11">
        <v>237.73259999999996</v>
      </c>
      <c r="HO24" s="11">
        <v>222.22829999999999</v>
      </c>
      <c r="HP24" s="11">
        <v>219.64425</v>
      </c>
      <c r="HQ24" s="11">
        <v>219.64425</v>
      </c>
      <c r="HR24" s="11">
        <v>237.73259999999996</v>
      </c>
      <c r="HS24" s="11">
        <v>237.73259999999996</v>
      </c>
      <c r="HT24" s="11">
        <v>249.36082500000001</v>
      </c>
      <c r="HU24" s="11">
        <v>222.22829999999999</v>
      </c>
      <c r="HV24" s="11">
        <v>222.22829999999999</v>
      </c>
      <c r="HW24" s="11">
        <v>222.22829999999999</v>
      </c>
      <c r="HX24" s="11">
        <v>222.22829999999999</v>
      </c>
      <c r="HY24" s="11">
        <v>222.22829999999999</v>
      </c>
      <c r="HZ24" s="11">
        <v>222.22829999999999</v>
      </c>
      <c r="IA24" s="11">
        <v>237.73259999999996</v>
      </c>
      <c r="IB24" s="11">
        <v>222.22829999999999</v>
      </c>
      <c r="IC24" s="11">
        <v>237.73259999999996</v>
      </c>
      <c r="ID24" s="11">
        <v>237.73259999999996</v>
      </c>
      <c r="IE24" s="11">
        <v>237.73259999999996</v>
      </c>
      <c r="IF24" s="11">
        <v>219.64425</v>
      </c>
      <c r="IG24" s="11">
        <v>222.22829999999999</v>
      </c>
      <c r="IH24" s="11">
        <v>219.64425</v>
      </c>
      <c r="II24" s="11">
        <v>219.64425</v>
      </c>
      <c r="IJ24" s="11">
        <v>210.600075</v>
      </c>
      <c r="IK24" s="11">
        <v>219.64425</v>
      </c>
      <c r="IL24" s="11">
        <v>219.64425</v>
      </c>
      <c r="IM24" s="11">
        <v>222.22829999999999</v>
      </c>
      <c r="IN24" s="11">
        <v>222.22829999999999</v>
      </c>
      <c r="IO24" s="11">
        <v>210.600075</v>
      </c>
      <c r="IP24" s="11">
        <v>210.600075</v>
      </c>
      <c r="IQ24" s="11">
        <v>210.600075</v>
      </c>
      <c r="IR24" s="11">
        <v>210.600075</v>
      </c>
      <c r="IS24" s="11">
        <v>210.600075</v>
      </c>
      <c r="IT24" s="11">
        <v>210.600075</v>
      </c>
      <c r="IU24" s="11">
        <v>210.600075</v>
      </c>
      <c r="IV24" s="11">
        <v>197.67982500000002</v>
      </c>
      <c r="IW24" s="11">
        <v>197.67982500000002</v>
      </c>
      <c r="IX24" s="11">
        <v>197.67982500000002</v>
      </c>
      <c r="IY24" s="11">
        <v>197.67982500000002</v>
      </c>
      <c r="IZ24" s="11">
        <v>197.67982500000002</v>
      </c>
      <c r="JA24" s="11">
        <v>197.67982500000002</v>
      </c>
      <c r="JB24" s="11">
        <v>197.67982500000002</v>
      </c>
      <c r="JC24" s="11">
        <v>197.67982500000002</v>
      </c>
      <c r="JD24" s="11">
        <v>197.67982500000002</v>
      </c>
      <c r="JE24" s="11">
        <v>197.67982500000002</v>
      </c>
      <c r="JF24" s="11">
        <v>167.96324999999999</v>
      </c>
      <c r="JG24" s="11">
        <v>167.96324999999999</v>
      </c>
      <c r="JH24" s="11">
        <v>120.158325</v>
      </c>
      <c r="JI24" s="11">
        <v>219.64425</v>
      </c>
      <c r="JJ24" s="11">
        <v>210.600075</v>
      </c>
      <c r="JK24" s="11">
        <v>210.600075</v>
      </c>
      <c r="JL24" s="11">
        <v>219.64425</v>
      </c>
      <c r="JM24" s="11">
        <v>219.64425</v>
      </c>
      <c r="JN24" s="11">
        <v>210.600075</v>
      </c>
      <c r="JO24" s="11">
        <v>210.600075</v>
      </c>
      <c r="JP24" s="11">
        <v>197.67982500000002</v>
      </c>
      <c r="JQ24" s="11">
        <v>197.67982500000002</v>
      </c>
      <c r="JR24" s="11">
        <v>197.67982500000002</v>
      </c>
      <c r="JS24" s="11">
        <v>219.64425</v>
      </c>
      <c r="JT24" s="11">
        <v>219.64425</v>
      </c>
      <c r="JU24" s="11">
        <v>219.64425</v>
      </c>
      <c r="JV24" s="11">
        <v>222.22829999999999</v>
      </c>
      <c r="JW24" s="11">
        <v>222.22829999999999</v>
      </c>
      <c r="JX24" s="11">
        <v>222.22829999999999</v>
      </c>
      <c r="JY24" s="11">
        <v>222.22829999999999</v>
      </c>
      <c r="JZ24" s="11">
        <v>222.22829999999999</v>
      </c>
      <c r="KA24" s="12">
        <v>256.8</v>
      </c>
      <c r="KB24" s="12">
        <v>256.8</v>
      </c>
      <c r="KC24" s="12">
        <v>256.8</v>
      </c>
      <c r="KD24" s="12">
        <v>190.65</v>
      </c>
      <c r="KE24" s="12">
        <v>190.65</v>
      </c>
      <c r="KF24" s="12">
        <v>190.65</v>
      </c>
      <c r="KG24" s="12">
        <v>190.65</v>
      </c>
      <c r="KH24" s="12">
        <v>256.8</v>
      </c>
      <c r="KI24" s="13">
        <v>312</v>
      </c>
      <c r="KJ24" s="13">
        <v>312</v>
      </c>
      <c r="KK24" s="13">
        <v>312</v>
      </c>
      <c r="KL24" s="13">
        <v>312</v>
      </c>
      <c r="KM24" s="13">
        <v>312</v>
      </c>
      <c r="KN24" s="13">
        <v>312</v>
      </c>
      <c r="KO24" s="13">
        <v>312</v>
      </c>
      <c r="KP24" s="13">
        <v>312</v>
      </c>
      <c r="KQ24" s="13">
        <v>312</v>
      </c>
      <c r="KR24" s="12">
        <v>256.8</v>
      </c>
      <c r="KS24" s="12">
        <v>256.8</v>
      </c>
      <c r="KT24" s="12">
        <v>256.8</v>
      </c>
      <c r="KU24" s="13">
        <v>312</v>
      </c>
      <c r="KV24" s="13">
        <v>312</v>
      </c>
      <c r="KW24" s="13">
        <v>312</v>
      </c>
      <c r="KX24" s="12">
        <v>256.8</v>
      </c>
      <c r="KY24" s="12">
        <v>256.8</v>
      </c>
      <c r="KZ24" s="12">
        <v>256.8</v>
      </c>
      <c r="LA24" s="12">
        <v>256.8</v>
      </c>
      <c r="LB24" s="12">
        <v>190.65</v>
      </c>
      <c r="LC24" s="12">
        <v>190.65</v>
      </c>
      <c r="LD24" s="15">
        <v>248.4</v>
      </c>
      <c r="LE24" s="15">
        <v>248.4</v>
      </c>
      <c r="LF24" s="15">
        <v>246</v>
      </c>
      <c r="LG24" s="15">
        <v>248.4</v>
      </c>
      <c r="LH24" s="15">
        <v>246</v>
      </c>
      <c r="LI24" s="15">
        <v>248.4</v>
      </c>
      <c r="LJ24" s="12">
        <v>190.65</v>
      </c>
      <c r="LK24" s="12">
        <v>190.65</v>
      </c>
      <c r="LL24" s="12">
        <v>190.65</v>
      </c>
      <c r="LM24" s="12">
        <v>190.65</v>
      </c>
      <c r="LN24" s="12">
        <v>190.65</v>
      </c>
      <c r="LO24" s="12">
        <v>190.65</v>
      </c>
      <c r="LP24" s="12">
        <v>190.65</v>
      </c>
      <c r="LQ24" s="12">
        <v>190.65</v>
      </c>
      <c r="LR24" s="12">
        <v>190.65</v>
      </c>
      <c r="LS24" s="12">
        <v>190.65</v>
      </c>
      <c r="LT24" s="12">
        <v>190.65</v>
      </c>
      <c r="LU24" s="12">
        <v>190.65</v>
      </c>
      <c r="LV24" s="12">
        <v>190.65</v>
      </c>
      <c r="LW24" s="12">
        <v>190.65</v>
      </c>
      <c r="LX24" s="12">
        <v>190.65</v>
      </c>
      <c r="LY24" s="12">
        <v>190.65</v>
      </c>
      <c r="LZ24" s="12">
        <v>190.65</v>
      </c>
      <c r="MA24" s="12">
        <v>190.65</v>
      </c>
      <c r="MB24" s="12">
        <v>190.65</v>
      </c>
      <c r="MC24" s="12">
        <v>190.65</v>
      </c>
      <c r="MD24" s="15">
        <v>248.4</v>
      </c>
      <c r="ME24" s="12">
        <v>225.09</v>
      </c>
      <c r="MF24" s="12">
        <v>225.09</v>
      </c>
      <c r="MG24" s="12">
        <v>225.09</v>
      </c>
      <c r="MH24" s="12">
        <v>225.09</v>
      </c>
      <c r="MI24" s="12">
        <v>225.09</v>
      </c>
      <c r="MJ24" s="12">
        <v>225.09</v>
      </c>
      <c r="MK24" s="12">
        <v>225.09</v>
      </c>
      <c r="ML24" s="12">
        <v>190.65</v>
      </c>
      <c r="MM24" s="12">
        <v>190.65</v>
      </c>
      <c r="MN24" s="12">
        <v>225.09</v>
      </c>
      <c r="MO24" s="12">
        <v>225.09</v>
      </c>
      <c r="MP24" s="12">
        <v>225.09</v>
      </c>
      <c r="MQ24" s="12">
        <v>225.09</v>
      </c>
      <c r="MR24" s="12">
        <v>190.65</v>
      </c>
      <c r="MS24" s="12">
        <v>190.65</v>
      </c>
      <c r="MT24" s="12">
        <v>225.09</v>
      </c>
      <c r="MU24" s="12">
        <v>132</v>
      </c>
      <c r="MV24" s="12">
        <v>256.8</v>
      </c>
      <c r="MW24" s="12">
        <v>102.49</v>
      </c>
      <c r="MX24" s="13">
        <v>312</v>
      </c>
      <c r="MY24" s="13">
        <v>312</v>
      </c>
      <c r="MZ24" s="13">
        <v>312</v>
      </c>
      <c r="NA24" s="13">
        <v>312</v>
      </c>
      <c r="NB24" s="13">
        <v>312</v>
      </c>
      <c r="NC24" s="13">
        <v>312</v>
      </c>
      <c r="ND24" s="13">
        <v>312</v>
      </c>
      <c r="NE24" s="12">
        <v>256.8</v>
      </c>
      <c r="NF24" s="12">
        <v>256.8</v>
      </c>
      <c r="NG24" s="12">
        <v>225.09</v>
      </c>
      <c r="NH24" s="12">
        <v>190.65</v>
      </c>
      <c r="NI24" s="12">
        <v>225.09</v>
      </c>
      <c r="NJ24" s="12">
        <v>256.8</v>
      </c>
      <c r="NK24" s="12">
        <v>256.8</v>
      </c>
      <c r="NL24" s="13">
        <v>312</v>
      </c>
      <c r="NM24" s="12">
        <v>225.09</v>
      </c>
      <c r="NN24" s="12">
        <v>225.09</v>
      </c>
      <c r="NO24" s="12">
        <v>190.65</v>
      </c>
      <c r="NP24" s="12">
        <v>190.65</v>
      </c>
      <c r="NQ24" s="12">
        <v>225.09</v>
      </c>
    </row>
    <row r="25" spans="1:381" x14ac:dyDescent="0.2">
      <c r="A25" s="2" t="s">
        <v>20</v>
      </c>
      <c r="B25" s="8">
        <v>380</v>
      </c>
      <c r="C25" s="8">
        <v>380</v>
      </c>
      <c r="D25" s="8">
        <v>380</v>
      </c>
      <c r="E25" s="8">
        <v>380</v>
      </c>
      <c r="F25" s="8">
        <v>380</v>
      </c>
      <c r="G25" s="8">
        <v>380</v>
      </c>
      <c r="H25" s="8">
        <v>369</v>
      </c>
      <c r="I25" s="8">
        <v>369</v>
      </c>
      <c r="J25" s="8">
        <v>382</v>
      </c>
      <c r="K25" s="8">
        <v>382</v>
      </c>
      <c r="L25" s="8">
        <v>382</v>
      </c>
      <c r="M25" s="8">
        <v>382</v>
      </c>
      <c r="N25" s="8">
        <v>382</v>
      </c>
      <c r="O25" s="9">
        <v>384</v>
      </c>
      <c r="P25" s="9">
        <v>384</v>
      </c>
      <c r="Q25" s="9">
        <v>384</v>
      </c>
      <c r="R25" s="9">
        <v>384</v>
      </c>
      <c r="S25" s="8">
        <v>382</v>
      </c>
      <c r="T25" s="8">
        <v>382</v>
      </c>
      <c r="U25" s="8">
        <v>382</v>
      </c>
      <c r="V25" s="9">
        <v>384</v>
      </c>
      <c r="W25" s="9">
        <v>384</v>
      </c>
      <c r="X25" s="9">
        <v>384</v>
      </c>
      <c r="Y25" s="8">
        <v>380</v>
      </c>
      <c r="Z25" s="8">
        <v>382</v>
      </c>
      <c r="AA25" s="8">
        <v>380</v>
      </c>
      <c r="AB25" s="8">
        <v>380</v>
      </c>
      <c r="AC25" s="8">
        <v>369</v>
      </c>
      <c r="AD25" s="8">
        <v>369</v>
      </c>
      <c r="AE25" s="8">
        <v>369</v>
      </c>
      <c r="AF25" s="8">
        <v>369</v>
      </c>
      <c r="AG25" s="8">
        <v>362</v>
      </c>
      <c r="AH25" s="9">
        <v>353</v>
      </c>
      <c r="AI25" s="9">
        <v>353</v>
      </c>
      <c r="AJ25" s="8">
        <v>369</v>
      </c>
      <c r="AK25" s="8">
        <v>369</v>
      </c>
      <c r="AL25" s="8">
        <v>380</v>
      </c>
      <c r="AM25" s="8">
        <v>362</v>
      </c>
      <c r="AN25" s="8">
        <v>362</v>
      </c>
      <c r="AO25" s="8">
        <v>362</v>
      </c>
      <c r="AP25" s="8">
        <v>362</v>
      </c>
      <c r="AQ25" s="8">
        <v>362</v>
      </c>
      <c r="AR25" s="8">
        <v>369</v>
      </c>
      <c r="AS25" s="8">
        <v>362</v>
      </c>
      <c r="AT25" s="8">
        <v>369</v>
      </c>
      <c r="AU25" s="8">
        <v>369</v>
      </c>
      <c r="AV25" s="8">
        <v>369</v>
      </c>
      <c r="AW25" s="9">
        <v>353</v>
      </c>
      <c r="AX25" s="8">
        <v>362</v>
      </c>
      <c r="AY25" s="9">
        <v>353</v>
      </c>
      <c r="AZ25" s="9">
        <v>353</v>
      </c>
      <c r="BA25" s="8">
        <v>344</v>
      </c>
      <c r="BB25" s="9">
        <v>353</v>
      </c>
      <c r="BC25" s="9">
        <v>353</v>
      </c>
      <c r="BD25" s="8">
        <v>362</v>
      </c>
      <c r="BE25" s="8">
        <v>362</v>
      </c>
      <c r="BF25" s="8">
        <v>344</v>
      </c>
      <c r="BG25" s="8">
        <v>344</v>
      </c>
      <c r="BH25" s="8">
        <v>344</v>
      </c>
      <c r="BI25" s="8">
        <v>344</v>
      </c>
      <c r="BJ25" s="8">
        <v>344</v>
      </c>
      <c r="BK25" s="8">
        <v>344</v>
      </c>
      <c r="BL25" s="9">
        <v>331</v>
      </c>
      <c r="BM25" s="9">
        <v>331</v>
      </c>
      <c r="BN25" s="9">
        <v>331</v>
      </c>
      <c r="BO25" s="9">
        <v>331</v>
      </c>
      <c r="BP25" s="9">
        <v>331</v>
      </c>
      <c r="BQ25" s="9">
        <v>331</v>
      </c>
      <c r="BR25" s="9">
        <v>331</v>
      </c>
      <c r="BS25" s="9">
        <v>331</v>
      </c>
      <c r="BT25" s="9">
        <v>331</v>
      </c>
      <c r="BU25" s="9">
        <v>331</v>
      </c>
      <c r="BV25" s="8">
        <v>302</v>
      </c>
      <c r="BW25" s="8">
        <v>302</v>
      </c>
      <c r="BX25" s="9">
        <v>257</v>
      </c>
      <c r="BY25" s="9">
        <v>353</v>
      </c>
      <c r="BZ25" s="8">
        <v>344</v>
      </c>
      <c r="CA25" s="8">
        <v>344</v>
      </c>
      <c r="CB25" s="9">
        <v>353</v>
      </c>
      <c r="CC25" s="9">
        <v>353</v>
      </c>
      <c r="CD25" s="8">
        <v>344</v>
      </c>
      <c r="CE25" s="8">
        <v>344</v>
      </c>
      <c r="CF25" s="9">
        <v>331</v>
      </c>
      <c r="CG25" s="9">
        <v>331</v>
      </c>
      <c r="CH25" s="9">
        <v>331</v>
      </c>
      <c r="CI25" s="9">
        <v>353</v>
      </c>
      <c r="CJ25" s="9">
        <v>353</v>
      </c>
      <c r="CK25" s="9">
        <v>353</v>
      </c>
      <c r="CL25" s="8">
        <v>362</v>
      </c>
      <c r="CM25" s="8">
        <v>362</v>
      </c>
      <c r="CN25" s="8">
        <v>362</v>
      </c>
      <c r="CO25" s="8">
        <v>362</v>
      </c>
      <c r="CP25" s="9">
        <v>353</v>
      </c>
      <c r="CQ25" s="8">
        <v>362</v>
      </c>
      <c r="CR25" s="8">
        <v>362</v>
      </c>
      <c r="CS25" s="10">
        <f>14.7*17</f>
        <v>249.89999999999998</v>
      </c>
      <c r="CT25" s="10">
        <f>16.1*17</f>
        <v>273.70000000000005</v>
      </c>
      <c r="CU25" s="10">
        <f>16.1*17</f>
        <v>273.70000000000005</v>
      </c>
      <c r="CV25" s="10">
        <f>14.7*17</f>
        <v>249.89999999999998</v>
      </c>
      <c r="CW25" s="10">
        <f>17*17</f>
        <v>289</v>
      </c>
      <c r="CX25" s="10">
        <f>17*17</f>
        <v>289</v>
      </c>
      <c r="CY25" s="10">
        <f t="shared" ref="CY25:CZ25" si="276">14.7*17</f>
        <v>249.89999999999998</v>
      </c>
      <c r="CZ25" s="10">
        <f t="shared" si="276"/>
        <v>249.89999999999998</v>
      </c>
      <c r="DA25" s="10">
        <f t="shared" ref="DA25:DQ25" si="277">16.1*17</f>
        <v>273.70000000000005</v>
      </c>
      <c r="DB25" s="10">
        <f t="shared" si="277"/>
        <v>273.70000000000005</v>
      </c>
      <c r="DC25" s="10">
        <f t="shared" si="277"/>
        <v>273.70000000000005</v>
      </c>
      <c r="DD25" s="10">
        <f t="shared" si="277"/>
        <v>273.70000000000005</v>
      </c>
      <c r="DE25" s="10">
        <f t="shared" si="277"/>
        <v>273.70000000000005</v>
      </c>
      <c r="DF25" s="10">
        <f t="shared" si="277"/>
        <v>273.70000000000005</v>
      </c>
      <c r="DG25" s="10">
        <f t="shared" si="277"/>
        <v>273.70000000000005</v>
      </c>
      <c r="DH25" s="10">
        <f t="shared" si="277"/>
        <v>273.70000000000005</v>
      </c>
      <c r="DI25" s="10">
        <f t="shared" si="277"/>
        <v>273.70000000000005</v>
      </c>
      <c r="DJ25" s="10">
        <f t="shared" si="277"/>
        <v>273.70000000000005</v>
      </c>
      <c r="DK25" s="10">
        <f t="shared" si="277"/>
        <v>273.70000000000005</v>
      </c>
      <c r="DL25" s="10">
        <f t="shared" si="277"/>
        <v>273.70000000000005</v>
      </c>
      <c r="DM25" s="10">
        <f t="shared" si="277"/>
        <v>273.70000000000005</v>
      </c>
      <c r="DN25" s="10">
        <f t="shared" si="277"/>
        <v>273.70000000000005</v>
      </c>
      <c r="DO25" s="10">
        <f t="shared" si="277"/>
        <v>273.70000000000005</v>
      </c>
      <c r="DP25" s="10">
        <f t="shared" si="277"/>
        <v>273.70000000000005</v>
      </c>
      <c r="DQ25" s="10">
        <f t="shared" si="277"/>
        <v>273.70000000000005</v>
      </c>
      <c r="DR25" s="10">
        <f>17*17</f>
        <v>289</v>
      </c>
      <c r="DS25" s="10">
        <f>16.1*17</f>
        <v>273.70000000000005</v>
      </c>
      <c r="DT25" s="10">
        <f>14.7*17</f>
        <v>249.89999999999998</v>
      </c>
      <c r="DU25" s="10">
        <f>17*17</f>
        <v>289</v>
      </c>
      <c r="DV25" s="10">
        <f>14.7*17</f>
        <v>249.89999999999998</v>
      </c>
      <c r="DW25" s="10">
        <f t="shared" ref="DW25:DX25" si="278">17*17</f>
        <v>289</v>
      </c>
      <c r="DX25" s="10">
        <f t="shared" si="278"/>
        <v>289</v>
      </c>
      <c r="DY25" s="10">
        <f>14.7*17</f>
        <v>249.89999999999998</v>
      </c>
      <c r="DZ25" s="10">
        <f t="shared" ref="DZ25:EA25" si="279">17*17</f>
        <v>289</v>
      </c>
      <c r="EA25" s="10">
        <f t="shared" si="279"/>
        <v>289</v>
      </c>
      <c r="EB25" s="10">
        <f t="shared" ref="EB25:EC25" si="280">16.1*17</f>
        <v>273.70000000000005</v>
      </c>
      <c r="EC25" s="10">
        <f t="shared" si="280"/>
        <v>273.70000000000005</v>
      </c>
      <c r="ED25" s="10">
        <f>14.6*17</f>
        <v>248.2</v>
      </c>
      <c r="EE25" s="10">
        <f t="shared" ref="EE25:EJ25" si="281">14.6*17</f>
        <v>248.2</v>
      </c>
      <c r="EF25" s="10">
        <f t="shared" si="281"/>
        <v>248.2</v>
      </c>
      <c r="EG25" s="10">
        <f t="shared" si="281"/>
        <v>248.2</v>
      </c>
      <c r="EH25" s="10">
        <f t="shared" si="281"/>
        <v>248.2</v>
      </c>
      <c r="EI25" s="10">
        <f t="shared" si="281"/>
        <v>248.2</v>
      </c>
      <c r="EJ25" s="10">
        <f t="shared" si="281"/>
        <v>248.2</v>
      </c>
      <c r="EK25" s="10">
        <f t="shared" ref="EK25:EL25" si="282">17*17</f>
        <v>289</v>
      </c>
      <c r="EL25" s="10">
        <f t="shared" si="282"/>
        <v>289</v>
      </c>
      <c r="EM25" s="10">
        <f t="shared" ref="EM25:EO25" si="283">14.6*17</f>
        <v>248.2</v>
      </c>
      <c r="EN25" s="10">
        <f t="shared" si="283"/>
        <v>248.2</v>
      </c>
      <c r="EO25" s="10">
        <f t="shared" si="283"/>
        <v>248.2</v>
      </c>
      <c r="EP25" s="10">
        <f>14.7*17</f>
        <v>249.89999999999998</v>
      </c>
      <c r="EQ25" s="10">
        <f t="shared" ref="EQ25:EV25" si="284">14.7*17</f>
        <v>249.89999999999998</v>
      </c>
      <c r="ER25" s="10">
        <f t="shared" si="284"/>
        <v>249.89999999999998</v>
      </c>
      <c r="ES25" s="10">
        <f t="shared" si="284"/>
        <v>249.89999999999998</v>
      </c>
      <c r="ET25" s="10">
        <f t="shared" si="284"/>
        <v>249.89999999999998</v>
      </c>
      <c r="EU25" s="10">
        <f t="shared" si="284"/>
        <v>249.89999999999998</v>
      </c>
      <c r="EV25" s="10">
        <f t="shared" si="284"/>
        <v>249.89999999999998</v>
      </c>
      <c r="EW25" s="10">
        <f>17*14</f>
        <v>238</v>
      </c>
      <c r="EX25" s="10">
        <f>17*14</f>
        <v>238</v>
      </c>
      <c r="EY25" s="10">
        <f>14.7*17</f>
        <v>249.89999999999998</v>
      </c>
      <c r="EZ25" s="10">
        <f>17*14</f>
        <v>238</v>
      </c>
      <c r="FA25" s="10">
        <f t="shared" ref="FA25:FB25" si="285">14.7*17</f>
        <v>249.89999999999998</v>
      </c>
      <c r="FB25" s="10">
        <f t="shared" si="285"/>
        <v>249.89999999999998</v>
      </c>
      <c r="FC25" s="10">
        <f>17*14</f>
        <v>238</v>
      </c>
      <c r="FD25" s="10">
        <f t="shared" ref="FD25:FE25" si="286">17*14</f>
        <v>238</v>
      </c>
      <c r="FE25" s="10">
        <f t="shared" si="286"/>
        <v>238</v>
      </c>
      <c r="FF25" s="10">
        <f>13.4*17</f>
        <v>227.8</v>
      </c>
      <c r="FG25" s="10">
        <f t="shared" ref="FG25:FI25" si="287">13.4*17</f>
        <v>227.8</v>
      </c>
      <c r="FH25" s="10">
        <f t="shared" si="287"/>
        <v>227.8</v>
      </c>
      <c r="FI25" s="10">
        <f t="shared" si="287"/>
        <v>227.8</v>
      </c>
      <c r="FJ25" s="10">
        <f>17*14</f>
        <v>238</v>
      </c>
      <c r="FK25" s="10">
        <f t="shared" ref="FK25:FL25" si="288">13.4*17</f>
        <v>227.8</v>
      </c>
      <c r="FL25" s="10">
        <f t="shared" si="288"/>
        <v>227.8</v>
      </c>
      <c r="FM25" s="10">
        <f>13.4*17</f>
        <v>227.8</v>
      </c>
      <c r="FN25" s="10">
        <v>161.5</v>
      </c>
      <c r="FO25" s="10">
        <v>161.5</v>
      </c>
      <c r="FP25" s="10">
        <f t="shared" ref="FP25:FR25" si="289">17*14</f>
        <v>238</v>
      </c>
      <c r="FQ25" s="10">
        <f t="shared" si="289"/>
        <v>238</v>
      </c>
      <c r="FR25" s="10">
        <f t="shared" si="289"/>
        <v>238</v>
      </c>
      <c r="FS25" s="10">
        <f t="shared" ref="FS25:FT25" si="290">14.7*17</f>
        <v>249.89999999999998</v>
      </c>
      <c r="FT25" s="10">
        <f t="shared" si="290"/>
        <v>249.89999999999998</v>
      </c>
      <c r="FU25" s="10">
        <f>17*14</f>
        <v>238</v>
      </c>
      <c r="FV25" s="10">
        <f>17*14</f>
        <v>238</v>
      </c>
      <c r="FW25" s="10">
        <f>13.4*17</f>
        <v>227.8</v>
      </c>
      <c r="FX25" s="10">
        <v>161.5</v>
      </c>
      <c r="FY25" s="10">
        <f>13.4*17</f>
        <v>227.8</v>
      </c>
      <c r="FZ25" s="10">
        <f t="shared" ref="FZ25:GC25" si="291">17*14</f>
        <v>238</v>
      </c>
      <c r="GA25" s="10">
        <f t="shared" si="291"/>
        <v>238</v>
      </c>
      <c r="GB25" s="10">
        <f t="shared" si="291"/>
        <v>238</v>
      </c>
      <c r="GC25" s="10">
        <f t="shared" si="291"/>
        <v>238</v>
      </c>
      <c r="GD25" s="10">
        <f t="shared" ref="GD25:GG25" si="292">17*17</f>
        <v>289</v>
      </c>
      <c r="GE25" s="10">
        <f t="shared" si="292"/>
        <v>289</v>
      </c>
      <c r="GF25" s="10">
        <f t="shared" si="292"/>
        <v>289</v>
      </c>
      <c r="GG25" s="10">
        <f t="shared" si="292"/>
        <v>289</v>
      </c>
      <c r="GH25" s="10">
        <f t="shared" ref="GH25:GI25" si="293">16.1*17</f>
        <v>273.70000000000005</v>
      </c>
      <c r="GI25" s="10">
        <f t="shared" si="293"/>
        <v>273.70000000000005</v>
      </c>
      <c r="GJ25" s="11">
        <v>249.36082500000001</v>
      </c>
      <c r="GK25" s="11">
        <v>249.36082500000001</v>
      </c>
      <c r="GL25" s="11">
        <v>249.36082500000001</v>
      </c>
      <c r="GM25" s="11">
        <v>249.36082500000001</v>
      </c>
      <c r="GN25" s="11">
        <v>249.36082500000001</v>
      </c>
      <c r="GO25" s="11">
        <v>249.36082500000001</v>
      </c>
      <c r="GP25" s="11">
        <v>249.36082500000001</v>
      </c>
      <c r="GQ25" s="11">
        <v>249.36082500000001</v>
      </c>
      <c r="GR25" s="11">
        <v>251.944875</v>
      </c>
      <c r="GS25" s="11">
        <v>251.944875</v>
      </c>
      <c r="GT25" s="11">
        <v>251.944875</v>
      </c>
      <c r="GU25" s="11">
        <v>251.944875</v>
      </c>
      <c r="GV25" s="11">
        <v>251.944875</v>
      </c>
      <c r="GW25" s="11">
        <v>258.40499999999997</v>
      </c>
      <c r="GX25" s="11">
        <v>258.40499999999997</v>
      </c>
      <c r="GY25" s="11">
        <v>258.40499999999997</v>
      </c>
      <c r="GZ25" s="11">
        <v>258.40499999999997</v>
      </c>
      <c r="HA25" s="11">
        <v>251.944875</v>
      </c>
      <c r="HB25" s="11">
        <v>251.944875</v>
      </c>
      <c r="HC25" s="11">
        <v>251.944875</v>
      </c>
      <c r="HD25" s="11">
        <v>258.40499999999997</v>
      </c>
      <c r="HE25" s="11">
        <v>258.40499999999997</v>
      </c>
      <c r="HF25" s="11">
        <v>258.40499999999997</v>
      </c>
      <c r="HG25" s="11">
        <v>249.36082500000001</v>
      </c>
      <c r="HH25" s="11">
        <v>251.944875</v>
      </c>
      <c r="HI25" s="11">
        <v>249.36082500000001</v>
      </c>
      <c r="HJ25" s="11">
        <v>249.36082500000001</v>
      </c>
      <c r="HK25" s="11">
        <v>237.73259999999996</v>
      </c>
      <c r="HL25" s="11">
        <v>237.73259999999996</v>
      </c>
      <c r="HM25" s="11">
        <v>237.73259999999996</v>
      </c>
      <c r="HN25" s="11">
        <v>237.73259999999996</v>
      </c>
      <c r="HO25" s="11">
        <v>222.22829999999999</v>
      </c>
      <c r="HP25" s="11">
        <v>219.64425</v>
      </c>
      <c r="HQ25" s="11">
        <v>219.64425</v>
      </c>
      <c r="HR25" s="11">
        <v>237.73259999999996</v>
      </c>
      <c r="HS25" s="11">
        <v>237.73259999999996</v>
      </c>
      <c r="HT25" s="11">
        <v>249.36082500000001</v>
      </c>
      <c r="HU25" s="11">
        <v>222.22829999999999</v>
      </c>
      <c r="HV25" s="11">
        <v>222.22829999999999</v>
      </c>
      <c r="HW25" s="11">
        <v>222.22829999999999</v>
      </c>
      <c r="HX25" s="11">
        <v>222.22829999999999</v>
      </c>
      <c r="HY25" s="11">
        <v>222.22829999999999</v>
      </c>
      <c r="HZ25" s="11">
        <v>222.22829999999999</v>
      </c>
      <c r="IA25" s="11">
        <v>237.73259999999996</v>
      </c>
      <c r="IB25" s="11">
        <v>222.22829999999999</v>
      </c>
      <c r="IC25" s="11">
        <v>237.73259999999996</v>
      </c>
      <c r="ID25" s="11">
        <v>237.73259999999996</v>
      </c>
      <c r="IE25" s="11">
        <v>237.73259999999996</v>
      </c>
      <c r="IF25" s="11">
        <v>219.64425</v>
      </c>
      <c r="IG25" s="11">
        <v>222.22829999999999</v>
      </c>
      <c r="IH25" s="11">
        <v>219.64425</v>
      </c>
      <c r="II25" s="11">
        <v>219.64425</v>
      </c>
      <c r="IJ25" s="11">
        <v>210.600075</v>
      </c>
      <c r="IK25" s="11">
        <v>219.64425</v>
      </c>
      <c r="IL25" s="11">
        <v>219.64425</v>
      </c>
      <c r="IM25" s="11">
        <v>222.22829999999999</v>
      </c>
      <c r="IN25" s="11">
        <v>222.22829999999999</v>
      </c>
      <c r="IO25" s="11">
        <v>210.600075</v>
      </c>
      <c r="IP25" s="11">
        <v>210.600075</v>
      </c>
      <c r="IQ25" s="11">
        <v>210.600075</v>
      </c>
      <c r="IR25" s="11">
        <v>210.600075</v>
      </c>
      <c r="IS25" s="11">
        <v>210.600075</v>
      </c>
      <c r="IT25" s="11">
        <v>210.600075</v>
      </c>
      <c r="IU25" s="11">
        <v>210.600075</v>
      </c>
      <c r="IV25" s="11">
        <v>197.67982500000002</v>
      </c>
      <c r="IW25" s="11">
        <v>197.67982500000002</v>
      </c>
      <c r="IX25" s="11">
        <v>197.67982500000002</v>
      </c>
      <c r="IY25" s="11">
        <v>197.67982500000002</v>
      </c>
      <c r="IZ25" s="11">
        <v>197.67982500000002</v>
      </c>
      <c r="JA25" s="11">
        <v>197.67982500000002</v>
      </c>
      <c r="JB25" s="11">
        <v>197.67982500000002</v>
      </c>
      <c r="JC25" s="11">
        <v>197.67982500000002</v>
      </c>
      <c r="JD25" s="11">
        <v>197.67982500000002</v>
      </c>
      <c r="JE25" s="11">
        <v>197.67982500000002</v>
      </c>
      <c r="JF25" s="11">
        <v>167.96324999999999</v>
      </c>
      <c r="JG25" s="11">
        <v>167.96324999999999</v>
      </c>
      <c r="JH25" s="11">
        <v>120.158325</v>
      </c>
      <c r="JI25" s="11">
        <v>219.64425</v>
      </c>
      <c r="JJ25" s="11">
        <v>210.600075</v>
      </c>
      <c r="JK25" s="11">
        <v>210.600075</v>
      </c>
      <c r="JL25" s="11">
        <v>219.64425</v>
      </c>
      <c r="JM25" s="11">
        <v>219.64425</v>
      </c>
      <c r="JN25" s="11">
        <v>210.600075</v>
      </c>
      <c r="JO25" s="11">
        <v>210.600075</v>
      </c>
      <c r="JP25" s="11">
        <v>197.67982500000002</v>
      </c>
      <c r="JQ25" s="11">
        <v>197.67982500000002</v>
      </c>
      <c r="JR25" s="11">
        <v>197.67982500000002</v>
      </c>
      <c r="JS25" s="11">
        <v>219.64425</v>
      </c>
      <c r="JT25" s="11">
        <v>219.64425</v>
      </c>
      <c r="JU25" s="11">
        <v>219.64425</v>
      </c>
      <c r="JV25" s="11">
        <v>222.22829999999999</v>
      </c>
      <c r="JW25" s="11">
        <v>222.22829999999999</v>
      </c>
      <c r="JX25" s="11">
        <v>222.22829999999999</v>
      </c>
      <c r="JY25" s="11">
        <v>222.22829999999999</v>
      </c>
      <c r="JZ25" s="11">
        <v>222.22829999999999</v>
      </c>
      <c r="KA25" s="12">
        <v>256.8</v>
      </c>
      <c r="KB25" s="12">
        <v>256.8</v>
      </c>
      <c r="KC25" s="12">
        <v>256.8</v>
      </c>
      <c r="KD25" s="12">
        <v>223.86</v>
      </c>
      <c r="KE25" s="12">
        <v>223.86</v>
      </c>
      <c r="KF25" s="12">
        <v>223.86</v>
      </c>
      <c r="KG25" s="12">
        <v>223.86</v>
      </c>
      <c r="KH25" s="12">
        <v>256.8</v>
      </c>
      <c r="KI25" s="13">
        <v>312</v>
      </c>
      <c r="KJ25" s="13">
        <v>312</v>
      </c>
      <c r="KK25" s="13">
        <v>312</v>
      </c>
      <c r="KL25" s="13">
        <v>312</v>
      </c>
      <c r="KM25" s="13">
        <v>312</v>
      </c>
      <c r="KN25" s="13">
        <v>312</v>
      </c>
      <c r="KO25" s="13">
        <v>312</v>
      </c>
      <c r="KP25" s="13">
        <v>312</v>
      </c>
      <c r="KQ25" s="13">
        <v>312</v>
      </c>
      <c r="KR25" s="12">
        <v>256.8</v>
      </c>
      <c r="KS25" s="12">
        <v>256.8</v>
      </c>
      <c r="KT25" s="12">
        <v>256.8</v>
      </c>
      <c r="KU25" s="13">
        <v>312</v>
      </c>
      <c r="KV25" s="13">
        <v>312</v>
      </c>
      <c r="KW25" s="13">
        <v>312</v>
      </c>
      <c r="KX25" s="12">
        <v>256.8</v>
      </c>
      <c r="KY25" s="12">
        <v>256.8</v>
      </c>
      <c r="KZ25" s="12">
        <v>256.8</v>
      </c>
      <c r="LA25" s="12">
        <v>256.8</v>
      </c>
      <c r="LB25" s="12">
        <v>223.86</v>
      </c>
      <c r="LC25" s="12">
        <v>223.86</v>
      </c>
      <c r="LD25" s="15">
        <v>248.4</v>
      </c>
      <c r="LE25" s="15">
        <v>248.4</v>
      </c>
      <c r="LF25" s="15">
        <v>246</v>
      </c>
      <c r="LG25" s="15">
        <v>248.4</v>
      </c>
      <c r="LH25" s="15">
        <v>246</v>
      </c>
      <c r="LI25" s="15">
        <v>248.4</v>
      </c>
      <c r="LJ25" s="12">
        <v>223.86</v>
      </c>
      <c r="LK25" s="12">
        <v>223.86</v>
      </c>
      <c r="LL25" s="12">
        <v>223.86</v>
      </c>
      <c r="LM25" s="12">
        <v>223.86</v>
      </c>
      <c r="LN25" s="12">
        <v>223.86</v>
      </c>
      <c r="LO25" s="12">
        <v>223.86</v>
      </c>
      <c r="LP25" s="12">
        <v>223.86</v>
      </c>
      <c r="LQ25" s="12">
        <v>223.86</v>
      </c>
      <c r="LR25" s="12">
        <v>223.86</v>
      </c>
      <c r="LS25" s="12">
        <v>223.86</v>
      </c>
      <c r="LT25" s="12">
        <v>223.86</v>
      </c>
      <c r="LU25" s="12">
        <v>223.86</v>
      </c>
      <c r="LV25" s="12">
        <v>223.86</v>
      </c>
      <c r="LW25" s="12">
        <v>223.86</v>
      </c>
      <c r="LX25" s="12">
        <v>223.86</v>
      </c>
      <c r="LY25" s="12">
        <v>223.86</v>
      </c>
      <c r="LZ25" s="12">
        <v>223.86</v>
      </c>
      <c r="MA25" s="12">
        <v>223.86</v>
      </c>
      <c r="MB25" s="12">
        <v>223.86</v>
      </c>
      <c r="MC25" s="12">
        <v>223.86</v>
      </c>
      <c r="MD25" s="15">
        <v>248.4</v>
      </c>
      <c r="ME25" s="12">
        <v>225.09</v>
      </c>
      <c r="MF25" s="12">
        <v>225.09</v>
      </c>
      <c r="MG25" s="12">
        <v>225.09</v>
      </c>
      <c r="MH25" s="12">
        <v>225.09</v>
      </c>
      <c r="MI25" s="12">
        <v>225.09</v>
      </c>
      <c r="MJ25" s="12">
        <v>225.09</v>
      </c>
      <c r="MK25" s="12">
        <v>225.09</v>
      </c>
      <c r="ML25" s="12">
        <v>223.86</v>
      </c>
      <c r="MM25" s="12">
        <v>223.86</v>
      </c>
      <c r="MN25" s="12">
        <v>225.09</v>
      </c>
      <c r="MO25" s="12">
        <v>225.09</v>
      </c>
      <c r="MP25" s="12">
        <v>225.09</v>
      </c>
      <c r="MQ25" s="12">
        <v>225.09</v>
      </c>
      <c r="MR25" s="12">
        <v>223.86</v>
      </c>
      <c r="MS25" s="12">
        <v>223.86</v>
      </c>
      <c r="MT25" s="12">
        <v>225.09</v>
      </c>
      <c r="MU25" s="12">
        <v>132</v>
      </c>
      <c r="MV25" s="12">
        <v>256.8</v>
      </c>
      <c r="MW25" s="12">
        <v>111</v>
      </c>
      <c r="MX25" s="13">
        <v>312</v>
      </c>
      <c r="MY25" s="13">
        <v>312</v>
      </c>
      <c r="MZ25" s="13">
        <v>312</v>
      </c>
      <c r="NA25" s="13">
        <v>312</v>
      </c>
      <c r="NB25" s="13">
        <v>312</v>
      </c>
      <c r="NC25" s="13">
        <v>312</v>
      </c>
      <c r="ND25" s="13">
        <v>312</v>
      </c>
      <c r="NE25" s="12">
        <v>256.8</v>
      </c>
      <c r="NF25" s="12">
        <v>256.8</v>
      </c>
      <c r="NG25" s="12">
        <v>225.09</v>
      </c>
      <c r="NH25" s="12">
        <v>223.86</v>
      </c>
      <c r="NI25" s="12">
        <v>225.09</v>
      </c>
      <c r="NJ25" s="12">
        <v>256.8</v>
      </c>
      <c r="NK25" s="12">
        <v>256.8</v>
      </c>
      <c r="NL25" s="13">
        <v>312</v>
      </c>
      <c r="NM25" s="12">
        <v>225.09</v>
      </c>
      <c r="NN25" s="12">
        <v>225.09</v>
      </c>
      <c r="NO25" s="12">
        <v>223.86</v>
      </c>
      <c r="NP25" s="12">
        <v>223.86</v>
      </c>
      <c r="NQ25" s="12">
        <v>225.09</v>
      </c>
    </row>
    <row r="26" spans="1:381" x14ac:dyDescent="0.2">
      <c r="A26" s="2" t="s">
        <v>21</v>
      </c>
      <c r="B26" s="8">
        <v>393</v>
      </c>
      <c r="C26" s="8">
        <v>393</v>
      </c>
      <c r="D26" s="8">
        <v>393</v>
      </c>
      <c r="E26" s="8">
        <v>393</v>
      </c>
      <c r="F26" s="8">
        <v>393</v>
      </c>
      <c r="G26" s="8">
        <v>393</v>
      </c>
      <c r="H26" s="8">
        <v>381</v>
      </c>
      <c r="I26" s="8">
        <v>381</v>
      </c>
      <c r="J26" s="8">
        <v>396</v>
      </c>
      <c r="K26" s="8">
        <v>396</v>
      </c>
      <c r="L26" s="8">
        <v>396</v>
      </c>
      <c r="M26" s="8">
        <v>396</v>
      </c>
      <c r="N26" s="8">
        <v>396</v>
      </c>
      <c r="O26" s="9">
        <v>398</v>
      </c>
      <c r="P26" s="9">
        <v>398</v>
      </c>
      <c r="Q26" s="9">
        <v>398</v>
      </c>
      <c r="R26" s="9">
        <v>398</v>
      </c>
      <c r="S26" s="8">
        <v>396</v>
      </c>
      <c r="T26" s="8">
        <v>396</v>
      </c>
      <c r="U26" s="8">
        <v>396</v>
      </c>
      <c r="V26" s="9">
        <v>398</v>
      </c>
      <c r="W26" s="9">
        <v>398</v>
      </c>
      <c r="X26" s="9">
        <v>398</v>
      </c>
      <c r="Y26" s="8">
        <v>393</v>
      </c>
      <c r="Z26" s="8">
        <v>396</v>
      </c>
      <c r="AA26" s="8">
        <v>393</v>
      </c>
      <c r="AB26" s="8">
        <v>393</v>
      </c>
      <c r="AC26" s="8">
        <v>381</v>
      </c>
      <c r="AD26" s="8">
        <v>381</v>
      </c>
      <c r="AE26" s="8">
        <v>381</v>
      </c>
      <c r="AF26" s="8">
        <v>381</v>
      </c>
      <c r="AG26" s="8">
        <v>374</v>
      </c>
      <c r="AH26" s="9">
        <v>365</v>
      </c>
      <c r="AI26" s="9">
        <v>365</v>
      </c>
      <c r="AJ26" s="8">
        <v>381</v>
      </c>
      <c r="AK26" s="8">
        <v>381</v>
      </c>
      <c r="AL26" s="8">
        <v>393</v>
      </c>
      <c r="AM26" s="8">
        <v>374</v>
      </c>
      <c r="AN26" s="8">
        <v>374</v>
      </c>
      <c r="AO26" s="8">
        <v>374</v>
      </c>
      <c r="AP26" s="8">
        <v>374</v>
      </c>
      <c r="AQ26" s="8">
        <v>374</v>
      </c>
      <c r="AR26" s="8">
        <v>381</v>
      </c>
      <c r="AS26" s="8">
        <v>374</v>
      </c>
      <c r="AT26" s="8">
        <v>381</v>
      </c>
      <c r="AU26" s="8">
        <v>381</v>
      </c>
      <c r="AV26" s="8">
        <v>381</v>
      </c>
      <c r="AW26" s="9">
        <v>365</v>
      </c>
      <c r="AX26" s="8">
        <v>374</v>
      </c>
      <c r="AY26" s="9">
        <v>365</v>
      </c>
      <c r="AZ26" s="9">
        <v>365</v>
      </c>
      <c r="BA26" s="8">
        <v>356</v>
      </c>
      <c r="BB26" s="9">
        <v>365</v>
      </c>
      <c r="BC26" s="9">
        <v>365</v>
      </c>
      <c r="BD26" s="8">
        <v>374</v>
      </c>
      <c r="BE26" s="8">
        <v>374</v>
      </c>
      <c r="BF26" s="8">
        <v>356</v>
      </c>
      <c r="BG26" s="8">
        <v>356</v>
      </c>
      <c r="BH26" s="8">
        <v>356</v>
      </c>
      <c r="BI26" s="8">
        <v>356</v>
      </c>
      <c r="BJ26" s="8">
        <v>356</v>
      </c>
      <c r="BK26" s="8">
        <v>356</v>
      </c>
      <c r="BL26" s="9">
        <v>342</v>
      </c>
      <c r="BM26" s="9">
        <v>342</v>
      </c>
      <c r="BN26" s="9">
        <v>342</v>
      </c>
      <c r="BO26" s="9">
        <v>342</v>
      </c>
      <c r="BP26" s="9">
        <v>342</v>
      </c>
      <c r="BQ26" s="9">
        <v>342</v>
      </c>
      <c r="BR26" s="9">
        <v>342</v>
      </c>
      <c r="BS26" s="9">
        <v>342</v>
      </c>
      <c r="BT26" s="9">
        <v>342</v>
      </c>
      <c r="BU26" s="9">
        <v>342</v>
      </c>
      <c r="BV26" s="8">
        <v>311</v>
      </c>
      <c r="BW26" s="8">
        <v>311</v>
      </c>
      <c r="BX26" s="9">
        <v>264</v>
      </c>
      <c r="BY26" s="9">
        <v>365</v>
      </c>
      <c r="BZ26" s="8">
        <v>356</v>
      </c>
      <c r="CA26" s="8">
        <v>356</v>
      </c>
      <c r="CB26" s="9">
        <v>365</v>
      </c>
      <c r="CC26" s="9">
        <v>365</v>
      </c>
      <c r="CD26" s="8">
        <v>356</v>
      </c>
      <c r="CE26" s="8">
        <v>356</v>
      </c>
      <c r="CF26" s="9">
        <v>342</v>
      </c>
      <c r="CG26" s="9">
        <v>342</v>
      </c>
      <c r="CH26" s="9">
        <v>342</v>
      </c>
      <c r="CI26" s="9">
        <v>365</v>
      </c>
      <c r="CJ26" s="9">
        <v>365</v>
      </c>
      <c r="CK26" s="9">
        <v>365</v>
      </c>
      <c r="CL26" s="8">
        <v>374</v>
      </c>
      <c r="CM26" s="8">
        <v>374</v>
      </c>
      <c r="CN26" s="8">
        <v>374</v>
      </c>
      <c r="CO26" s="8">
        <v>374</v>
      </c>
      <c r="CP26" s="9">
        <v>365</v>
      </c>
      <c r="CQ26" s="8">
        <v>374</v>
      </c>
      <c r="CR26" s="8">
        <v>374</v>
      </c>
      <c r="CS26" s="10">
        <f>18*14.7</f>
        <v>264.59999999999997</v>
      </c>
      <c r="CT26" s="10">
        <f>16.1*18</f>
        <v>289.8</v>
      </c>
      <c r="CU26" s="10">
        <f>16.1*18</f>
        <v>289.8</v>
      </c>
      <c r="CV26" s="10">
        <f>18*14.7</f>
        <v>264.59999999999997</v>
      </c>
      <c r="CW26" s="10">
        <f>17*18</f>
        <v>306</v>
      </c>
      <c r="CX26" s="10">
        <f>17*18</f>
        <v>306</v>
      </c>
      <c r="CY26" s="10">
        <f t="shared" ref="CY26:CZ26" si="294">18*14.7</f>
        <v>264.59999999999997</v>
      </c>
      <c r="CZ26" s="10">
        <f t="shared" si="294"/>
        <v>264.59999999999997</v>
      </c>
      <c r="DA26" s="10">
        <f t="shared" ref="DA26:DQ26" si="295">16.1*18</f>
        <v>289.8</v>
      </c>
      <c r="DB26" s="10">
        <f t="shared" si="295"/>
        <v>289.8</v>
      </c>
      <c r="DC26" s="10">
        <f t="shared" si="295"/>
        <v>289.8</v>
      </c>
      <c r="DD26" s="10">
        <f t="shared" si="295"/>
        <v>289.8</v>
      </c>
      <c r="DE26" s="10">
        <f t="shared" si="295"/>
        <v>289.8</v>
      </c>
      <c r="DF26" s="10">
        <f t="shared" si="295"/>
        <v>289.8</v>
      </c>
      <c r="DG26" s="10">
        <f t="shared" si="295"/>
        <v>289.8</v>
      </c>
      <c r="DH26" s="10">
        <f t="shared" si="295"/>
        <v>289.8</v>
      </c>
      <c r="DI26" s="10">
        <f t="shared" si="295"/>
        <v>289.8</v>
      </c>
      <c r="DJ26" s="10">
        <f t="shared" si="295"/>
        <v>289.8</v>
      </c>
      <c r="DK26" s="10">
        <f t="shared" si="295"/>
        <v>289.8</v>
      </c>
      <c r="DL26" s="10">
        <f t="shared" si="295"/>
        <v>289.8</v>
      </c>
      <c r="DM26" s="10">
        <f t="shared" si="295"/>
        <v>289.8</v>
      </c>
      <c r="DN26" s="10">
        <f t="shared" si="295"/>
        <v>289.8</v>
      </c>
      <c r="DO26" s="10">
        <f t="shared" si="295"/>
        <v>289.8</v>
      </c>
      <c r="DP26" s="10">
        <f t="shared" si="295"/>
        <v>289.8</v>
      </c>
      <c r="DQ26" s="10">
        <f t="shared" si="295"/>
        <v>289.8</v>
      </c>
      <c r="DR26" s="10">
        <f>17*18</f>
        <v>306</v>
      </c>
      <c r="DS26" s="10">
        <f>16.1*18</f>
        <v>289.8</v>
      </c>
      <c r="DT26" s="10">
        <f>18*14.7</f>
        <v>264.59999999999997</v>
      </c>
      <c r="DU26" s="10">
        <f>17*18</f>
        <v>306</v>
      </c>
      <c r="DV26" s="10">
        <f>18*14.7</f>
        <v>264.59999999999997</v>
      </c>
      <c r="DW26" s="10">
        <f t="shared" ref="DW26:DX26" si="296">17*18</f>
        <v>306</v>
      </c>
      <c r="DX26" s="10">
        <f t="shared" si="296"/>
        <v>306</v>
      </c>
      <c r="DY26" s="10">
        <f>18*14.7</f>
        <v>264.59999999999997</v>
      </c>
      <c r="DZ26" s="10">
        <f t="shared" ref="DZ26:EA26" si="297">17*18</f>
        <v>306</v>
      </c>
      <c r="EA26" s="10">
        <f t="shared" si="297"/>
        <v>306</v>
      </c>
      <c r="EB26" s="10">
        <f t="shared" ref="EB26:EC26" si="298">16.1*18</f>
        <v>289.8</v>
      </c>
      <c r="EC26" s="10">
        <f t="shared" si="298"/>
        <v>289.8</v>
      </c>
      <c r="ED26" s="10">
        <f>18*14.6</f>
        <v>262.8</v>
      </c>
      <c r="EE26" s="10">
        <f t="shared" ref="EE26:EJ26" si="299">18*14.6</f>
        <v>262.8</v>
      </c>
      <c r="EF26" s="10">
        <f t="shared" si="299"/>
        <v>262.8</v>
      </c>
      <c r="EG26" s="10">
        <f t="shared" si="299"/>
        <v>262.8</v>
      </c>
      <c r="EH26" s="10">
        <f t="shared" si="299"/>
        <v>262.8</v>
      </c>
      <c r="EI26" s="10">
        <f t="shared" si="299"/>
        <v>262.8</v>
      </c>
      <c r="EJ26" s="10">
        <f t="shared" si="299"/>
        <v>262.8</v>
      </c>
      <c r="EK26" s="10">
        <f t="shared" ref="EK26:EL26" si="300">17*18</f>
        <v>306</v>
      </c>
      <c r="EL26" s="10">
        <f t="shared" si="300"/>
        <v>306</v>
      </c>
      <c r="EM26" s="10">
        <f t="shared" ref="EM26:EO26" si="301">18*14.6</f>
        <v>262.8</v>
      </c>
      <c r="EN26" s="10">
        <f t="shared" si="301"/>
        <v>262.8</v>
      </c>
      <c r="EO26" s="10">
        <f t="shared" si="301"/>
        <v>262.8</v>
      </c>
      <c r="EP26" s="10">
        <f>18*14.7</f>
        <v>264.59999999999997</v>
      </c>
      <c r="EQ26" s="10">
        <f t="shared" ref="EQ26:EV26" si="302">18*14.7</f>
        <v>264.59999999999997</v>
      </c>
      <c r="ER26" s="10">
        <f t="shared" si="302"/>
        <v>264.59999999999997</v>
      </c>
      <c r="ES26" s="10">
        <f t="shared" si="302"/>
        <v>264.59999999999997</v>
      </c>
      <c r="ET26" s="10">
        <f t="shared" si="302"/>
        <v>264.59999999999997</v>
      </c>
      <c r="EU26" s="10">
        <f t="shared" si="302"/>
        <v>264.59999999999997</v>
      </c>
      <c r="EV26" s="10">
        <f t="shared" si="302"/>
        <v>264.59999999999997</v>
      </c>
      <c r="EW26" s="10">
        <f>18*14</f>
        <v>252</v>
      </c>
      <c r="EX26" s="10">
        <f>18*14</f>
        <v>252</v>
      </c>
      <c r="EY26" s="10">
        <f>18*14.7</f>
        <v>264.59999999999997</v>
      </c>
      <c r="EZ26" s="10">
        <f>18*14</f>
        <v>252</v>
      </c>
      <c r="FA26" s="10">
        <f t="shared" ref="FA26:FB26" si="303">18*14.7</f>
        <v>264.59999999999997</v>
      </c>
      <c r="FB26" s="10">
        <f t="shared" si="303"/>
        <v>264.59999999999997</v>
      </c>
      <c r="FC26" s="10">
        <f>18*14</f>
        <v>252</v>
      </c>
      <c r="FD26" s="10">
        <f t="shared" ref="FD26:FE26" si="304">18*14</f>
        <v>252</v>
      </c>
      <c r="FE26" s="10">
        <f t="shared" si="304"/>
        <v>252</v>
      </c>
      <c r="FF26" s="10">
        <f>13.4*18</f>
        <v>241.20000000000002</v>
      </c>
      <c r="FG26" s="10">
        <f t="shared" ref="FG26:FI26" si="305">13.4*18</f>
        <v>241.20000000000002</v>
      </c>
      <c r="FH26" s="10">
        <f t="shared" si="305"/>
        <v>241.20000000000002</v>
      </c>
      <c r="FI26" s="10">
        <f t="shared" si="305"/>
        <v>241.20000000000002</v>
      </c>
      <c r="FJ26" s="10">
        <f>18*14</f>
        <v>252</v>
      </c>
      <c r="FK26" s="10">
        <f t="shared" ref="FK26:FL26" si="306">13.4*18</f>
        <v>241.20000000000002</v>
      </c>
      <c r="FL26" s="10">
        <f t="shared" si="306"/>
        <v>241.20000000000002</v>
      </c>
      <c r="FM26" s="10">
        <f>13.4*18</f>
        <v>241.20000000000002</v>
      </c>
      <c r="FN26" s="10">
        <v>171</v>
      </c>
      <c r="FO26" s="10">
        <v>171</v>
      </c>
      <c r="FP26" s="10">
        <f t="shared" ref="FP26:FR26" si="307">18*14</f>
        <v>252</v>
      </c>
      <c r="FQ26" s="10">
        <f t="shared" si="307"/>
        <v>252</v>
      </c>
      <c r="FR26" s="10">
        <f t="shared" si="307"/>
        <v>252</v>
      </c>
      <c r="FS26" s="10">
        <f t="shared" ref="FS26:FT26" si="308">18*14.7</f>
        <v>264.59999999999997</v>
      </c>
      <c r="FT26" s="10">
        <f t="shared" si="308"/>
        <v>264.59999999999997</v>
      </c>
      <c r="FU26" s="10">
        <f>18*14</f>
        <v>252</v>
      </c>
      <c r="FV26" s="10">
        <f>18*14</f>
        <v>252</v>
      </c>
      <c r="FW26" s="10">
        <f>13.4*18</f>
        <v>241.20000000000002</v>
      </c>
      <c r="FX26" s="10">
        <v>171</v>
      </c>
      <c r="FY26" s="10">
        <f>13.4*18</f>
        <v>241.20000000000002</v>
      </c>
      <c r="FZ26" s="10">
        <f t="shared" ref="FZ26:GC26" si="309">18*14</f>
        <v>252</v>
      </c>
      <c r="GA26" s="10">
        <f t="shared" si="309"/>
        <v>252</v>
      </c>
      <c r="GB26" s="10">
        <f t="shared" si="309"/>
        <v>252</v>
      </c>
      <c r="GC26" s="10">
        <f t="shared" si="309"/>
        <v>252</v>
      </c>
      <c r="GD26" s="10">
        <f t="shared" ref="GD26:GG26" si="310">17*18</f>
        <v>306</v>
      </c>
      <c r="GE26" s="10">
        <f t="shared" si="310"/>
        <v>306</v>
      </c>
      <c r="GF26" s="10">
        <f t="shared" si="310"/>
        <v>306</v>
      </c>
      <c r="GG26" s="10">
        <f t="shared" si="310"/>
        <v>306</v>
      </c>
      <c r="GH26" s="10">
        <f t="shared" ref="GH26:GI26" si="311">16.1*18</f>
        <v>289.8</v>
      </c>
      <c r="GI26" s="10">
        <f t="shared" si="311"/>
        <v>289.8</v>
      </c>
      <c r="GJ26" s="11">
        <v>249.36082500000001</v>
      </c>
      <c r="GK26" s="11">
        <v>249.36082500000001</v>
      </c>
      <c r="GL26" s="11">
        <v>249.36082500000001</v>
      </c>
      <c r="GM26" s="11">
        <v>249.36082500000001</v>
      </c>
      <c r="GN26" s="11">
        <v>249.36082500000001</v>
      </c>
      <c r="GO26" s="11">
        <v>249.36082500000001</v>
      </c>
      <c r="GP26" s="11">
        <v>249.36082500000001</v>
      </c>
      <c r="GQ26" s="11">
        <v>249.36082500000001</v>
      </c>
      <c r="GR26" s="11">
        <v>251.944875</v>
      </c>
      <c r="GS26" s="11">
        <v>251.944875</v>
      </c>
      <c r="GT26" s="11">
        <v>251.944875</v>
      </c>
      <c r="GU26" s="11">
        <v>251.944875</v>
      </c>
      <c r="GV26" s="11">
        <v>251.944875</v>
      </c>
      <c r="GW26" s="11">
        <v>258.40499999999997</v>
      </c>
      <c r="GX26" s="11">
        <v>258.40499999999997</v>
      </c>
      <c r="GY26" s="11">
        <v>258.40499999999997</v>
      </c>
      <c r="GZ26" s="11">
        <v>258.40499999999997</v>
      </c>
      <c r="HA26" s="11">
        <v>251.944875</v>
      </c>
      <c r="HB26" s="11">
        <v>251.944875</v>
      </c>
      <c r="HC26" s="11">
        <v>251.944875</v>
      </c>
      <c r="HD26" s="11">
        <v>258.40499999999997</v>
      </c>
      <c r="HE26" s="11">
        <v>258.40499999999997</v>
      </c>
      <c r="HF26" s="11">
        <v>258.40499999999997</v>
      </c>
      <c r="HG26" s="11">
        <v>249.36082500000001</v>
      </c>
      <c r="HH26" s="11">
        <v>251.944875</v>
      </c>
      <c r="HI26" s="11">
        <v>249.36082500000001</v>
      </c>
      <c r="HJ26" s="11">
        <v>249.36082500000001</v>
      </c>
      <c r="HK26" s="11">
        <v>237.73259999999996</v>
      </c>
      <c r="HL26" s="11">
        <v>237.73259999999996</v>
      </c>
      <c r="HM26" s="11">
        <v>237.73259999999996</v>
      </c>
      <c r="HN26" s="11">
        <v>237.73259999999996</v>
      </c>
      <c r="HO26" s="11">
        <v>222.22829999999999</v>
      </c>
      <c r="HP26" s="11">
        <v>219.64425</v>
      </c>
      <c r="HQ26" s="11">
        <v>219.64425</v>
      </c>
      <c r="HR26" s="11">
        <v>237.73259999999996</v>
      </c>
      <c r="HS26" s="11">
        <v>237.73259999999996</v>
      </c>
      <c r="HT26" s="11">
        <v>249.36082500000001</v>
      </c>
      <c r="HU26" s="11">
        <v>222.22829999999999</v>
      </c>
      <c r="HV26" s="11">
        <v>222.22829999999999</v>
      </c>
      <c r="HW26" s="11">
        <v>222.22829999999999</v>
      </c>
      <c r="HX26" s="11">
        <v>222.22829999999999</v>
      </c>
      <c r="HY26" s="11">
        <v>222.22829999999999</v>
      </c>
      <c r="HZ26" s="11">
        <v>222.22829999999999</v>
      </c>
      <c r="IA26" s="11">
        <v>237.73259999999996</v>
      </c>
      <c r="IB26" s="11">
        <v>222.22829999999999</v>
      </c>
      <c r="IC26" s="11">
        <v>237.73259999999996</v>
      </c>
      <c r="ID26" s="11">
        <v>237.73259999999996</v>
      </c>
      <c r="IE26" s="11">
        <v>237.73259999999996</v>
      </c>
      <c r="IF26" s="11">
        <v>219.64425</v>
      </c>
      <c r="IG26" s="11">
        <v>222.22829999999999</v>
      </c>
      <c r="IH26" s="11">
        <v>219.64425</v>
      </c>
      <c r="II26" s="11">
        <v>219.64425</v>
      </c>
      <c r="IJ26" s="11">
        <v>210.600075</v>
      </c>
      <c r="IK26" s="11">
        <v>219.64425</v>
      </c>
      <c r="IL26" s="11">
        <v>219.64425</v>
      </c>
      <c r="IM26" s="11">
        <v>222.22829999999999</v>
      </c>
      <c r="IN26" s="11">
        <v>222.22829999999999</v>
      </c>
      <c r="IO26" s="11">
        <v>210.600075</v>
      </c>
      <c r="IP26" s="11">
        <v>210.600075</v>
      </c>
      <c r="IQ26" s="11">
        <v>210.600075</v>
      </c>
      <c r="IR26" s="11">
        <v>210.600075</v>
      </c>
      <c r="IS26" s="11">
        <v>210.600075</v>
      </c>
      <c r="IT26" s="11">
        <v>210.600075</v>
      </c>
      <c r="IU26" s="11">
        <v>210.600075</v>
      </c>
      <c r="IV26" s="11">
        <v>197.67982500000002</v>
      </c>
      <c r="IW26" s="11">
        <v>197.67982500000002</v>
      </c>
      <c r="IX26" s="11">
        <v>197.67982500000002</v>
      </c>
      <c r="IY26" s="11">
        <v>197.67982500000002</v>
      </c>
      <c r="IZ26" s="11">
        <v>197.67982500000002</v>
      </c>
      <c r="JA26" s="11">
        <v>197.67982500000002</v>
      </c>
      <c r="JB26" s="11">
        <v>197.67982500000002</v>
      </c>
      <c r="JC26" s="11">
        <v>197.67982500000002</v>
      </c>
      <c r="JD26" s="11">
        <v>197.67982500000002</v>
      </c>
      <c r="JE26" s="11">
        <v>197.67982500000002</v>
      </c>
      <c r="JF26" s="11">
        <v>167.96324999999999</v>
      </c>
      <c r="JG26" s="11">
        <v>167.96324999999999</v>
      </c>
      <c r="JH26" s="11">
        <v>120.158325</v>
      </c>
      <c r="JI26" s="11">
        <v>219.64425</v>
      </c>
      <c r="JJ26" s="11">
        <v>210.600075</v>
      </c>
      <c r="JK26" s="11">
        <v>210.600075</v>
      </c>
      <c r="JL26" s="11">
        <v>219.64425</v>
      </c>
      <c r="JM26" s="11">
        <v>219.64425</v>
      </c>
      <c r="JN26" s="11">
        <v>210.600075</v>
      </c>
      <c r="JO26" s="11">
        <v>210.600075</v>
      </c>
      <c r="JP26" s="11">
        <v>197.67982500000002</v>
      </c>
      <c r="JQ26" s="11">
        <v>197.67982500000002</v>
      </c>
      <c r="JR26" s="11">
        <v>197.67982500000002</v>
      </c>
      <c r="JS26" s="11">
        <v>219.64425</v>
      </c>
      <c r="JT26" s="11">
        <v>219.64425</v>
      </c>
      <c r="JU26" s="11">
        <v>219.64425</v>
      </c>
      <c r="JV26" s="11">
        <v>222.22829999999999</v>
      </c>
      <c r="JW26" s="11">
        <v>222.22829999999999</v>
      </c>
      <c r="JX26" s="11">
        <v>222.22829999999999</v>
      </c>
      <c r="JY26" s="11">
        <v>222.22829999999999</v>
      </c>
      <c r="JZ26" s="11">
        <v>222.22829999999999</v>
      </c>
      <c r="KA26" s="12">
        <v>256.8</v>
      </c>
      <c r="KB26" s="12">
        <v>256.8</v>
      </c>
      <c r="KC26" s="12">
        <v>256.8</v>
      </c>
      <c r="KD26" s="12">
        <v>223.86</v>
      </c>
      <c r="KE26" s="12">
        <v>223.86</v>
      </c>
      <c r="KF26" s="12">
        <v>223.86</v>
      </c>
      <c r="KG26" s="12">
        <v>223.86</v>
      </c>
      <c r="KH26" s="12">
        <v>256.8</v>
      </c>
      <c r="KI26" s="13">
        <v>354</v>
      </c>
      <c r="KJ26" s="13">
        <v>354</v>
      </c>
      <c r="KK26" s="13">
        <v>354</v>
      </c>
      <c r="KL26" s="13">
        <v>354</v>
      </c>
      <c r="KM26" s="13">
        <v>354</v>
      </c>
      <c r="KN26" s="13">
        <v>354</v>
      </c>
      <c r="KO26" s="13">
        <v>354</v>
      </c>
      <c r="KP26" s="13">
        <v>354</v>
      </c>
      <c r="KQ26" s="13">
        <v>354</v>
      </c>
      <c r="KR26" s="12">
        <v>256.8</v>
      </c>
      <c r="KS26" s="12">
        <v>256.8</v>
      </c>
      <c r="KT26" s="12">
        <v>256.8</v>
      </c>
      <c r="KU26" s="13">
        <v>354</v>
      </c>
      <c r="KV26" s="13">
        <v>354</v>
      </c>
      <c r="KW26" s="13">
        <v>354</v>
      </c>
      <c r="KX26" s="12">
        <v>256.8</v>
      </c>
      <c r="KY26" s="12">
        <v>256.8</v>
      </c>
      <c r="KZ26" s="12">
        <v>256.8</v>
      </c>
      <c r="LA26" s="12">
        <v>256.8</v>
      </c>
      <c r="LB26" s="12">
        <v>223.86</v>
      </c>
      <c r="LC26" s="12">
        <v>223.86</v>
      </c>
      <c r="LD26" s="15">
        <v>284.39999999999998</v>
      </c>
      <c r="LE26" s="15">
        <v>284.39999999999998</v>
      </c>
      <c r="LF26" s="15">
        <v>282</v>
      </c>
      <c r="LG26" s="15">
        <v>284.39999999999998</v>
      </c>
      <c r="LH26" s="15">
        <v>282</v>
      </c>
      <c r="LI26" s="15">
        <v>284.39999999999998</v>
      </c>
      <c r="LJ26" s="12">
        <v>223.86</v>
      </c>
      <c r="LK26" s="12">
        <v>223.86</v>
      </c>
      <c r="LL26" s="12">
        <v>223.86</v>
      </c>
      <c r="LM26" s="12">
        <v>223.86</v>
      </c>
      <c r="LN26" s="12">
        <v>223.86</v>
      </c>
      <c r="LO26" s="12">
        <v>223.86</v>
      </c>
      <c r="LP26" s="12">
        <v>223.86</v>
      </c>
      <c r="LQ26" s="12">
        <v>223.86</v>
      </c>
      <c r="LR26" s="12">
        <v>223.86</v>
      </c>
      <c r="LS26" s="12">
        <v>223.86</v>
      </c>
      <c r="LT26" s="12">
        <v>223.86</v>
      </c>
      <c r="LU26" s="12">
        <v>223.86</v>
      </c>
      <c r="LV26" s="12">
        <v>223.86</v>
      </c>
      <c r="LW26" s="12">
        <v>223.86</v>
      </c>
      <c r="LX26" s="12">
        <v>223.86</v>
      </c>
      <c r="LY26" s="12">
        <v>223.86</v>
      </c>
      <c r="LZ26" s="12">
        <v>223.86</v>
      </c>
      <c r="MA26" s="12">
        <v>223.86</v>
      </c>
      <c r="MB26" s="12">
        <v>223.86</v>
      </c>
      <c r="MC26" s="12">
        <v>223.86</v>
      </c>
      <c r="MD26" s="15">
        <v>284.39999999999998</v>
      </c>
      <c r="ME26" s="12">
        <v>254.4</v>
      </c>
      <c r="MF26" s="12">
        <v>254.4</v>
      </c>
      <c r="MG26" s="12">
        <v>254.4</v>
      </c>
      <c r="MH26" s="12">
        <v>254.4</v>
      </c>
      <c r="MI26" s="12">
        <v>254.4</v>
      </c>
      <c r="MJ26" s="12">
        <v>254.4</v>
      </c>
      <c r="MK26" s="12">
        <v>254.4</v>
      </c>
      <c r="ML26" s="12">
        <v>223.86</v>
      </c>
      <c r="MM26" s="12">
        <v>223.86</v>
      </c>
      <c r="MN26" s="12">
        <v>254.4</v>
      </c>
      <c r="MO26" s="12">
        <v>254.4</v>
      </c>
      <c r="MP26" s="12">
        <v>254.4</v>
      </c>
      <c r="MQ26" s="12">
        <v>254.4</v>
      </c>
      <c r="MR26" s="12">
        <v>223.86</v>
      </c>
      <c r="MS26" s="12">
        <v>223.86</v>
      </c>
      <c r="MT26" s="12">
        <v>254.4</v>
      </c>
      <c r="MU26" s="12">
        <v>132</v>
      </c>
      <c r="MV26" s="12">
        <v>256.8</v>
      </c>
      <c r="MW26" s="12">
        <v>111</v>
      </c>
      <c r="MX26" s="13">
        <v>354</v>
      </c>
      <c r="MY26" s="13">
        <v>354</v>
      </c>
      <c r="MZ26" s="13">
        <v>354</v>
      </c>
      <c r="NA26" s="13">
        <v>354</v>
      </c>
      <c r="NB26" s="13">
        <v>354</v>
      </c>
      <c r="NC26" s="13">
        <v>354</v>
      </c>
      <c r="ND26" s="13">
        <v>354</v>
      </c>
      <c r="NE26" s="12">
        <v>256.8</v>
      </c>
      <c r="NF26" s="12">
        <v>256.8</v>
      </c>
      <c r="NG26" s="12">
        <v>254.4</v>
      </c>
      <c r="NH26" s="12">
        <v>223.86</v>
      </c>
      <c r="NI26" s="12">
        <v>254.4</v>
      </c>
      <c r="NJ26" s="12">
        <v>256.8</v>
      </c>
      <c r="NK26" s="12">
        <v>256.8</v>
      </c>
      <c r="NL26" s="13">
        <v>354</v>
      </c>
      <c r="NM26" s="12">
        <v>254.4</v>
      </c>
      <c r="NN26" s="12">
        <v>254.4</v>
      </c>
      <c r="NO26" s="12">
        <v>223.86</v>
      </c>
      <c r="NP26" s="12">
        <v>223.86</v>
      </c>
      <c r="NQ26" s="12">
        <v>254.4</v>
      </c>
    </row>
    <row r="27" spans="1:381" x14ac:dyDescent="0.2">
      <c r="A27" s="2" t="s">
        <v>22</v>
      </c>
      <c r="B27" s="8">
        <v>402</v>
      </c>
      <c r="C27" s="8">
        <v>402</v>
      </c>
      <c r="D27" s="8">
        <v>402</v>
      </c>
      <c r="E27" s="8">
        <v>402</v>
      </c>
      <c r="F27" s="8">
        <v>402</v>
      </c>
      <c r="G27" s="8">
        <v>402</v>
      </c>
      <c r="H27" s="8">
        <v>390</v>
      </c>
      <c r="I27" s="8">
        <v>390</v>
      </c>
      <c r="J27" s="8">
        <v>404</v>
      </c>
      <c r="K27" s="8">
        <v>404</v>
      </c>
      <c r="L27" s="8">
        <v>404</v>
      </c>
      <c r="M27" s="8">
        <v>404</v>
      </c>
      <c r="N27" s="8">
        <v>404</v>
      </c>
      <c r="O27" s="9">
        <v>407</v>
      </c>
      <c r="P27" s="9">
        <v>407</v>
      </c>
      <c r="Q27" s="9">
        <v>407</v>
      </c>
      <c r="R27" s="9">
        <v>407</v>
      </c>
      <c r="S27" s="8">
        <v>404</v>
      </c>
      <c r="T27" s="8">
        <v>404</v>
      </c>
      <c r="U27" s="8">
        <v>404</v>
      </c>
      <c r="V27" s="9">
        <v>407</v>
      </c>
      <c r="W27" s="9">
        <v>407</v>
      </c>
      <c r="X27" s="9">
        <v>407</v>
      </c>
      <c r="Y27" s="8">
        <v>402</v>
      </c>
      <c r="Z27" s="8">
        <v>404</v>
      </c>
      <c r="AA27" s="8">
        <v>402</v>
      </c>
      <c r="AB27" s="8">
        <v>402</v>
      </c>
      <c r="AC27" s="8">
        <v>390</v>
      </c>
      <c r="AD27" s="8">
        <v>390</v>
      </c>
      <c r="AE27" s="8">
        <v>390</v>
      </c>
      <c r="AF27" s="8">
        <v>390</v>
      </c>
      <c r="AG27" s="8">
        <v>383</v>
      </c>
      <c r="AH27" s="9">
        <v>372</v>
      </c>
      <c r="AI27" s="9">
        <v>372</v>
      </c>
      <c r="AJ27" s="8">
        <v>390</v>
      </c>
      <c r="AK27" s="8">
        <v>390</v>
      </c>
      <c r="AL27" s="8">
        <v>402</v>
      </c>
      <c r="AM27" s="8">
        <v>383</v>
      </c>
      <c r="AN27" s="8">
        <v>383</v>
      </c>
      <c r="AO27" s="8">
        <v>383</v>
      </c>
      <c r="AP27" s="8">
        <v>383</v>
      </c>
      <c r="AQ27" s="8">
        <v>383</v>
      </c>
      <c r="AR27" s="8">
        <v>390</v>
      </c>
      <c r="AS27" s="8">
        <v>383</v>
      </c>
      <c r="AT27" s="8">
        <v>390</v>
      </c>
      <c r="AU27" s="8">
        <v>390</v>
      </c>
      <c r="AV27" s="8">
        <v>390</v>
      </c>
      <c r="AW27" s="9">
        <v>372</v>
      </c>
      <c r="AX27" s="8">
        <v>383</v>
      </c>
      <c r="AY27" s="9">
        <v>372</v>
      </c>
      <c r="AZ27" s="9">
        <v>372</v>
      </c>
      <c r="BA27" s="8">
        <v>363</v>
      </c>
      <c r="BB27" s="9">
        <v>372</v>
      </c>
      <c r="BC27" s="9">
        <v>372</v>
      </c>
      <c r="BD27" s="8">
        <v>383</v>
      </c>
      <c r="BE27" s="8">
        <v>383</v>
      </c>
      <c r="BF27" s="8">
        <v>363</v>
      </c>
      <c r="BG27" s="8">
        <v>363</v>
      </c>
      <c r="BH27" s="8">
        <v>363</v>
      </c>
      <c r="BI27" s="8">
        <v>363</v>
      </c>
      <c r="BJ27" s="8">
        <v>363</v>
      </c>
      <c r="BK27" s="8">
        <v>363</v>
      </c>
      <c r="BL27" s="9">
        <v>349</v>
      </c>
      <c r="BM27" s="9">
        <v>349</v>
      </c>
      <c r="BN27" s="9">
        <v>349</v>
      </c>
      <c r="BO27" s="9">
        <v>349</v>
      </c>
      <c r="BP27" s="9">
        <v>349</v>
      </c>
      <c r="BQ27" s="9">
        <v>349</v>
      </c>
      <c r="BR27" s="9">
        <v>349</v>
      </c>
      <c r="BS27" s="9">
        <v>349</v>
      </c>
      <c r="BT27" s="9">
        <v>349</v>
      </c>
      <c r="BU27" s="9">
        <v>349</v>
      </c>
      <c r="BV27" s="8">
        <v>317</v>
      </c>
      <c r="BW27" s="8">
        <v>317</v>
      </c>
      <c r="BX27" s="9">
        <v>268</v>
      </c>
      <c r="BY27" s="9">
        <v>372</v>
      </c>
      <c r="BZ27" s="8">
        <v>363</v>
      </c>
      <c r="CA27" s="8">
        <v>363</v>
      </c>
      <c r="CB27" s="9">
        <v>372</v>
      </c>
      <c r="CC27" s="9">
        <v>372</v>
      </c>
      <c r="CD27" s="8">
        <v>363</v>
      </c>
      <c r="CE27" s="8">
        <v>363</v>
      </c>
      <c r="CF27" s="9">
        <v>349</v>
      </c>
      <c r="CG27" s="9">
        <v>349</v>
      </c>
      <c r="CH27" s="9">
        <v>349</v>
      </c>
      <c r="CI27" s="9">
        <v>372</v>
      </c>
      <c r="CJ27" s="9">
        <v>372</v>
      </c>
      <c r="CK27" s="9">
        <v>372</v>
      </c>
      <c r="CL27" s="8">
        <v>383</v>
      </c>
      <c r="CM27" s="8">
        <v>383</v>
      </c>
      <c r="CN27" s="8">
        <v>383</v>
      </c>
      <c r="CO27" s="8">
        <v>383</v>
      </c>
      <c r="CP27" s="9">
        <v>372</v>
      </c>
      <c r="CQ27" s="8">
        <v>383</v>
      </c>
      <c r="CR27" s="8">
        <v>383</v>
      </c>
      <c r="CS27" s="10">
        <f>19*14.7</f>
        <v>279.3</v>
      </c>
      <c r="CT27" s="10">
        <f>16.1*19</f>
        <v>305.90000000000003</v>
      </c>
      <c r="CU27" s="10">
        <f>16.1*19</f>
        <v>305.90000000000003</v>
      </c>
      <c r="CV27" s="10">
        <f>19*14.7</f>
        <v>279.3</v>
      </c>
      <c r="CW27" s="10">
        <f>17*19</f>
        <v>323</v>
      </c>
      <c r="CX27" s="10">
        <f>17*19</f>
        <v>323</v>
      </c>
      <c r="CY27" s="10">
        <f t="shared" ref="CY27:CZ27" si="312">19*14.7</f>
        <v>279.3</v>
      </c>
      <c r="CZ27" s="10">
        <f t="shared" si="312"/>
        <v>279.3</v>
      </c>
      <c r="DA27" s="10">
        <f t="shared" ref="DA27:DQ27" si="313">16.1*19</f>
        <v>305.90000000000003</v>
      </c>
      <c r="DB27" s="10">
        <f t="shared" si="313"/>
        <v>305.90000000000003</v>
      </c>
      <c r="DC27" s="10">
        <f t="shared" si="313"/>
        <v>305.90000000000003</v>
      </c>
      <c r="DD27" s="10">
        <f t="shared" si="313"/>
        <v>305.90000000000003</v>
      </c>
      <c r="DE27" s="10">
        <f t="shared" si="313"/>
        <v>305.90000000000003</v>
      </c>
      <c r="DF27" s="10">
        <f t="shared" si="313"/>
        <v>305.90000000000003</v>
      </c>
      <c r="DG27" s="10">
        <f t="shared" si="313"/>
        <v>305.90000000000003</v>
      </c>
      <c r="DH27" s="10">
        <f t="shared" si="313"/>
        <v>305.90000000000003</v>
      </c>
      <c r="DI27" s="10">
        <f t="shared" si="313"/>
        <v>305.90000000000003</v>
      </c>
      <c r="DJ27" s="10">
        <f t="shared" si="313"/>
        <v>305.90000000000003</v>
      </c>
      <c r="DK27" s="10">
        <f t="shared" si="313"/>
        <v>305.90000000000003</v>
      </c>
      <c r="DL27" s="10">
        <f t="shared" si="313"/>
        <v>305.90000000000003</v>
      </c>
      <c r="DM27" s="10">
        <f t="shared" si="313"/>
        <v>305.90000000000003</v>
      </c>
      <c r="DN27" s="10">
        <f t="shared" si="313"/>
        <v>305.90000000000003</v>
      </c>
      <c r="DO27" s="10">
        <f t="shared" si="313"/>
        <v>305.90000000000003</v>
      </c>
      <c r="DP27" s="10">
        <f t="shared" si="313"/>
        <v>305.90000000000003</v>
      </c>
      <c r="DQ27" s="10">
        <f t="shared" si="313"/>
        <v>305.90000000000003</v>
      </c>
      <c r="DR27" s="10">
        <f>17*19</f>
        <v>323</v>
      </c>
      <c r="DS27" s="10">
        <f>16.1*19</f>
        <v>305.90000000000003</v>
      </c>
      <c r="DT27" s="10">
        <f>19*14.7</f>
        <v>279.3</v>
      </c>
      <c r="DU27" s="10">
        <f>17*19</f>
        <v>323</v>
      </c>
      <c r="DV27" s="10">
        <f>19*14.7</f>
        <v>279.3</v>
      </c>
      <c r="DW27" s="10">
        <f t="shared" ref="DW27:DX27" si="314">17*19</f>
        <v>323</v>
      </c>
      <c r="DX27" s="10">
        <f t="shared" si="314"/>
        <v>323</v>
      </c>
      <c r="DY27" s="10">
        <f>19*14.7</f>
        <v>279.3</v>
      </c>
      <c r="DZ27" s="10">
        <f t="shared" ref="DZ27:EA27" si="315">17*19</f>
        <v>323</v>
      </c>
      <c r="EA27" s="10">
        <f t="shared" si="315"/>
        <v>323</v>
      </c>
      <c r="EB27" s="10">
        <f t="shared" ref="EB27:EC27" si="316">16.1*19</f>
        <v>305.90000000000003</v>
      </c>
      <c r="EC27" s="10">
        <f t="shared" si="316"/>
        <v>305.90000000000003</v>
      </c>
      <c r="ED27" s="10">
        <f>14.6*19</f>
        <v>277.39999999999998</v>
      </c>
      <c r="EE27" s="10">
        <f t="shared" ref="EE27:EJ27" si="317">14.6*19</f>
        <v>277.39999999999998</v>
      </c>
      <c r="EF27" s="10">
        <f t="shared" si="317"/>
        <v>277.39999999999998</v>
      </c>
      <c r="EG27" s="10">
        <f t="shared" si="317"/>
        <v>277.39999999999998</v>
      </c>
      <c r="EH27" s="10">
        <f t="shared" si="317"/>
        <v>277.39999999999998</v>
      </c>
      <c r="EI27" s="10">
        <f t="shared" si="317"/>
        <v>277.39999999999998</v>
      </c>
      <c r="EJ27" s="10">
        <f t="shared" si="317"/>
        <v>277.39999999999998</v>
      </c>
      <c r="EK27" s="10">
        <f t="shared" ref="EK27:EL27" si="318">17*19</f>
        <v>323</v>
      </c>
      <c r="EL27" s="10">
        <f t="shared" si="318"/>
        <v>323</v>
      </c>
      <c r="EM27" s="10">
        <f t="shared" ref="EM27:EO27" si="319">14.6*19</f>
        <v>277.39999999999998</v>
      </c>
      <c r="EN27" s="10">
        <f t="shared" si="319"/>
        <v>277.39999999999998</v>
      </c>
      <c r="EO27" s="10">
        <f t="shared" si="319"/>
        <v>277.39999999999998</v>
      </c>
      <c r="EP27" s="10">
        <f>19*14.7</f>
        <v>279.3</v>
      </c>
      <c r="EQ27" s="10">
        <f t="shared" ref="EQ27:EV27" si="320">19*14.7</f>
        <v>279.3</v>
      </c>
      <c r="ER27" s="10">
        <f t="shared" si="320"/>
        <v>279.3</v>
      </c>
      <c r="ES27" s="10">
        <f t="shared" si="320"/>
        <v>279.3</v>
      </c>
      <c r="ET27" s="10">
        <f t="shared" si="320"/>
        <v>279.3</v>
      </c>
      <c r="EU27" s="10">
        <f t="shared" si="320"/>
        <v>279.3</v>
      </c>
      <c r="EV27" s="10">
        <f t="shared" si="320"/>
        <v>279.3</v>
      </c>
      <c r="EW27" s="10">
        <f>19*14</f>
        <v>266</v>
      </c>
      <c r="EX27" s="10">
        <f>19*14</f>
        <v>266</v>
      </c>
      <c r="EY27" s="10">
        <f>19*14.7</f>
        <v>279.3</v>
      </c>
      <c r="EZ27" s="10">
        <f>19*14</f>
        <v>266</v>
      </c>
      <c r="FA27" s="10">
        <f t="shared" ref="FA27:FB27" si="321">19*14.7</f>
        <v>279.3</v>
      </c>
      <c r="FB27" s="10">
        <f t="shared" si="321"/>
        <v>279.3</v>
      </c>
      <c r="FC27" s="10">
        <f>19*14</f>
        <v>266</v>
      </c>
      <c r="FD27" s="10">
        <f t="shared" ref="FD27:FE27" si="322">19*14</f>
        <v>266</v>
      </c>
      <c r="FE27" s="10">
        <f t="shared" si="322"/>
        <v>266</v>
      </c>
      <c r="FF27" s="10">
        <f>13.4*19</f>
        <v>254.6</v>
      </c>
      <c r="FG27" s="10">
        <f t="shared" ref="FG27:FI27" si="323">13.4*19</f>
        <v>254.6</v>
      </c>
      <c r="FH27" s="10">
        <f t="shared" si="323"/>
        <v>254.6</v>
      </c>
      <c r="FI27" s="10">
        <f t="shared" si="323"/>
        <v>254.6</v>
      </c>
      <c r="FJ27" s="10">
        <f>19*14</f>
        <v>266</v>
      </c>
      <c r="FK27" s="10">
        <f t="shared" ref="FK27:FL27" si="324">13.4*19</f>
        <v>254.6</v>
      </c>
      <c r="FL27" s="10">
        <f t="shared" si="324"/>
        <v>254.6</v>
      </c>
      <c r="FM27" s="10">
        <f>13.4*19</f>
        <v>254.6</v>
      </c>
      <c r="FN27" s="10">
        <v>180.5</v>
      </c>
      <c r="FO27" s="10">
        <v>180.5</v>
      </c>
      <c r="FP27" s="10">
        <f t="shared" ref="FP27:FR27" si="325">19*14</f>
        <v>266</v>
      </c>
      <c r="FQ27" s="10">
        <f t="shared" si="325"/>
        <v>266</v>
      </c>
      <c r="FR27" s="10">
        <f t="shared" si="325"/>
        <v>266</v>
      </c>
      <c r="FS27" s="10">
        <f t="shared" ref="FS27:FT27" si="326">19*14.7</f>
        <v>279.3</v>
      </c>
      <c r="FT27" s="10">
        <f t="shared" si="326"/>
        <v>279.3</v>
      </c>
      <c r="FU27" s="10">
        <f>19*14</f>
        <v>266</v>
      </c>
      <c r="FV27" s="10">
        <f>19*14</f>
        <v>266</v>
      </c>
      <c r="FW27" s="10">
        <f>13.4*19</f>
        <v>254.6</v>
      </c>
      <c r="FX27" s="10">
        <v>180.5</v>
      </c>
      <c r="FY27" s="10">
        <f>13.4*19</f>
        <v>254.6</v>
      </c>
      <c r="FZ27" s="10">
        <f t="shared" ref="FZ27:GC27" si="327">19*14</f>
        <v>266</v>
      </c>
      <c r="GA27" s="10">
        <f t="shared" si="327"/>
        <v>266</v>
      </c>
      <c r="GB27" s="10">
        <f t="shared" si="327"/>
        <v>266</v>
      </c>
      <c r="GC27" s="10">
        <f t="shared" si="327"/>
        <v>266</v>
      </c>
      <c r="GD27" s="10">
        <f t="shared" ref="GD27:GG27" si="328">17*19</f>
        <v>323</v>
      </c>
      <c r="GE27" s="10">
        <f t="shared" si="328"/>
        <v>323</v>
      </c>
      <c r="GF27" s="10">
        <f t="shared" si="328"/>
        <v>323</v>
      </c>
      <c r="GG27" s="10">
        <f t="shared" si="328"/>
        <v>323</v>
      </c>
      <c r="GH27" s="10">
        <f t="shared" ref="GH27:GI27" si="329">16.1*19</f>
        <v>305.90000000000003</v>
      </c>
      <c r="GI27" s="10">
        <f t="shared" si="329"/>
        <v>305.90000000000003</v>
      </c>
      <c r="GJ27" s="11">
        <v>279.07740000000001</v>
      </c>
      <c r="GK27" s="11">
        <v>279.07740000000001</v>
      </c>
      <c r="GL27" s="11">
        <v>279.07740000000001</v>
      </c>
      <c r="GM27" s="11">
        <v>279.07740000000001</v>
      </c>
      <c r="GN27" s="11">
        <v>279.07740000000001</v>
      </c>
      <c r="GO27" s="11">
        <v>279.07740000000001</v>
      </c>
      <c r="GP27" s="11">
        <v>279.07740000000001</v>
      </c>
      <c r="GQ27" s="11">
        <v>279.07740000000001</v>
      </c>
      <c r="GR27" s="11">
        <v>280.36942499999998</v>
      </c>
      <c r="GS27" s="11">
        <v>280.36942499999998</v>
      </c>
      <c r="GT27" s="11">
        <v>280.36942499999998</v>
      </c>
      <c r="GU27" s="11">
        <v>280.36942499999998</v>
      </c>
      <c r="GV27" s="11">
        <v>280.36942499999998</v>
      </c>
      <c r="GW27" s="11">
        <v>285.53752500000002</v>
      </c>
      <c r="GX27" s="11">
        <v>285.53752500000002</v>
      </c>
      <c r="GY27" s="11">
        <v>285.53752500000002</v>
      </c>
      <c r="GZ27" s="11">
        <v>285.53752500000002</v>
      </c>
      <c r="HA27" s="11">
        <v>280.36942499999998</v>
      </c>
      <c r="HB27" s="11">
        <v>280.36942499999998</v>
      </c>
      <c r="HC27" s="11">
        <v>280.36942499999998</v>
      </c>
      <c r="HD27" s="11">
        <v>285.53752500000002</v>
      </c>
      <c r="HE27" s="11">
        <v>285.53752500000002</v>
      </c>
      <c r="HF27" s="11">
        <v>285.53752500000002</v>
      </c>
      <c r="HG27" s="11">
        <v>279.07740000000001</v>
      </c>
      <c r="HH27" s="11">
        <v>280.36942499999998</v>
      </c>
      <c r="HI27" s="11">
        <v>279.07740000000001</v>
      </c>
      <c r="HJ27" s="11">
        <v>279.07740000000001</v>
      </c>
      <c r="HK27" s="11">
        <v>266.15715</v>
      </c>
      <c r="HL27" s="11">
        <v>266.15715</v>
      </c>
      <c r="HM27" s="11">
        <v>266.15715</v>
      </c>
      <c r="HN27" s="11">
        <v>266.15715</v>
      </c>
      <c r="HO27" s="11">
        <v>248.06880000000001</v>
      </c>
      <c r="HP27" s="11">
        <v>246.77677499999999</v>
      </c>
      <c r="HQ27" s="11">
        <v>246.77677499999999</v>
      </c>
      <c r="HR27" s="11">
        <v>266.15715</v>
      </c>
      <c r="HS27" s="11">
        <v>266.15715</v>
      </c>
      <c r="HT27" s="11">
        <v>279.07740000000001</v>
      </c>
      <c r="HU27" s="11">
        <v>248.06880000000001</v>
      </c>
      <c r="HV27" s="11">
        <v>248.06880000000001</v>
      </c>
      <c r="HW27" s="11">
        <v>248.06880000000001</v>
      </c>
      <c r="HX27" s="11">
        <v>248.06880000000001</v>
      </c>
      <c r="HY27" s="11">
        <v>248.06880000000001</v>
      </c>
      <c r="HZ27" s="11">
        <v>248.06880000000001</v>
      </c>
      <c r="IA27" s="11">
        <v>266.15715</v>
      </c>
      <c r="IB27" s="11">
        <v>248.06880000000001</v>
      </c>
      <c r="IC27" s="11">
        <v>266.15715</v>
      </c>
      <c r="ID27" s="11">
        <v>266.15715</v>
      </c>
      <c r="IE27" s="11">
        <v>266.15715</v>
      </c>
      <c r="IF27" s="11">
        <v>246.77677499999999</v>
      </c>
      <c r="IG27" s="11">
        <v>248.06880000000001</v>
      </c>
      <c r="IH27" s="11">
        <v>246.77677499999999</v>
      </c>
      <c r="II27" s="11">
        <v>246.77677499999999</v>
      </c>
      <c r="IJ27" s="11">
        <v>237.73259999999996</v>
      </c>
      <c r="IK27" s="11">
        <v>246.77677499999999</v>
      </c>
      <c r="IL27" s="11">
        <v>246.77677499999999</v>
      </c>
      <c r="IM27" s="11">
        <v>248.06880000000001</v>
      </c>
      <c r="IN27" s="11">
        <v>248.06880000000001</v>
      </c>
      <c r="IO27" s="11">
        <v>237.73259999999996</v>
      </c>
      <c r="IP27" s="11">
        <v>237.73259999999996</v>
      </c>
      <c r="IQ27" s="11">
        <v>237.73259999999996</v>
      </c>
      <c r="IR27" s="11">
        <v>237.73259999999996</v>
      </c>
      <c r="IS27" s="11">
        <v>237.73259999999996</v>
      </c>
      <c r="IT27" s="11">
        <v>237.73259999999996</v>
      </c>
      <c r="IU27" s="11">
        <v>237.73259999999996</v>
      </c>
      <c r="IV27" s="11">
        <v>224.81234999999998</v>
      </c>
      <c r="IW27" s="11">
        <v>224.81234999999998</v>
      </c>
      <c r="IX27" s="11">
        <v>224.81234999999998</v>
      </c>
      <c r="IY27" s="11">
        <v>224.81234999999998</v>
      </c>
      <c r="IZ27" s="11">
        <v>224.81234999999998</v>
      </c>
      <c r="JA27" s="11">
        <v>224.81234999999998</v>
      </c>
      <c r="JB27" s="11">
        <v>224.81234999999998</v>
      </c>
      <c r="JC27" s="11">
        <v>224.81234999999998</v>
      </c>
      <c r="JD27" s="11">
        <v>224.81234999999998</v>
      </c>
      <c r="JE27" s="11">
        <v>224.81234999999998</v>
      </c>
      <c r="JF27" s="11">
        <v>189.92767499999999</v>
      </c>
      <c r="JG27" s="11">
        <v>189.92767499999999</v>
      </c>
      <c r="JH27" s="11">
        <v>139.53870000000001</v>
      </c>
      <c r="JI27" s="11">
        <v>246.77677499999999</v>
      </c>
      <c r="JJ27" s="11">
        <v>237.73259999999996</v>
      </c>
      <c r="JK27" s="11">
        <v>237.73259999999996</v>
      </c>
      <c r="JL27" s="11">
        <v>246.77677499999999</v>
      </c>
      <c r="JM27" s="11">
        <v>246.77677499999999</v>
      </c>
      <c r="JN27" s="11">
        <v>237.73259999999996</v>
      </c>
      <c r="JO27" s="11">
        <v>237.73259999999996</v>
      </c>
      <c r="JP27" s="11">
        <v>224.81234999999998</v>
      </c>
      <c r="JQ27" s="11">
        <v>224.81234999999998</v>
      </c>
      <c r="JR27" s="11">
        <v>224.81234999999998</v>
      </c>
      <c r="JS27" s="11">
        <v>246.77677499999999</v>
      </c>
      <c r="JT27" s="11">
        <v>246.77677499999999</v>
      </c>
      <c r="JU27" s="11">
        <v>246.77677499999999</v>
      </c>
      <c r="JV27" s="11">
        <v>248.06880000000001</v>
      </c>
      <c r="JW27" s="11">
        <v>248.06880000000001</v>
      </c>
      <c r="JX27" s="11">
        <v>248.06880000000001</v>
      </c>
      <c r="JY27" s="11">
        <v>248.06880000000001</v>
      </c>
      <c r="JZ27" s="11">
        <v>248.06880000000001</v>
      </c>
      <c r="KA27" s="12">
        <v>294</v>
      </c>
      <c r="KB27" s="12">
        <v>294</v>
      </c>
      <c r="KC27" s="12">
        <v>294</v>
      </c>
      <c r="KD27" s="12">
        <v>223.86</v>
      </c>
      <c r="KE27" s="12">
        <v>223.86</v>
      </c>
      <c r="KF27" s="12">
        <v>223.86</v>
      </c>
      <c r="KG27" s="12">
        <v>223.86</v>
      </c>
      <c r="KH27" s="12">
        <v>294</v>
      </c>
      <c r="KI27" s="13">
        <v>354</v>
      </c>
      <c r="KJ27" s="13">
        <v>354</v>
      </c>
      <c r="KK27" s="13">
        <v>354</v>
      </c>
      <c r="KL27" s="13">
        <v>354</v>
      </c>
      <c r="KM27" s="13">
        <v>354</v>
      </c>
      <c r="KN27" s="13">
        <v>354</v>
      </c>
      <c r="KO27" s="13">
        <v>354</v>
      </c>
      <c r="KP27" s="13">
        <v>354</v>
      </c>
      <c r="KQ27" s="13">
        <v>354</v>
      </c>
      <c r="KR27" s="12">
        <v>294</v>
      </c>
      <c r="KS27" s="12">
        <v>294</v>
      </c>
      <c r="KT27" s="12">
        <v>294</v>
      </c>
      <c r="KU27" s="13">
        <v>354</v>
      </c>
      <c r="KV27" s="13">
        <v>354</v>
      </c>
      <c r="KW27" s="13">
        <v>354</v>
      </c>
      <c r="KX27" s="12">
        <v>294</v>
      </c>
      <c r="KY27" s="12">
        <v>294</v>
      </c>
      <c r="KZ27" s="12">
        <v>294</v>
      </c>
      <c r="LA27" s="12">
        <v>294</v>
      </c>
      <c r="LB27" s="12">
        <v>223.86</v>
      </c>
      <c r="LC27" s="12">
        <v>223.86</v>
      </c>
      <c r="LD27" s="15">
        <v>284.39999999999998</v>
      </c>
      <c r="LE27" s="15">
        <v>284.39999999999998</v>
      </c>
      <c r="LF27" s="15">
        <v>282</v>
      </c>
      <c r="LG27" s="15">
        <v>284.39999999999998</v>
      </c>
      <c r="LH27" s="15">
        <v>282</v>
      </c>
      <c r="LI27" s="15">
        <v>284.39999999999998</v>
      </c>
      <c r="LJ27" s="12">
        <v>223.86</v>
      </c>
      <c r="LK27" s="12">
        <v>223.86</v>
      </c>
      <c r="LL27" s="12">
        <v>223.86</v>
      </c>
      <c r="LM27" s="12">
        <v>223.86</v>
      </c>
      <c r="LN27" s="12">
        <v>223.86</v>
      </c>
      <c r="LO27" s="12">
        <v>223.86</v>
      </c>
      <c r="LP27" s="12">
        <v>223.86</v>
      </c>
      <c r="LQ27" s="12">
        <v>223.86</v>
      </c>
      <c r="LR27" s="12">
        <v>223.86</v>
      </c>
      <c r="LS27" s="12">
        <v>223.86</v>
      </c>
      <c r="LT27" s="12">
        <v>223.86</v>
      </c>
      <c r="LU27" s="12">
        <v>223.86</v>
      </c>
      <c r="LV27" s="12">
        <v>223.86</v>
      </c>
      <c r="LW27" s="12">
        <v>223.86</v>
      </c>
      <c r="LX27" s="12">
        <v>223.86</v>
      </c>
      <c r="LY27" s="12">
        <v>223.86</v>
      </c>
      <c r="LZ27" s="12">
        <v>223.86</v>
      </c>
      <c r="MA27" s="12">
        <v>223.86</v>
      </c>
      <c r="MB27" s="12">
        <v>223.86</v>
      </c>
      <c r="MC27" s="12">
        <v>223.86</v>
      </c>
      <c r="MD27" s="15">
        <v>284.39999999999998</v>
      </c>
      <c r="ME27" s="12">
        <v>254.4</v>
      </c>
      <c r="MF27" s="12">
        <v>254.4</v>
      </c>
      <c r="MG27" s="12">
        <v>254.4</v>
      </c>
      <c r="MH27" s="12">
        <v>254.4</v>
      </c>
      <c r="MI27" s="12">
        <v>254.4</v>
      </c>
      <c r="MJ27" s="12">
        <v>254.4</v>
      </c>
      <c r="MK27" s="12">
        <v>254.4</v>
      </c>
      <c r="ML27" s="12">
        <v>223.86</v>
      </c>
      <c r="MM27" s="12">
        <v>223.86</v>
      </c>
      <c r="MN27" s="12">
        <v>254.4</v>
      </c>
      <c r="MO27" s="12">
        <v>254.4</v>
      </c>
      <c r="MP27" s="12">
        <v>254.4</v>
      </c>
      <c r="MQ27" s="12">
        <v>254.4</v>
      </c>
      <c r="MR27" s="12">
        <v>223.86</v>
      </c>
      <c r="MS27" s="12">
        <v>223.86</v>
      </c>
      <c r="MT27" s="12">
        <v>254.4</v>
      </c>
      <c r="MU27" s="12">
        <v>132</v>
      </c>
      <c r="MV27" s="12">
        <v>294</v>
      </c>
      <c r="MW27" s="12">
        <v>111</v>
      </c>
      <c r="MX27" s="13">
        <v>354</v>
      </c>
      <c r="MY27" s="13">
        <v>354</v>
      </c>
      <c r="MZ27" s="13">
        <v>354</v>
      </c>
      <c r="NA27" s="13">
        <v>354</v>
      </c>
      <c r="NB27" s="13">
        <v>354</v>
      </c>
      <c r="NC27" s="13">
        <v>354</v>
      </c>
      <c r="ND27" s="13">
        <v>354</v>
      </c>
      <c r="NE27" s="12">
        <v>294</v>
      </c>
      <c r="NF27" s="12">
        <v>294</v>
      </c>
      <c r="NG27" s="12">
        <v>254.4</v>
      </c>
      <c r="NH27" s="12">
        <v>223.86</v>
      </c>
      <c r="NI27" s="12">
        <v>254.4</v>
      </c>
      <c r="NJ27" s="12">
        <v>294</v>
      </c>
      <c r="NK27" s="12">
        <v>294</v>
      </c>
      <c r="NL27" s="13">
        <v>354</v>
      </c>
      <c r="NM27" s="12">
        <v>254.4</v>
      </c>
      <c r="NN27" s="12">
        <v>254.4</v>
      </c>
      <c r="NO27" s="12">
        <v>223.86</v>
      </c>
      <c r="NP27" s="12">
        <v>223.86</v>
      </c>
      <c r="NQ27" s="12">
        <v>254.4</v>
      </c>
    </row>
    <row r="28" spans="1:381" x14ac:dyDescent="0.2">
      <c r="A28" s="2" t="s">
        <v>23</v>
      </c>
      <c r="B28" s="8">
        <v>412</v>
      </c>
      <c r="C28" s="8">
        <v>412</v>
      </c>
      <c r="D28" s="8">
        <v>412</v>
      </c>
      <c r="E28" s="8">
        <v>412</v>
      </c>
      <c r="F28" s="8">
        <v>412</v>
      </c>
      <c r="G28" s="8">
        <v>412</v>
      </c>
      <c r="H28" s="8">
        <v>399</v>
      </c>
      <c r="I28" s="8">
        <v>399</v>
      </c>
      <c r="J28" s="8">
        <v>415</v>
      </c>
      <c r="K28" s="8">
        <v>415</v>
      </c>
      <c r="L28" s="8">
        <v>415</v>
      </c>
      <c r="M28" s="8">
        <v>415</v>
      </c>
      <c r="N28" s="8">
        <v>415</v>
      </c>
      <c r="O28" s="9">
        <v>417</v>
      </c>
      <c r="P28" s="9">
        <v>417</v>
      </c>
      <c r="Q28" s="9">
        <v>417</v>
      </c>
      <c r="R28" s="9">
        <v>417</v>
      </c>
      <c r="S28" s="8">
        <v>415</v>
      </c>
      <c r="T28" s="8">
        <v>415</v>
      </c>
      <c r="U28" s="8">
        <v>415</v>
      </c>
      <c r="V28" s="9">
        <v>417</v>
      </c>
      <c r="W28" s="9">
        <v>417</v>
      </c>
      <c r="X28" s="9">
        <v>417</v>
      </c>
      <c r="Y28" s="8">
        <v>412</v>
      </c>
      <c r="Z28" s="8">
        <v>415</v>
      </c>
      <c r="AA28" s="8">
        <v>412</v>
      </c>
      <c r="AB28" s="8">
        <v>412</v>
      </c>
      <c r="AC28" s="8">
        <v>399</v>
      </c>
      <c r="AD28" s="8">
        <v>399</v>
      </c>
      <c r="AE28" s="8">
        <v>399</v>
      </c>
      <c r="AF28" s="8">
        <v>399</v>
      </c>
      <c r="AG28" s="8">
        <v>391</v>
      </c>
      <c r="AH28" s="9">
        <v>381</v>
      </c>
      <c r="AI28" s="9">
        <v>381</v>
      </c>
      <c r="AJ28" s="8">
        <v>399</v>
      </c>
      <c r="AK28" s="8">
        <v>399</v>
      </c>
      <c r="AL28" s="8">
        <v>412</v>
      </c>
      <c r="AM28" s="8">
        <v>391</v>
      </c>
      <c r="AN28" s="8">
        <v>391</v>
      </c>
      <c r="AO28" s="8">
        <v>391</v>
      </c>
      <c r="AP28" s="8">
        <v>391</v>
      </c>
      <c r="AQ28" s="8">
        <v>391</v>
      </c>
      <c r="AR28" s="8">
        <v>399</v>
      </c>
      <c r="AS28" s="8">
        <v>391</v>
      </c>
      <c r="AT28" s="8">
        <v>399</v>
      </c>
      <c r="AU28" s="8">
        <v>399</v>
      </c>
      <c r="AV28" s="8">
        <v>399</v>
      </c>
      <c r="AW28" s="9">
        <v>381</v>
      </c>
      <c r="AX28" s="8">
        <v>391</v>
      </c>
      <c r="AY28" s="9">
        <v>381</v>
      </c>
      <c r="AZ28" s="9">
        <v>381</v>
      </c>
      <c r="BA28" s="8">
        <v>371</v>
      </c>
      <c r="BB28" s="9">
        <v>381</v>
      </c>
      <c r="BC28" s="9">
        <v>381</v>
      </c>
      <c r="BD28" s="8">
        <v>391</v>
      </c>
      <c r="BE28" s="8">
        <v>391</v>
      </c>
      <c r="BF28" s="8">
        <v>371</v>
      </c>
      <c r="BG28" s="8">
        <v>371</v>
      </c>
      <c r="BH28" s="8">
        <v>371</v>
      </c>
      <c r="BI28" s="8">
        <v>371</v>
      </c>
      <c r="BJ28" s="8">
        <v>371</v>
      </c>
      <c r="BK28" s="8">
        <v>371</v>
      </c>
      <c r="BL28" s="9">
        <v>355</v>
      </c>
      <c r="BM28" s="9">
        <v>355</v>
      </c>
      <c r="BN28" s="9">
        <v>355</v>
      </c>
      <c r="BO28" s="9">
        <v>355</v>
      </c>
      <c r="BP28" s="9">
        <v>355</v>
      </c>
      <c r="BQ28" s="9">
        <v>355</v>
      </c>
      <c r="BR28" s="9">
        <v>355</v>
      </c>
      <c r="BS28" s="9">
        <v>355</v>
      </c>
      <c r="BT28" s="9">
        <v>355</v>
      </c>
      <c r="BU28" s="9">
        <v>355</v>
      </c>
      <c r="BV28" s="8">
        <v>323</v>
      </c>
      <c r="BW28" s="8">
        <v>323</v>
      </c>
      <c r="BX28" s="9">
        <v>273</v>
      </c>
      <c r="BY28" s="9">
        <v>381</v>
      </c>
      <c r="BZ28" s="8">
        <v>371</v>
      </c>
      <c r="CA28" s="8">
        <v>371</v>
      </c>
      <c r="CB28" s="9">
        <v>381</v>
      </c>
      <c r="CC28" s="9">
        <v>381</v>
      </c>
      <c r="CD28" s="8">
        <v>371</v>
      </c>
      <c r="CE28" s="8">
        <v>371</v>
      </c>
      <c r="CF28" s="9">
        <v>355</v>
      </c>
      <c r="CG28" s="9">
        <v>355</v>
      </c>
      <c r="CH28" s="9">
        <v>355</v>
      </c>
      <c r="CI28" s="9">
        <v>381</v>
      </c>
      <c r="CJ28" s="9">
        <v>381</v>
      </c>
      <c r="CK28" s="9">
        <v>381</v>
      </c>
      <c r="CL28" s="8">
        <v>391</v>
      </c>
      <c r="CM28" s="8">
        <v>391</v>
      </c>
      <c r="CN28" s="8">
        <v>391</v>
      </c>
      <c r="CO28" s="8">
        <v>391</v>
      </c>
      <c r="CP28" s="9">
        <v>381</v>
      </c>
      <c r="CQ28" s="8">
        <v>391</v>
      </c>
      <c r="CR28" s="8">
        <v>391</v>
      </c>
      <c r="CS28" s="10">
        <f>20*14.7</f>
        <v>294</v>
      </c>
      <c r="CT28" s="10">
        <f>16.1*20</f>
        <v>322</v>
      </c>
      <c r="CU28" s="10">
        <f>16.1*20</f>
        <v>322</v>
      </c>
      <c r="CV28" s="10">
        <f>20*14.7</f>
        <v>294</v>
      </c>
      <c r="CW28" s="10">
        <f>17*20</f>
        <v>340</v>
      </c>
      <c r="CX28" s="10">
        <f>17*20</f>
        <v>340</v>
      </c>
      <c r="CY28" s="10">
        <f t="shared" ref="CY28:CZ28" si="330">20*14.7</f>
        <v>294</v>
      </c>
      <c r="CZ28" s="10">
        <f t="shared" si="330"/>
        <v>294</v>
      </c>
      <c r="DA28" s="10">
        <f t="shared" ref="DA28:DQ28" si="331">16.1*20</f>
        <v>322</v>
      </c>
      <c r="DB28" s="10">
        <f t="shared" si="331"/>
        <v>322</v>
      </c>
      <c r="DC28" s="10">
        <f t="shared" si="331"/>
        <v>322</v>
      </c>
      <c r="DD28" s="10">
        <f t="shared" si="331"/>
        <v>322</v>
      </c>
      <c r="DE28" s="10">
        <f t="shared" si="331"/>
        <v>322</v>
      </c>
      <c r="DF28" s="10">
        <f t="shared" si="331"/>
        <v>322</v>
      </c>
      <c r="DG28" s="10">
        <f t="shared" si="331"/>
        <v>322</v>
      </c>
      <c r="DH28" s="10">
        <f t="shared" si="331"/>
        <v>322</v>
      </c>
      <c r="DI28" s="10">
        <f t="shared" si="331"/>
        <v>322</v>
      </c>
      <c r="DJ28" s="10">
        <f t="shared" si="331"/>
        <v>322</v>
      </c>
      <c r="DK28" s="10">
        <f t="shared" si="331"/>
        <v>322</v>
      </c>
      <c r="DL28" s="10">
        <f t="shared" si="331"/>
        <v>322</v>
      </c>
      <c r="DM28" s="10">
        <f t="shared" si="331"/>
        <v>322</v>
      </c>
      <c r="DN28" s="10">
        <f t="shared" si="331"/>
        <v>322</v>
      </c>
      <c r="DO28" s="10">
        <f t="shared" si="331"/>
        <v>322</v>
      </c>
      <c r="DP28" s="10">
        <f t="shared" si="331"/>
        <v>322</v>
      </c>
      <c r="DQ28" s="10">
        <f t="shared" si="331"/>
        <v>322</v>
      </c>
      <c r="DR28" s="10">
        <f>17*20</f>
        <v>340</v>
      </c>
      <c r="DS28" s="10">
        <f>16.1*20</f>
        <v>322</v>
      </c>
      <c r="DT28" s="10">
        <f>20*14.7</f>
        <v>294</v>
      </c>
      <c r="DU28" s="10">
        <f>17*20</f>
        <v>340</v>
      </c>
      <c r="DV28" s="10">
        <f>20*14.7</f>
        <v>294</v>
      </c>
      <c r="DW28" s="10">
        <f t="shared" ref="DW28:DX28" si="332">17*20</f>
        <v>340</v>
      </c>
      <c r="DX28" s="10">
        <f t="shared" si="332"/>
        <v>340</v>
      </c>
      <c r="DY28" s="10">
        <f>20*14.7</f>
        <v>294</v>
      </c>
      <c r="DZ28" s="10">
        <f t="shared" ref="DZ28:EA28" si="333">17*20</f>
        <v>340</v>
      </c>
      <c r="EA28" s="10">
        <f t="shared" si="333"/>
        <v>340</v>
      </c>
      <c r="EB28" s="10">
        <f t="shared" ref="EB28:EC28" si="334">16.1*20</f>
        <v>322</v>
      </c>
      <c r="EC28" s="10">
        <f t="shared" si="334"/>
        <v>322</v>
      </c>
      <c r="ED28" s="10">
        <f>14.6*20</f>
        <v>292</v>
      </c>
      <c r="EE28" s="10">
        <f t="shared" ref="EE28:EJ28" si="335">14.6*20</f>
        <v>292</v>
      </c>
      <c r="EF28" s="10">
        <f t="shared" si="335"/>
        <v>292</v>
      </c>
      <c r="EG28" s="10">
        <f t="shared" si="335"/>
        <v>292</v>
      </c>
      <c r="EH28" s="10">
        <f t="shared" si="335"/>
        <v>292</v>
      </c>
      <c r="EI28" s="10">
        <f t="shared" si="335"/>
        <v>292</v>
      </c>
      <c r="EJ28" s="10">
        <f t="shared" si="335"/>
        <v>292</v>
      </c>
      <c r="EK28" s="10">
        <f t="shared" ref="EK28:EL28" si="336">17*20</f>
        <v>340</v>
      </c>
      <c r="EL28" s="10">
        <f t="shared" si="336"/>
        <v>340</v>
      </c>
      <c r="EM28" s="10">
        <f t="shared" ref="EM28:EO28" si="337">14.6*20</f>
        <v>292</v>
      </c>
      <c r="EN28" s="10">
        <f t="shared" si="337"/>
        <v>292</v>
      </c>
      <c r="EO28" s="10">
        <f t="shared" si="337"/>
        <v>292</v>
      </c>
      <c r="EP28" s="10">
        <f>20*14.7</f>
        <v>294</v>
      </c>
      <c r="EQ28" s="10">
        <f t="shared" ref="EQ28:EV28" si="338">20*14.7</f>
        <v>294</v>
      </c>
      <c r="ER28" s="10">
        <f t="shared" si="338"/>
        <v>294</v>
      </c>
      <c r="ES28" s="10">
        <f t="shared" si="338"/>
        <v>294</v>
      </c>
      <c r="ET28" s="10">
        <f t="shared" si="338"/>
        <v>294</v>
      </c>
      <c r="EU28" s="10">
        <f t="shared" si="338"/>
        <v>294</v>
      </c>
      <c r="EV28" s="10">
        <f t="shared" si="338"/>
        <v>294</v>
      </c>
      <c r="EW28" s="10">
        <f>20*14</f>
        <v>280</v>
      </c>
      <c r="EX28" s="10">
        <f>20*14</f>
        <v>280</v>
      </c>
      <c r="EY28" s="10">
        <f>20*14.7</f>
        <v>294</v>
      </c>
      <c r="EZ28" s="10">
        <f>20*14</f>
        <v>280</v>
      </c>
      <c r="FA28" s="10">
        <f t="shared" ref="FA28:FB28" si="339">20*14.7</f>
        <v>294</v>
      </c>
      <c r="FB28" s="10">
        <f t="shared" si="339"/>
        <v>294</v>
      </c>
      <c r="FC28" s="10">
        <f>20*14</f>
        <v>280</v>
      </c>
      <c r="FD28" s="10">
        <f t="shared" ref="FD28:FE28" si="340">20*14</f>
        <v>280</v>
      </c>
      <c r="FE28" s="10">
        <f t="shared" si="340"/>
        <v>280</v>
      </c>
      <c r="FF28" s="10">
        <f>20*11.1</f>
        <v>222</v>
      </c>
      <c r="FG28" s="10">
        <f t="shared" ref="FG28:FI28" si="341">20*11.1</f>
        <v>222</v>
      </c>
      <c r="FH28" s="10">
        <f t="shared" si="341"/>
        <v>222</v>
      </c>
      <c r="FI28" s="10">
        <f t="shared" si="341"/>
        <v>222</v>
      </c>
      <c r="FJ28" s="10">
        <f>20*14</f>
        <v>280</v>
      </c>
      <c r="FK28" s="10">
        <f t="shared" ref="FK28:FL28" si="342">20*11.1</f>
        <v>222</v>
      </c>
      <c r="FL28" s="10">
        <f t="shared" si="342"/>
        <v>222</v>
      </c>
      <c r="FM28" s="10">
        <f>20*11.1</f>
        <v>222</v>
      </c>
      <c r="FN28" s="10">
        <v>190</v>
      </c>
      <c r="FO28" s="10">
        <v>190</v>
      </c>
      <c r="FP28" s="10">
        <f t="shared" ref="FP28:FR28" si="343">20*14</f>
        <v>280</v>
      </c>
      <c r="FQ28" s="10">
        <f t="shared" si="343"/>
        <v>280</v>
      </c>
      <c r="FR28" s="10">
        <f t="shared" si="343"/>
        <v>280</v>
      </c>
      <c r="FS28" s="10">
        <f t="shared" ref="FS28:FT28" si="344">20*14.7</f>
        <v>294</v>
      </c>
      <c r="FT28" s="10">
        <f t="shared" si="344"/>
        <v>294</v>
      </c>
      <c r="FU28" s="10">
        <f>20*14</f>
        <v>280</v>
      </c>
      <c r="FV28" s="10">
        <f>20*14</f>
        <v>280</v>
      </c>
      <c r="FW28" s="10">
        <f>20*11.1</f>
        <v>222</v>
      </c>
      <c r="FX28" s="10">
        <v>190</v>
      </c>
      <c r="FY28" s="10">
        <f>20*11.1</f>
        <v>222</v>
      </c>
      <c r="FZ28" s="10">
        <f t="shared" ref="FZ28:GC28" si="345">20*14</f>
        <v>280</v>
      </c>
      <c r="GA28" s="10">
        <f t="shared" si="345"/>
        <v>280</v>
      </c>
      <c r="GB28" s="10">
        <f t="shared" si="345"/>
        <v>280</v>
      </c>
      <c r="GC28" s="10">
        <f t="shared" si="345"/>
        <v>280</v>
      </c>
      <c r="GD28" s="10">
        <f t="shared" ref="GD28:GG28" si="346">17*20</f>
        <v>340</v>
      </c>
      <c r="GE28" s="10">
        <f t="shared" si="346"/>
        <v>340</v>
      </c>
      <c r="GF28" s="10">
        <f t="shared" si="346"/>
        <v>340</v>
      </c>
      <c r="GG28" s="10">
        <f t="shared" si="346"/>
        <v>340</v>
      </c>
      <c r="GH28" s="10">
        <f t="shared" ref="GH28:GI28" si="347">16.1*20</f>
        <v>322</v>
      </c>
      <c r="GI28" s="10">
        <f t="shared" si="347"/>
        <v>322</v>
      </c>
      <c r="GJ28" s="11">
        <v>279.07740000000001</v>
      </c>
      <c r="GK28" s="11">
        <v>279.07740000000001</v>
      </c>
      <c r="GL28" s="11">
        <v>279.07740000000001</v>
      </c>
      <c r="GM28" s="11">
        <v>279.07740000000001</v>
      </c>
      <c r="GN28" s="11">
        <v>279.07740000000001</v>
      </c>
      <c r="GO28" s="11">
        <v>279.07740000000001</v>
      </c>
      <c r="GP28" s="11">
        <v>279.07740000000001</v>
      </c>
      <c r="GQ28" s="11">
        <v>279.07740000000001</v>
      </c>
      <c r="GR28" s="11">
        <v>280.36942499999998</v>
      </c>
      <c r="GS28" s="11">
        <v>280.36942499999998</v>
      </c>
      <c r="GT28" s="11">
        <v>280.36942499999998</v>
      </c>
      <c r="GU28" s="11">
        <v>280.36942499999998</v>
      </c>
      <c r="GV28" s="11">
        <v>280.36942499999998</v>
      </c>
      <c r="GW28" s="11">
        <v>285.53752500000002</v>
      </c>
      <c r="GX28" s="11">
        <v>285.53752500000002</v>
      </c>
      <c r="GY28" s="11">
        <v>285.53752500000002</v>
      </c>
      <c r="GZ28" s="11">
        <v>285.53752500000002</v>
      </c>
      <c r="HA28" s="11">
        <v>280.36942499999998</v>
      </c>
      <c r="HB28" s="11">
        <v>280.36942499999998</v>
      </c>
      <c r="HC28" s="11">
        <v>280.36942499999998</v>
      </c>
      <c r="HD28" s="11">
        <v>285.53752500000002</v>
      </c>
      <c r="HE28" s="11">
        <v>285.53752500000002</v>
      </c>
      <c r="HF28" s="11">
        <v>285.53752500000002</v>
      </c>
      <c r="HG28" s="11">
        <v>279.07740000000001</v>
      </c>
      <c r="HH28" s="11">
        <v>280.36942499999998</v>
      </c>
      <c r="HI28" s="11">
        <v>279.07740000000001</v>
      </c>
      <c r="HJ28" s="11">
        <v>279.07740000000001</v>
      </c>
      <c r="HK28" s="11">
        <v>266.15715</v>
      </c>
      <c r="HL28" s="11">
        <v>266.15715</v>
      </c>
      <c r="HM28" s="11">
        <v>266.15715</v>
      </c>
      <c r="HN28" s="11">
        <v>266.15715</v>
      </c>
      <c r="HO28" s="11">
        <v>248.06880000000001</v>
      </c>
      <c r="HP28" s="11">
        <v>246.77677499999999</v>
      </c>
      <c r="HQ28" s="11">
        <v>246.77677499999999</v>
      </c>
      <c r="HR28" s="11">
        <v>266.15715</v>
      </c>
      <c r="HS28" s="11">
        <v>266.15715</v>
      </c>
      <c r="HT28" s="11">
        <v>279.07740000000001</v>
      </c>
      <c r="HU28" s="11">
        <v>248.06880000000001</v>
      </c>
      <c r="HV28" s="11">
        <v>248.06880000000001</v>
      </c>
      <c r="HW28" s="11">
        <v>248.06880000000001</v>
      </c>
      <c r="HX28" s="11">
        <v>248.06880000000001</v>
      </c>
      <c r="HY28" s="11">
        <v>248.06880000000001</v>
      </c>
      <c r="HZ28" s="11">
        <v>248.06880000000001</v>
      </c>
      <c r="IA28" s="11">
        <v>266.15715</v>
      </c>
      <c r="IB28" s="11">
        <v>248.06880000000001</v>
      </c>
      <c r="IC28" s="11">
        <v>266.15715</v>
      </c>
      <c r="ID28" s="11">
        <v>266.15715</v>
      </c>
      <c r="IE28" s="11">
        <v>266.15715</v>
      </c>
      <c r="IF28" s="11">
        <v>246.77677499999999</v>
      </c>
      <c r="IG28" s="11">
        <v>248.06880000000001</v>
      </c>
      <c r="IH28" s="11">
        <v>246.77677499999999</v>
      </c>
      <c r="II28" s="11">
        <v>246.77677499999999</v>
      </c>
      <c r="IJ28" s="11">
        <v>237.73259999999996</v>
      </c>
      <c r="IK28" s="11">
        <v>246.77677499999999</v>
      </c>
      <c r="IL28" s="11">
        <v>246.77677499999999</v>
      </c>
      <c r="IM28" s="11">
        <v>248.06880000000001</v>
      </c>
      <c r="IN28" s="11">
        <v>248.06880000000001</v>
      </c>
      <c r="IO28" s="11">
        <v>237.73259999999996</v>
      </c>
      <c r="IP28" s="11">
        <v>237.73259999999996</v>
      </c>
      <c r="IQ28" s="11">
        <v>237.73259999999996</v>
      </c>
      <c r="IR28" s="11">
        <v>237.73259999999996</v>
      </c>
      <c r="IS28" s="11">
        <v>237.73259999999996</v>
      </c>
      <c r="IT28" s="11">
        <v>237.73259999999996</v>
      </c>
      <c r="IU28" s="11">
        <v>237.73259999999996</v>
      </c>
      <c r="IV28" s="11">
        <v>224.81234999999998</v>
      </c>
      <c r="IW28" s="11">
        <v>224.81234999999998</v>
      </c>
      <c r="IX28" s="11">
        <v>224.81234999999998</v>
      </c>
      <c r="IY28" s="11">
        <v>224.81234999999998</v>
      </c>
      <c r="IZ28" s="11">
        <v>224.81234999999998</v>
      </c>
      <c r="JA28" s="11">
        <v>224.81234999999998</v>
      </c>
      <c r="JB28" s="11">
        <v>224.81234999999998</v>
      </c>
      <c r="JC28" s="11">
        <v>224.81234999999998</v>
      </c>
      <c r="JD28" s="11">
        <v>224.81234999999998</v>
      </c>
      <c r="JE28" s="11">
        <v>224.81234999999998</v>
      </c>
      <c r="JF28" s="11">
        <v>189.92767499999999</v>
      </c>
      <c r="JG28" s="11">
        <v>189.92767499999999</v>
      </c>
      <c r="JH28" s="11">
        <v>139.53870000000001</v>
      </c>
      <c r="JI28" s="11">
        <v>246.77677499999999</v>
      </c>
      <c r="JJ28" s="11">
        <v>237.73259999999996</v>
      </c>
      <c r="JK28" s="11">
        <v>237.73259999999996</v>
      </c>
      <c r="JL28" s="11">
        <v>246.77677499999999</v>
      </c>
      <c r="JM28" s="11">
        <v>246.77677499999999</v>
      </c>
      <c r="JN28" s="11">
        <v>237.73259999999996</v>
      </c>
      <c r="JO28" s="11">
        <v>237.73259999999996</v>
      </c>
      <c r="JP28" s="11">
        <v>224.81234999999998</v>
      </c>
      <c r="JQ28" s="11">
        <v>224.81234999999998</v>
      </c>
      <c r="JR28" s="11">
        <v>224.81234999999998</v>
      </c>
      <c r="JS28" s="11">
        <v>246.77677499999999</v>
      </c>
      <c r="JT28" s="11">
        <v>246.77677499999999</v>
      </c>
      <c r="JU28" s="11">
        <v>246.77677499999999</v>
      </c>
      <c r="JV28" s="11">
        <v>248.06880000000001</v>
      </c>
      <c r="JW28" s="11">
        <v>248.06880000000001</v>
      </c>
      <c r="JX28" s="11">
        <v>248.06880000000001</v>
      </c>
      <c r="JY28" s="11">
        <v>248.06880000000001</v>
      </c>
      <c r="JZ28" s="11">
        <v>248.06880000000001</v>
      </c>
      <c r="KA28" s="12">
        <v>294</v>
      </c>
      <c r="KB28" s="12">
        <v>294</v>
      </c>
      <c r="KC28" s="12">
        <v>294</v>
      </c>
      <c r="KD28" s="12">
        <v>288</v>
      </c>
      <c r="KE28" s="12">
        <v>288</v>
      </c>
      <c r="KF28" s="12">
        <v>288</v>
      </c>
      <c r="KG28" s="12">
        <v>288</v>
      </c>
      <c r="KH28" s="12">
        <v>294</v>
      </c>
      <c r="KI28" s="13">
        <v>354</v>
      </c>
      <c r="KJ28" s="13">
        <v>354</v>
      </c>
      <c r="KK28" s="13">
        <v>354</v>
      </c>
      <c r="KL28" s="13">
        <v>354</v>
      </c>
      <c r="KM28" s="13">
        <v>354</v>
      </c>
      <c r="KN28" s="13">
        <v>354</v>
      </c>
      <c r="KO28" s="13">
        <v>354</v>
      </c>
      <c r="KP28" s="13">
        <v>354</v>
      </c>
      <c r="KQ28" s="13">
        <v>354</v>
      </c>
      <c r="KR28" s="12">
        <v>294</v>
      </c>
      <c r="KS28" s="12">
        <v>294</v>
      </c>
      <c r="KT28" s="12">
        <v>294</v>
      </c>
      <c r="KU28" s="13">
        <v>354</v>
      </c>
      <c r="KV28" s="13">
        <v>354</v>
      </c>
      <c r="KW28" s="13">
        <v>354</v>
      </c>
      <c r="KX28" s="12">
        <v>294</v>
      </c>
      <c r="KY28" s="12">
        <v>294</v>
      </c>
      <c r="KZ28" s="12">
        <v>294</v>
      </c>
      <c r="LA28" s="12">
        <v>294</v>
      </c>
      <c r="LB28" s="12">
        <v>288</v>
      </c>
      <c r="LC28" s="12">
        <v>288</v>
      </c>
      <c r="LD28" s="15">
        <v>284.39999999999998</v>
      </c>
      <c r="LE28" s="15">
        <v>284.39999999999998</v>
      </c>
      <c r="LF28" s="15">
        <v>282</v>
      </c>
      <c r="LG28" s="15">
        <v>284.39999999999998</v>
      </c>
      <c r="LH28" s="15">
        <v>282</v>
      </c>
      <c r="LI28" s="15">
        <v>284.39999999999998</v>
      </c>
      <c r="LJ28" s="12">
        <v>288</v>
      </c>
      <c r="LK28" s="12">
        <v>288</v>
      </c>
      <c r="LL28" s="12">
        <v>288</v>
      </c>
      <c r="LM28" s="12">
        <v>288</v>
      </c>
      <c r="LN28" s="12">
        <v>288</v>
      </c>
      <c r="LO28" s="12">
        <v>288</v>
      </c>
      <c r="LP28" s="12">
        <v>288</v>
      </c>
      <c r="LQ28" s="12">
        <v>288</v>
      </c>
      <c r="LR28" s="12">
        <v>288</v>
      </c>
      <c r="LS28" s="12">
        <v>288</v>
      </c>
      <c r="LT28" s="12">
        <v>288</v>
      </c>
      <c r="LU28" s="12">
        <v>288</v>
      </c>
      <c r="LV28" s="12">
        <v>288</v>
      </c>
      <c r="LW28" s="12">
        <v>288</v>
      </c>
      <c r="LX28" s="12">
        <v>288</v>
      </c>
      <c r="LY28" s="12">
        <v>288</v>
      </c>
      <c r="LZ28" s="12">
        <v>288</v>
      </c>
      <c r="MA28" s="12">
        <v>288</v>
      </c>
      <c r="MB28" s="12">
        <v>288</v>
      </c>
      <c r="MC28" s="12">
        <v>288</v>
      </c>
      <c r="MD28" s="15">
        <v>284.39999999999998</v>
      </c>
      <c r="ME28" s="12">
        <v>291.60000000000002</v>
      </c>
      <c r="MF28" s="12">
        <v>291.60000000000002</v>
      </c>
      <c r="MG28" s="12">
        <v>291.60000000000002</v>
      </c>
      <c r="MH28" s="12">
        <v>291.60000000000002</v>
      </c>
      <c r="MI28" s="12">
        <v>291.60000000000002</v>
      </c>
      <c r="MJ28" s="12">
        <v>291.60000000000002</v>
      </c>
      <c r="MK28" s="12">
        <v>291.60000000000002</v>
      </c>
      <c r="ML28" s="12">
        <v>288</v>
      </c>
      <c r="MM28" s="12">
        <v>288</v>
      </c>
      <c r="MN28" s="12">
        <v>291.60000000000002</v>
      </c>
      <c r="MO28" s="12">
        <v>291.60000000000002</v>
      </c>
      <c r="MP28" s="12">
        <v>291.60000000000002</v>
      </c>
      <c r="MQ28" s="12">
        <v>291.60000000000002</v>
      </c>
      <c r="MR28" s="12">
        <v>288</v>
      </c>
      <c r="MS28" s="12">
        <v>288</v>
      </c>
      <c r="MT28" s="12">
        <v>291.60000000000002</v>
      </c>
      <c r="MU28" s="12">
        <v>146.41</v>
      </c>
      <c r="MV28" s="12">
        <v>294</v>
      </c>
      <c r="MW28" s="12">
        <v>122.01</v>
      </c>
      <c r="MX28" s="13">
        <v>354</v>
      </c>
      <c r="MY28" s="13">
        <v>354</v>
      </c>
      <c r="MZ28" s="13">
        <v>354</v>
      </c>
      <c r="NA28" s="13">
        <v>354</v>
      </c>
      <c r="NB28" s="13">
        <v>354</v>
      </c>
      <c r="NC28" s="13">
        <v>354</v>
      </c>
      <c r="ND28" s="13">
        <v>354</v>
      </c>
      <c r="NE28" s="12">
        <v>294</v>
      </c>
      <c r="NF28" s="12">
        <v>294</v>
      </c>
      <c r="NG28" s="12">
        <v>291.60000000000002</v>
      </c>
      <c r="NH28" s="12">
        <v>288</v>
      </c>
      <c r="NI28" s="12">
        <v>291.60000000000002</v>
      </c>
      <c r="NJ28" s="12">
        <v>294</v>
      </c>
      <c r="NK28" s="12">
        <v>294</v>
      </c>
      <c r="NL28" s="13">
        <v>354</v>
      </c>
      <c r="NM28" s="12">
        <v>291.60000000000002</v>
      </c>
      <c r="NN28" s="12">
        <v>291.60000000000002</v>
      </c>
      <c r="NO28" s="12">
        <v>288</v>
      </c>
      <c r="NP28" s="12">
        <v>288</v>
      </c>
      <c r="NQ28" s="12">
        <v>291.60000000000002</v>
      </c>
    </row>
    <row r="29" spans="1:381" x14ac:dyDescent="0.2">
      <c r="A29" s="2" t="s">
        <v>24</v>
      </c>
      <c r="B29" s="8">
        <v>423</v>
      </c>
      <c r="C29" s="8">
        <v>423</v>
      </c>
      <c r="D29" s="8">
        <v>423</v>
      </c>
      <c r="E29" s="8">
        <v>423</v>
      </c>
      <c r="F29" s="8">
        <v>423</v>
      </c>
      <c r="G29" s="8">
        <v>423</v>
      </c>
      <c r="H29" s="8">
        <v>415</v>
      </c>
      <c r="I29" s="8">
        <v>415</v>
      </c>
      <c r="J29" s="8">
        <v>425</v>
      </c>
      <c r="K29" s="8">
        <v>425</v>
      </c>
      <c r="L29" s="8">
        <v>425</v>
      </c>
      <c r="M29" s="8">
        <v>425</v>
      </c>
      <c r="N29" s="8">
        <v>425</v>
      </c>
      <c r="O29" s="9">
        <v>428</v>
      </c>
      <c r="P29" s="9">
        <v>428</v>
      </c>
      <c r="Q29" s="9">
        <v>428</v>
      </c>
      <c r="R29" s="9">
        <v>428</v>
      </c>
      <c r="S29" s="8">
        <v>425</v>
      </c>
      <c r="T29" s="8">
        <v>425</v>
      </c>
      <c r="U29" s="8">
        <v>425</v>
      </c>
      <c r="V29" s="9">
        <v>428</v>
      </c>
      <c r="W29" s="9">
        <v>428</v>
      </c>
      <c r="X29" s="9">
        <v>428</v>
      </c>
      <c r="Y29" s="8">
        <v>423</v>
      </c>
      <c r="Z29" s="8">
        <v>425</v>
      </c>
      <c r="AA29" s="8">
        <v>423</v>
      </c>
      <c r="AB29" s="8">
        <v>423</v>
      </c>
      <c r="AC29" s="8">
        <v>415</v>
      </c>
      <c r="AD29" s="8">
        <v>415</v>
      </c>
      <c r="AE29" s="8">
        <v>415</v>
      </c>
      <c r="AF29" s="8">
        <v>415</v>
      </c>
      <c r="AG29" s="8">
        <v>406</v>
      </c>
      <c r="AH29" s="9">
        <v>396</v>
      </c>
      <c r="AI29" s="9">
        <v>396</v>
      </c>
      <c r="AJ29" s="8">
        <v>415</v>
      </c>
      <c r="AK29" s="8">
        <v>415</v>
      </c>
      <c r="AL29" s="8">
        <v>423</v>
      </c>
      <c r="AM29" s="8">
        <v>406</v>
      </c>
      <c r="AN29" s="8">
        <v>406</v>
      </c>
      <c r="AO29" s="8">
        <v>406</v>
      </c>
      <c r="AP29" s="8">
        <v>406</v>
      </c>
      <c r="AQ29" s="8">
        <v>406</v>
      </c>
      <c r="AR29" s="8">
        <v>415</v>
      </c>
      <c r="AS29" s="8">
        <v>406</v>
      </c>
      <c r="AT29" s="8">
        <v>415</v>
      </c>
      <c r="AU29" s="8">
        <v>415</v>
      </c>
      <c r="AV29" s="8">
        <v>415</v>
      </c>
      <c r="AW29" s="9">
        <v>396</v>
      </c>
      <c r="AX29" s="8">
        <v>406</v>
      </c>
      <c r="AY29" s="9">
        <v>396</v>
      </c>
      <c r="AZ29" s="9">
        <v>396</v>
      </c>
      <c r="BA29" s="8">
        <v>385</v>
      </c>
      <c r="BB29" s="9">
        <v>396</v>
      </c>
      <c r="BC29" s="9">
        <v>396</v>
      </c>
      <c r="BD29" s="8">
        <v>406</v>
      </c>
      <c r="BE29" s="8">
        <v>406</v>
      </c>
      <c r="BF29" s="8">
        <v>385</v>
      </c>
      <c r="BG29" s="8">
        <v>385</v>
      </c>
      <c r="BH29" s="8">
        <v>385</v>
      </c>
      <c r="BI29" s="8">
        <v>385</v>
      </c>
      <c r="BJ29" s="8">
        <v>385</v>
      </c>
      <c r="BK29" s="8">
        <v>385</v>
      </c>
      <c r="BL29" s="9">
        <v>370</v>
      </c>
      <c r="BM29" s="9">
        <v>370</v>
      </c>
      <c r="BN29" s="9">
        <v>370</v>
      </c>
      <c r="BO29" s="9">
        <v>370</v>
      </c>
      <c r="BP29" s="9">
        <v>370</v>
      </c>
      <c r="BQ29" s="9">
        <v>370</v>
      </c>
      <c r="BR29" s="9">
        <v>370</v>
      </c>
      <c r="BS29" s="9">
        <v>370</v>
      </c>
      <c r="BT29" s="9">
        <v>370</v>
      </c>
      <c r="BU29" s="9">
        <v>370</v>
      </c>
      <c r="BV29" s="8">
        <v>336</v>
      </c>
      <c r="BW29" s="8">
        <v>336</v>
      </c>
      <c r="BX29" s="9">
        <v>285</v>
      </c>
      <c r="BY29" s="9">
        <v>396</v>
      </c>
      <c r="BZ29" s="8">
        <v>385</v>
      </c>
      <c r="CA29" s="8">
        <v>385</v>
      </c>
      <c r="CB29" s="9">
        <v>396</v>
      </c>
      <c r="CC29" s="9">
        <v>396</v>
      </c>
      <c r="CD29" s="8">
        <v>385</v>
      </c>
      <c r="CE29" s="8">
        <v>385</v>
      </c>
      <c r="CF29" s="9">
        <v>370</v>
      </c>
      <c r="CG29" s="9">
        <v>370</v>
      </c>
      <c r="CH29" s="9">
        <v>370</v>
      </c>
      <c r="CI29" s="9">
        <v>396</v>
      </c>
      <c r="CJ29" s="9">
        <v>396</v>
      </c>
      <c r="CK29" s="9">
        <v>396</v>
      </c>
      <c r="CL29" s="8">
        <v>406</v>
      </c>
      <c r="CM29" s="8">
        <v>406</v>
      </c>
      <c r="CN29" s="8">
        <v>406</v>
      </c>
      <c r="CO29" s="8">
        <v>406</v>
      </c>
      <c r="CP29" s="9">
        <v>396</v>
      </c>
      <c r="CQ29" s="8">
        <v>406</v>
      </c>
      <c r="CR29" s="8">
        <v>406</v>
      </c>
      <c r="CS29" s="10">
        <f>21*12.3</f>
        <v>258.3</v>
      </c>
      <c r="CT29" s="10">
        <f>21*13.5</f>
        <v>283.5</v>
      </c>
      <c r="CU29" s="10">
        <f>21*13.5</f>
        <v>283.5</v>
      </c>
      <c r="CV29" s="10">
        <f>21*12.3</f>
        <v>258.3</v>
      </c>
      <c r="CW29" s="10">
        <f>21*13</f>
        <v>273</v>
      </c>
      <c r="CX29" s="10">
        <f>21*13</f>
        <v>273</v>
      </c>
      <c r="CY29" s="10">
        <f t="shared" ref="CY29:CZ29" si="348">21*12.3</f>
        <v>258.3</v>
      </c>
      <c r="CZ29" s="10">
        <f t="shared" si="348"/>
        <v>258.3</v>
      </c>
      <c r="DA29" s="10">
        <f t="shared" ref="DA29:DQ29" si="349">21*13.5</f>
        <v>283.5</v>
      </c>
      <c r="DB29" s="10">
        <f t="shared" si="349"/>
        <v>283.5</v>
      </c>
      <c r="DC29" s="10">
        <f t="shared" si="349"/>
        <v>283.5</v>
      </c>
      <c r="DD29" s="10">
        <f t="shared" si="349"/>
        <v>283.5</v>
      </c>
      <c r="DE29" s="10">
        <f t="shared" si="349"/>
        <v>283.5</v>
      </c>
      <c r="DF29" s="10">
        <f t="shared" si="349"/>
        <v>283.5</v>
      </c>
      <c r="DG29" s="10">
        <f t="shared" si="349"/>
        <v>283.5</v>
      </c>
      <c r="DH29" s="10">
        <f t="shared" si="349"/>
        <v>283.5</v>
      </c>
      <c r="DI29" s="10">
        <f t="shared" si="349"/>
        <v>283.5</v>
      </c>
      <c r="DJ29" s="10">
        <f t="shared" si="349"/>
        <v>283.5</v>
      </c>
      <c r="DK29" s="10">
        <f t="shared" si="349"/>
        <v>283.5</v>
      </c>
      <c r="DL29" s="10">
        <f t="shared" si="349"/>
        <v>283.5</v>
      </c>
      <c r="DM29" s="10">
        <f t="shared" si="349"/>
        <v>283.5</v>
      </c>
      <c r="DN29" s="10">
        <f t="shared" si="349"/>
        <v>283.5</v>
      </c>
      <c r="DO29" s="10">
        <f t="shared" si="349"/>
        <v>283.5</v>
      </c>
      <c r="DP29" s="10">
        <f t="shared" si="349"/>
        <v>283.5</v>
      </c>
      <c r="DQ29" s="10">
        <f t="shared" si="349"/>
        <v>283.5</v>
      </c>
      <c r="DR29" s="10">
        <f>21*13</f>
        <v>273</v>
      </c>
      <c r="DS29" s="10">
        <f>21*13.5</f>
        <v>283.5</v>
      </c>
      <c r="DT29" s="10">
        <f>21*12.3</f>
        <v>258.3</v>
      </c>
      <c r="DU29" s="10">
        <f>21*13</f>
        <v>273</v>
      </c>
      <c r="DV29" s="10">
        <f>21*12.3</f>
        <v>258.3</v>
      </c>
      <c r="DW29" s="10">
        <f t="shared" ref="DW29:DX29" si="350">21*13</f>
        <v>273</v>
      </c>
      <c r="DX29" s="10">
        <f t="shared" si="350"/>
        <v>273</v>
      </c>
      <c r="DY29" s="10">
        <f>21*12.3</f>
        <v>258.3</v>
      </c>
      <c r="DZ29" s="10">
        <f t="shared" ref="DZ29:EA29" si="351">21*13</f>
        <v>273</v>
      </c>
      <c r="EA29" s="10">
        <f t="shared" si="351"/>
        <v>273</v>
      </c>
      <c r="EB29" s="10">
        <f t="shared" ref="EB29:EC29" si="352">21*13.5</f>
        <v>283.5</v>
      </c>
      <c r="EC29" s="10">
        <f t="shared" si="352"/>
        <v>283.5</v>
      </c>
      <c r="ED29" s="10">
        <f>21*12.2</f>
        <v>256.2</v>
      </c>
      <c r="EE29" s="10">
        <f t="shared" ref="EE29:EJ29" si="353">21*12.2</f>
        <v>256.2</v>
      </c>
      <c r="EF29" s="10">
        <f t="shared" si="353"/>
        <v>256.2</v>
      </c>
      <c r="EG29" s="10">
        <f t="shared" si="353"/>
        <v>256.2</v>
      </c>
      <c r="EH29" s="10">
        <f t="shared" si="353"/>
        <v>256.2</v>
      </c>
      <c r="EI29" s="10">
        <f t="shared" si="353"/>
        <v>256.2</v>
      </c>
      <c r="EJ29" s="10">
        <f t="shared" si="353"/>
        <v>256.2</v>
      </c>
      <c r="EK29" s="10">
        <f t="shared" ref="EK29:EL29" si="354">21*13</f>
        <v>273</v>
      </c>
      <c r="EL29" s="10">
        <f t="shared" si="354"/>
        <v>273</v>
      </c>
      <c r="EM29" s="10">
        <f t="shared" ref="EM29:EO29" si="355">21*12.2</f>
        <v>256.2</v>
      </c>
      <c r="EN29" s="10">
        <f t="shared" si="355"/>
        <v>256.2</v>
      </c>
      <c r="EO29" s="10">
        <f t="shared" si="355"/>
        <v>256.2</v>
      </c>
      <c r="EP29" s="10">
        <f>21*12.3</f>
        <v>258.3</v>
      </c>
      <c r="EQ29" s="10">
        <f t="shared" ref="EQ29:EV29" si="356">21*12.3</f>
        <v>258.3</v>
      </c>
      <c r="ER29" s="10">
        <f t="shared" si="356"/>
        <v>258.3</v>
      </c>
      <c r="ES29" s="10">
        <f t="shared" si="356"/>
        <v>258.3</v>
      </c>
      <c r="ET29" s="10">
        <f t="shared" si="356"/>
        <v>258.3</v>
      </c>
      <c r="EU29" s="10">
        <f t="shared" si="356"/>
        <v>258.3</v>
      </c>
      <c r="EV29" s="10">
        <f t="shared" si="356"/>
        <v>258.3</v>
      </c>
      <c r="EW29" s="10">
        <f>21*11.7</f>
        <v>245.7</v>
      </c>
      <c r="EX29" s="10">
        <f>21*11.7</f>
        <v>245.7</v>
      </c>
      <c r="EY29" s="10">
        <f>21*12.3</f>
        <v>258.3</v>
      </c>
      <c r="EZ29" s="10">
        <f>21*11.7</f>
        <v>245.7</v>
      </c>
      <c r="FA29" s="10">
        <f t="shared" ref="FA29:FB29" si="357">21*12.3</f>
        <v>258.3</v>
      </c>
      <c r="FB29" s="10">
        <f t="shared" si="357"/>
        <v>258.3</v>
      </c>
      <c r="FC29" s="10">
        <f>21*11.7</f>
        <v>245.7</v>
      </c>
      <c r="FD29" s="10">
        <f t="shared" ref="FD29:FE29" si="358">21*11.7</f>
        <v>245.7</v>
      </c>
      <c r="FE29" s="10">
        <f t="shared" si="358"/>
        <v>245.7</v>
      </c>
      <c r="FF29" s="10">
        <f>11.1*21</f>
        <v>233.1</v>
      </c>
      <c r="FG29" s="10">
        <f t="shared" ref="FG29:FI29" si="359">11.1*21</f>
        <v>233.1</v>
      </c>
      <c r="FH29" s="10">
        <f t="shared" si="359"/>
        <v>233.1</v>
      </c>
      <c r="FI29" s="10">
        <f t="shared" si="359"/>
        <v>233.1</v>
      </c>
      <c r="FJ29" s="10">
        <f>21*11.7</f>
        <v>245.7</v>
      </c>
      <c r="FK29" s="10">
        <f t="shared" ref="FK29:FL29" si="360">11.1*21</f>
        <v>233.1</v>
      </c>
      <c r="FL29" s="10">
        <f t="shared" si="360"/>
        <v>233.1</v>
      </c>
      <c r="FM29" s="10">
        <f>11.1*21</f>
        <v>233.1</v>
      </c>
      <c r="FN29" s="10">
        <v>170.1</v>
      </c>
      <c r="FO29" s="10">
        <v>170.1</v>
      </c>
      <c r="FP29" s="10">
        <f t="shared" ref="FP29:FR29" si="361">21*11.7</f>
        <v>245.7</v>
      </c>
      <c r="FQ29" s="10">
        <f t="shared" si="361"/>
        <v>245.7</v>
      </c>
      <c r="FR29" s="10">
        <f t="shared" si="361"/>
        <v>245.7</v>
      </c>
      <c r="FS29" s="10">
        <f t="shared" ref="FS29:FT29" si="362">21*12.3</f>
        <v>258.3</v>
      </c>
      <c r="FT29" s="10">
        <f t="shared" si="362"/>
        <v>258.3</v>
      </c>
      <c r="FU29" s="10">
        <f>21*11.7</f>
        <v>245.7</v>
      </c>
      <c r="FV29" s="10">
        <f>21*11.7</f>
        <v>245.7</v>
      </c>
      <c r="FW29" s="10">
        <f>11.1*21</f>
        <v>233.1</v>
      </c>
      <c r="FX29" s="10">
        <v>170.1</v>
      </c>
      <c r="FY29" s="10">
        <f>11.1*21</f>
        <v>233.1</v>
      </c>
      <c r="FZ29" s="10">
        <f t="shared" ref="FZ29:GC29" si="363">21*11.7</f>
        <v>245.7</v>
      </c>
      <c r="GA29" s="10">
        <f t="shared" si="363"/>
        <v>245.7</v>
      </c>
      <c r="GB29" s="10">
        <f t="shared" si="363"/>
        <v>245.7</v>
      </c>
      <c r="GC29" s="10">
        <f t="shared" si="363"/>
        <v>245.7</v>
      </c>
      <c r="GD29" s="10">
        <f t="shared" ref="GD29:GG29" si="364">21*13</f>
        <v>273</v>
      </c>
      <c r="GE29" s="10">
        <f t="shared" si="364"/>
        <v>273</v>
      </c>
      <c r="GF29" s="10">
        <f t="shared" si="364"/>
        <v>273</v>
      </c>
      <c r="GG29" s="10">
        <f t="shared" si="364"/>
        <v>273</v>
      </c>
      <c r="GH29" s="10">
        <f t="shared" ref="GH29:GI29" si="365">21*13.5</f>
        <v>283.5</v>
      </c>
      <c r="GI29" s="10">
        <f t="shared" si="365"/>
        <v>283.5</v>
      </c>
      <c r="GJ29" s="11">
        <v>298.45777499999997</v>
      </c>
      <c r="GK29" s="11">
        <v>298.45777499999997</v>
      </c>
      <c r="GL29" s="11">
        <v>298.45777499999997</v>
      </c>
      <c r="GM29" s="11">
        <v>298.45777499999997</v>
      </c>
      <c r="GN29" s="11">
        <v>298.45777499999997</v>
      </c>
      <c r="GO29" s="11">
        <v>298.45777499999997</v>
      </c>
      <c r="GP29" s="11">
        <v>298.45777499999997</v>
      </c>
      <c r="GQ29" s="11">
        <v>298.45777499999997</v>
      </c>
      <c r="GR29" s="11">
        <v>301.04182500000002</v>
      </c>
      <c r="GS29" s="11">
        <v>301.04182500000002</v>
      </c>
      <c r="GT29" s="11">
        <v>301.04182500000002</v>
      </c>
      <c r="GU29" s="11">
        <v>301.04182500000002</v>
      </c>
      <c r="GV29" s="11">
        <v>301.04182500000002</v>
      </c>
      <c r="GW29" s="11">
        <v>306.20992499999994</v>
      </c>
      <c r="GX29" s="11">
        <v>306.20992499999994</v>
      </c>
      <c r="GY29" s="11">
        <v>306.20992499999994</v>
      </c>
      <c r="GZ29" s="11">
        <v>306.20992499999994</v>
      </c>
      <c r="HA29" s="11">
        <v>301.04182500000002</v>
      </c>
      <c r="HB29" s="11">
        <v>301.04182500000002</v>
      </c>
      <c r="HC29" s="11">
        <v>301.04182500000002</v>
      </c>
      <c r="HD29" s="11">
        <v>306.20992499999994</v>
      </c>
      <c r="HE29" s="11">
        <v>306.20992499999994</v>
      </c>
      <c r="HF29" s="11">
        <v>306.20992499999994</v>
      </c>
      <c r="HG29" s="11">
        <v>298.45777499999997</v>
      </c>
      <c r="HH29" s="11">
        <v>301.04182500000002</v>
      </c>
      <c r="HI29" s="11">
        <v>298.45777499999997</v>
      </c>
      <c r="HJ29" s="11">
        <v>298.45777499999997</v>
      </c>
      <c r="HK29" s="11">
        <v>291.99765000000002</v>
      </c>
      <c r="HL29" s="11">
        <v>291.99765000000002</v>
      </c>
      <c r="HM29" s="11">
        <v>291.99765000000002</v>
      </c>
      <c r="HN29" s="11">
        <v>291.99765000000002</v>
      </c>
      <c r="HO29" s="11">
        <v>294.58170000000001</v>
      </c>
      <c r="HP29" s="11">
        <v>293.28967499999999</v>
      </c>
      <c r="HQ29" s="11">
        <v>293.28967499999999</v>
      </c>
      <c r="HR29" s="11">
        <v>291.99765000000002</v>
      </c>
      <c r="HS29" s="11">
        <v>291.99765000000002</v>
      </c>
      <c r="HT29" s="11">
        <v>298.45777499999997</v>
      </c>
      <c r="HU29" s="11">
        <v>294.58170000000001</v>
      </c>
      <c r="HV29" s="11">
        <v>294.58170000000001</v>
      </c>
      <c r="HW29" s="11">
        <v>294.58170000000001</v>
      </c>
      <c r="HX29" s="11">
        <v>294.58170000000001</v>
      </c>
      <c r="HY29" s="11">
        <v>294.58170000000001</v>
      </c>
      <c r="HZ29" s="11">
        <v>294.58170000000001</v>
      </c>
      <c r="IA29" s="11">
        <v>291.99765000000002</v>
      </c>
      <c r="IB29" s="11">
        <v>294.58170000000001</v>
      </c>
      <c r="IC29" s="11">
        <v>291.99765000000002</v>
      </c>
      <c r="ID29" s="11">
        <v>291.99765000000002</v>
      </c>
      <c r="IE29" s="11">
        <v>291.99765000000002</v>
      </c>
      <c r="IF29" s="11">
        <v>293.28967499999999</v>
      </c>
      <c r="IG29" s="11">
        <v>294.58170000000001</v>
      </c>
      <c r="IH29" s="11">
        <v>293.28967499999999</v>
      </c>
      <c r="II29" s="11">
        <v>293.28967499999999</v>
      </c>
      <c r="IJ29" s="11">
        <v>281.66145</v>
      </c>
      <c r="IK29" s="11">
        <v>293.28967499999999</v>
      </c>
      <c r="IL29" s="11">
        <v>293.28967499999999</v>
      </c>
      <c r="IM29" s="11">
        <v>294.58170000000001</v>
      </c>
      <c r="IN29" s="11">
        <v>294.58170000000001</v>
      </c>
      <c r="IO29" s="11">
        <v>281.66145</v>
      </c>
      <c r="IP29" s="11">
        <v>281.66145</v>
      </c>
      <c r="IQ29" s="11">
        <v>281.66145</v>
      </c>
      <c r="IR29" s="11">
        <v>281.66145</v>
      </c>
      <c r="IS29" s="11">
        <v>281.66145</v>
      </c>
      <c r="IT29" s="11">
        <v>281.66145</v>
      </c>
      <c r="IU29" s="11">
        <v>281.66145</v>
      </c>
      <c r="IV29" s="11">
        <v>264.86512500000003</v>
      </c>
      <c r="IW29" s="11">
        <v>264.86512500000003</v>
      </c>
      <c r="IX29" s="11">
        <v>264.86512500000003</v>
      </c>
      <c r="IY29" s="11">
        <v>264.86512500000003</v>
      </c>
      <c r="IZ29" s="11">
        <v>264.86512500000003</v>
      </c>
      <c r="JA29" s="11">
        <v>264.86512500000003</v>
      </c>
      <c r="JB29" s="11">
        <v>264.86512500000003</v>
      </c>
      <c r="JC29" s="11">
        <v>264.86512500000003</v>
      </c>
      <c r="JD29" s="11">
        <v>264.86512500000003</v>
      </c>
      <c r="JE29" s="11">
        <v>264.86512500000003</v>
      </c>
      <c r="JF29" s="11">
        <v>224.81234999999998</v>
      </c>
      <c r="JG29" s="11">
        <v>224.81234999999998</v>
      </c>
      <c r="JH29" s="11">
        <v>174.42337499999999</v>
      </c>
      <c r="JI29" s="11">
        <v>293.28967499999999</v>
      </c>
      <c r="JJ29" s="11">
        <v>281.66145</v>
      </c>
      <c r="JK29" s="11">
        <v>281.66145</v>
      </c>
      <c r="JL29" s="11">
        <v>293.28967499999999</v>
      </c>
      <c r="JM29" s="11">
        <v>293.28967499999999</v>
      </c>
      <c r="JN29" s="11">
        <v>281.66145</v>
      </c>
      <c r="JO29" s="11">
        <v>281.66145</v>
      </c>
      <c r="JP29" s="11">
        <v>264.86512500000003</v>
      </c>
      <c r="JQ29" s="11">
        <v>264.86512500000003</v>
      </c>
      <c r="JR29" s="11">
        <v>264.86512500000003</v>
      </c>
      <c r="JS29" s="11">
        <v>293.28967499999999</v>
      </c>
      <c r="JT29" s="11">
        <v>293.28967499999999</v>
      </c>
      <c r="JU29" s="11">
        <v>293.28967499999999</v>
      </c>
      <c r="JV29" s="11">
        <v>294.58170000000001</v>
      </c>
      <c r="JW29" s="11">
        <v>294.58170000000001</v>
      </c>
      <c r="JX29" s="11">
        <v>294.58170000000001</v>
      </c>
      <c r="JY29" s="11">
        <v>294.58170000000001</v>
      </c>
      <c r="JZ29" s="11">
        <v>294.58170000000001</v>
      </c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</row>
    <row r="30" spans="1:381" x14ac:dyDescent="0.2">
      <c r="A30" s="2" t="s">
        <v>25</v>
      </c>
      <c r="B30" s="8">
        <v>432</v>
      </c>
      <c r="C30" s="8">
        <v>432</v>
      </c>
      <c r="D30" s="8">
        <v>432</v>
      </c>
      <c r="E30" s="8">
        <v>432</v>
      </c>
      <c r="F30" s="8">
        <v>432</v>
      </c>
      <c r="G30" s="8">
        <v>432</v>
      </c>
      <c r="H30" s="8">
        <v>428</v>
      </c>
      <c r="I30" s="8">
        <v>428</v>
      </c>
      <c r="J30" s="8">
        <v>434</v>
      </c>
      <c r="K30" s="8">
        <v>434</v>
      </c>
      <c r="L30" s="8">
        <v>434</v>
      </c>
      <c r="M30" s="8">
        <v>434</v>
      </c>
      <c r="N30" s="8">
        <v>434</v>
      </c>
      <c r="O30" s="9">
        <v>437</v>
      </c>
      <c r="P30" s="9">
        <v>437</v>
      </c>
      <c r="Q30" s="9">
        <v>437</v>
      </c>
      <c r="R30" s="9">
        <v>437</v>
      </c>
      <c r="S30" s="8">
        <v>434</v>
      </c>
      <c r="T30" s="8">
        <v>434</v>
      </c>
      <c r="U30" s="8">
        <v>434</v>
      </c>
      <c r="V30" s="9">
        <v>437</v>
      </c>
      <c r="W30" s="9">
        <v>437</v>
      </c>
      <c r="X30" s="9">
        <v>437</v>
      </c>
      <c r="Y30" s="8">
        <v>432</v>
      </c>
      <c r="Z30" s="8">
        <v>434</v>
      </c>
      <c r="AA30" s="8">
        <v>432</v>
      </c>
      <c r="AB30" s="8">
        <v>432</v>
      </c>
      <c r="AC30" s="8">
        <v>428</v>
      </c>
      <c r="AD30" s="8">
        <v>428</v>
      </c>
      <c r="AE30" s="8">
        <v>428</v>
      </c>
      <c r="AF30" s="8">
        <v>428</v>
      </c>
      <c r="AG30" s="8">
        <v>420</v>
      </c>
      <c r="AH30" s="9">
        <v>410</v>
      </c>
      <c r="AI30" s="9">
        <v>410</v>
      </c>
      <c r="AJ30" s="8">
        <v>428</v>
      </c>
      <c r="AK30" s="8">
        <v>428</v>
      </c>
      <c r="AL30" s="8">
        <v>432</v>
      </c>
      <c r="AM30" s="8">
        <v>420</v>
      </c>
      <c r="AN30" s="8">
        <v>420</v>
      </c>
      <c r="AO30" s="8">
        <v>420</v>
      </c>
      <c r="AP30" s="8">
        <v>420</v>
      </c>
      <c r="AQ30" s="8">
        <v>420</v>
      </c>
      <c r="AR30" s="8">
        <v>428</v>
      </c>
      <c r="AS30" s="8">
        <v>420</v>
      </c>
      <c r="AT30" s="8">
        <v>428</v>
      </c>
      <c r="AU30" s="8">
        <v>428</v>
      </c>
      <c r="AV30" s="8">
        <v>428</v>
      </c>
      <c r="AW30" s="9">
        <v>410</v>
      </c>
      <c r="AX30" s="8">
        <v>420</v>
      </c>
      <c r="AY30" s="9">
        <v>410</v>
      </c>
      <c r="AZ30" s="9">
        <v>410</v>
      </c>
      <c r="BA30" s="8">
        <v>399</v>
      </c>
      <c r="BB30" s="9">
        <v>410</v>
      </c>
      <c r="BC30" s="9">
        <v>410</v>
      </c>
      <c r="BD30" s="8">
        <v>420</v>
      </c>
      <c r="BE30" s="8">
        <v>420</v>
      </c>
      <c r="BF30" s="8">
        <v>399</v>
      </c>
      <c r="BG30" s="8">
        <v>399</v>
      </c>
      <c r="BH30" s="8">
        <v>399</v>
      </c>
      <c r="BI30" s="8">
        <v>399</v>
      </c>
      <c r="BJ30" s="8">
        <v>399</v>
      </c>
      <c r="BK30" s="8">
        <v>399</v>
      </c>
      <c r="BL30" s="9">
        <v>384</v>
      </c>
      <c r="BM30" s="9">
        <v>384</v>
      </c>
      <c r="BN30" s="9">
        <v>384</v>
      </c>
      <c r="BO30" s="9">
        <v>384</v>
      </c>
      <c r="BP30" s="9">
        <v>384</v>
      </c>
      <c r="BQ30" s="9">
        <v>384</v>
      </c>
      <c r="BR30" s="9">
        <v>384</v>
      </c>
      <c r="BS30" s="9">
        <v>384</v>
      </c>
      <c r="BT30" s="9">
        <v>384</v>
      </c>
      <c r="BU30" s="9">
        <v>384</v>
      </c>
      <c r="BV30" s="8">
        <v>348</v>
      </c>
      <c r="BW30" s="8">
        <v>348</v>
      </c>
      <c r="BX30" s="9">
        <v>297</v>
      </c>
      <c r="BY30" s="9">
        <v>410</v>
      </c>
      <c r="BZ30" s="8">
        <v>399</v>
      </c>
      <c r="CA30" s="8">
        <v>399</v>
      </c>
      <c r="CB30" s="9">
        <v>410</v>
      </c>
      <c r="CC30" s="9">
        <v>410</v>
      </c>
      <c r="CD30" s="8">
        <v>399</v>
      </c>
      <c r="CE30" s="8">
        <v>399</v>
      </c>
      <c r="CF30" s="9">
        <v>384</v>
      </c>
      <c r="CG30" s="9">
        <v>384</v>
      </c>
      <c r="CH30" s="9">
        <v>384</v>
      </c>
      <c r="CI30" s="9">
        <v>410</v>
      </c>
      <c r="CJ30" s="9">
        <v>410</v>
      </c>
      <c r="CK30" s="9">
        <v>410</v>
      </c>
      <c r="CL30" s="8">
        <v>420</v>
      </c>
      <c r="CM30" s="8">
        <v>420</v>
      </c>
      <c r="CN30" s="8">
        <v>420</v>
      </c>
      <c r="CO30" s="8">
        <v>420</v>
      </c>
      <c r="CP30" s="9">
        <v>410</v>
      </c>
      <c r="CQ30" s="8">
        <v>420</v>
      </c>
      <c r="CR30" s="8">
        <v>420</v>
      </c>
      <c r="CS30" s="10">
        <f>22*12.3</f>
        <v>270.60000000000002</v>
      </c>
      <c r="CT30" s="10">
        <f>13.5*22</f>
        <v>297</v>
      </c>
      <c r="CU30" s="10">
        <f>13.5*22</f>
        <v>297</v>
      </c>
      <c r="CV30" s="10">
        <f>22*12.3</f>
        <v>270.60000000000002</v>
      </c>
      <c r="CW30" s="10">
        <f>22*13</f>
        <v>286</v>
      </c>
      <c r="CX30" s="10">
        <f>22*13</f>
        <v>286</v>
      </c>
      <c r="CY30" s="10">
        <f t="shared" ref="CY30:CZ30" si="366">22*12.3</f>
        <v>270.60000000000002</v>
      </c>
      <c r="CZ30" s="10">
        <f t="shared" si="366"/>
        <v>270.60000000000002</v>
      </c>
      <c r="DA30" s="10">
        <f t="shared" ref="DA30:DP31" si="367">13.5*22</f>
        <v>297</v>
      </c>
      <c r="DB30" s="10">
        <f t="shared" si="367"/>
        <v>297</v>
      </c>
      <c r="DC30" s="10">
        <f t="shared" si="367"/>
        <v>297</v>
      </c>
      <c r="DD30" s="10">
        <f t="shared" si="367"/>
        <v>297</v>
      </c>
      <c r="DE30" s="10">
        <f t="shared" si="367"/>
        <v>297</v>
      </c>
      <c r="DF30" s="10">
        <f t="shared" si="367"/>
        <v>297</v>
      </c>
      <c r="DG30" s="10">
        <f t="shared" si="367"/>
        <v>297</v>
      </c>
      <c r="DH30" s="10">
        <f t="shared" si="367"/>
        <v>297</v>
      </c>
      <c r="DI30" s="10">
        <f t="shared" si="367"/>
        <v>297</v>
      </c>
      <c r="DJ30" s="10">
        <f t="shared" si="367"/>
        <v>297</v>
      </c>
      <c r="DK30" s="10">
        <f t="shared" si="367"/>
        <v>297</v>
      </c>
      <c r="DL30" s="10">
        <f t="shared" si="367"/>
        <v>297</v>
      </c>
      <c r="DM30" s="10">
        <f t="shared" si="367"/>
        <v>297</v>
      </c>
      <c r="DN30" s="10">
        <f t="shared" si="367"/>
        <v>297</v>
      </c>
      <c r="DO30" s="10">
        <f t="shared" si="367"/>
        <v>297</v>
      </c>
      <c r="DP30" s="10">
        <f t="shared" si="367"/>
        <v>297</v>
      </c>
      <c r="DQ30" s="10">
        <f t="shared" ref="DQ30:DQ31" si="368">13.5*22</f>
        <v>297</v>
      </c>
      <c r="DR30" s="10">
        <f>22*13</f>
        <v>286</v>
      </c>
      <c r="DS30" s="10">
        <f>13.5*22</f>
        <v>297</v>
      </c>
      <c r="DT30" s="10">
        <f>22*12.3</f>
        <v>270.60000000000002</v>
      </c>
      <c r="DU30" s="10">
        <f>22*13</f>
        <v>286</v>
      </c>
      <c r="DV30" s="10">
        <f>22*12.3</f>
        <v>270.60000000000002</v>
      </c>
      <c r="DW30" s="10">
        <f t="shared" ref="DW30:DX30" si="369">22*13</f>
        <v>286</v>
      </c>
      <c r="DX30" s="10">
        <f t="shared" si="369"/>
        <v>286</v>
      </c>
      <c r="DY30" s="10">
        <f>22*12.3</f>
        <v>270.60000000000002</v>
      </c>
      <c r="DZ30" s="10">
        <f t="shared" ref="DZ30:EA30" si="370">22*13</f>
        <v>286</v>
      </c>
      <c r="EA30" s="10">
        <f t="shared" si="370"/>
        <v>286</v>
      </c>
      <c r="EB30" s="10">
        <f t="shared" ref="EB30:EC31" si="371">13.5*22</f>
        <v>297</v>
      </c>
      <c r="EC30" s="10">
        <f t="shared" si="371"/>
        <v>297</v>
      </c>
      <c r="ED30" s="10">
        <f>22*12.2</f>
        <v>268.39999999999998</v>
      </c>
      <c r="EE30" s="10">
        <f t="shared" ref="EE30:EJ30" si="372">22*12.2</f>
        <v>268.39999999999998</v>
      </c>
      <c r="EF30" s="10">
        <f t="shared" si="372"/>
        <v>268.39999999999998</v>
      </c>
      <c r="EG30" s="10">
        <f t="shared" si="372"/>
        <v>268.39999999999998</v>
      </c>
      <c r="EH30" s="10">
        <f t="shared" si="372"/>
        <v>268.39999999999998</v>
      </c>
      <c r="EI30" s="10">
        <f t="shared" si="372"/>
        <v>268.39999999999998</v>
      </c>
      <c r="EJ30" s="10">
        <f t="shared" si="372"/>
        <v>268.39999999999998</v>
      </c>
      <c r="EK30" s="10">
        <f t="shared" ref="EK30:EL30" si="373">22*13</f>
        <v>286</v>
      </c>
      <c r="EL30" s="10">
        <f t="shared" si="373"/>
        <v>286</v>
      </c>
      <c r="EM30" s="10">
        <f t="shared" ref="EM30:EO30" si="374">22*12.2</f>
        <v>268.39999999999998</v>
      </c>
      <c r="EN30" s="10">
        <f t="shared" si="374"/>
        <v>268.39999999999998</v>
      </c>
      <c r="EO30" s="10">
        <f t="shared" si="374"/>
        <v>268.39999999999998</v>
      </c>
      <c r="EP30" s="10">
        <f>22*12.3</f>
        <v>270.60000000000002</v>
      </c>
      <c r="EQ30" s="10">
        <f t="shared" ref="EQ30:EV30" si="375">22*12.3</f>
        <v>270.60000000000002</v>
      </c>
      <c r="ER30" s="10">
        <f t="shared" si="375"/>
        <v>270.60000000000002</v>
      </c>
      <c r="ES30" s="10">
        <f t="shared" si="375"/>
        <v>270.60000000000002</v>
      </c>
      <c r="ET30" s="10">
        <f t="shared" si="375"/>
        <v>270.60000000000002</v>
      </c>
      <c r="EU30" s="10">
        <f t="shared" si="375"/>
        <v>270.60000000000002</v>
      </c>
      <c r="EV30" s="10">
        <f t="shared" si="375"/>
        <v>270.60000000000002</v>
      </c>
      <c r="EW30" s="10">
        <f>22*11.7</f>
        <v>257.39999999999998</v>
      </c>
      <c r="EX30" s="10">
        <f>22*11.7</f>
        <v>257.39999999999998</v>
      </c>
      <c r="EY30" s="10">
        <f>22*12.3</f>
        <v>270.60000000000002</v>
      </c>
      <c r="EZ30" s="10">
        <f>22*11.7</f>
        <v>257.39999999999998</v>
      </c>
      <c r="FA30" s="10">
        <f t="shared" ref="FA30:FB30" si="376">22*12.3</f>
        <v>270.60000000000002</v>
      </c>
      <c r="FB30" s="10">
        <f t="shared" si="376"/>
        <v>270.60000000000002</v>
      </c>
      <c r="FC30" s="10">
        <f>22*11.7</f>
        <v>257.39999999999998</v>
      </c>
      <c r="FD30" s="10">
        <f t="shared" ref="FD30:FE30" si="377">22*11.7</f>
        <v>257.39999999999998</v>
      </c>
      <c r="FE30" s="10">
        <f t="shared" si="377"/>
        <v>257.39999999999998</v>
      </c>
      <c r="FF30" s="10">
        <f>11.1*22</f>
        <v>244.2</v>
      </c>
      <c r="FG30" s="10">
        <f t="shared" ref="FG30:FI30" si="378">11.1*22</f>
        <v>244.2</v>
      </c>
      <c r="FH30" s="10">
        <f t="shared" si="378"/>
        <v>244.2</v>
      </c>
      <c r="FI30" s="10">
        <f t="shared" si="378"/>
        <v>244.2</v>
      </c>
      <c r="FJ30" s="10">
        <f>22*11.7</f>
        <v>257.39999999999998</v>
      </c>
      <c r="FK30" s="10">
        <f t="shared" ref="FK30:FL30" si="379">11.1*22</f>
        <v>244.2</v>
      </c>
      <c r="FL30" s="10">
        <f t="shared" si="379"/>
        <v>244.2</v>
      </c>
      <c r="FM30" s="10">
        <f>11.1*22</f>
        <v>244.2</v>
      </c>
      <c r="FN30" s="10">
        <v>178.2</v>
      </c>
      <c r="FO30" s="10">
        <v>178.2</v>
      </c>
      <c r="FP30" s="10">
        <f t="shared" ref="FP30:FR30" si="380">22*11.7</f>
        <v>257.39999999999998</v>
      </c>
      <c r="FQ30" s="10">
        <f t="shared" si="380"/>
        <v>257.39999999999998</v>
      </c>
      <c r="FR30" s="10">
        <f t="shared" si="380"/>
        <v>257.39999999999998</v>
      </c>
      <c r="FS30" s="10">
        <f t="shared" ref="FS30:FT30" si="381">22*12.3</f>
        <v>270.60000000000002</v>
      </c>
      <c r="FT30" s="10">
        <f t="shared" si="381"/>
        <v>270.60000000000002</v>
      </c>
      <c r="FU30" s="10">
        <f>22*11.7</f>
        <v>257.39999999999998</v>
      </c>
      <c r="FV30" s="10">
        <f>22*11.7</f>
        <v>257.39999999999998</v>
      </c>
      <c r="FW30" s="10">
        <f>11.1*22</f>
        <v>244.2</v>
      </c>
      <c r="FX30" s="10">
        <v>178.2</v>
      </c>
      <c r="FY30" s="10">
        <f>11.1*22</f>
        <v>244.2</v>
      </c>
      <c r="FZ30" s="10">
        <f t="shared" ref="FZ30:GC30" si="382">22*11.7</f>
        <v>257.39999999999998</v>
      </c>
      <c r="GA30" s="10">
        <f t="shared" si="382"/>
        <v>257.39999999999998</v>
      </c>
      <c r="GB30" s="10">
        <f t="shared" si="382"/>
        <v>257.39999999999998</v>
      </c>
      <c r="GC30" s="10">
        <f t="shared" si="382"/>
        <v>257.39999999999998</v>
      </c>
      <c r="GD30" s="10">
        <f t="shared" ref="GD30:GG30" si="383">22*13</f>
        <v>286</v>
      </c>
      <c r="GE30" s="10">
        <f t="shared" si="383"/>
        <v>286</v>
      </c>
      <c r="GF30" s="10">
        <f t="shared" si="383"/>
        <v>286</v>
      </c>
      <c r="GG30" s="10">
        <f t="shared" si="383"/>
        <v>286</v>
      </c>
      <c r="GH30" s="10">
        <f t="shared" ref="GH30:GI31" si="384">13.5*22</f>
        <v>297</v>
      </c>
      <c r="GI30" s="10">
        <f t="shared" si="384"/>
        <v>297</v>
      </c>
      <c r="GJ30" s="11">
        <v>298.45777499999997</v>
      </c>
      <c r="GK30" s="11">
        <v>298.45777499999997</v>
      </c>
      <c r="GL30" s="11">
        <v>298.45777499999997</v>
      </c>
      <c r="GM30" s="11">
        <v>298.45777499999997</v>
      </c>
      <c r="GN30" s="11">
        <v>298.45777499999997</v>
      </c>
      <c r="GO30" s="11">
        <v>298.45777499999997</v>
      </c>
      <c r="GP30" s="11">
        <v>298.45777499999997</v>
      </c>
      <c r="GQ30" s="11">
        <v>298.45777499999997</v>
      </c>
      <c r="GR30" s="11">
        <v>301.04182500000002</v>
      </c>
      <c r="GS30" s="11">
        <v>301.04182500000002</v>
      </c>
      <c r="GT30" s="11">
        <v>301.04182500000002</v>
      </c>
      <c r="GU30" s="11">
        <v>301.04182500000002</v>
      </c>
      <c r="GV30" s="11">
        <v>301.04182500000002</v>
      </c>
      <c r="GW30" s="11">
        <v>306.20992499999994</v>
      </c>
      <c r="GX30" s="11">
        <v>306.20992499999994</v>
      </c>
      <c r="GY30" s="11">
        <v>306.20992499999994</v>
      </c>
      <c r="GZ30" s="11">
        <v>306.20992499999994</v>
      </c>
      <c r="HA30" s="11">
        <v>301.04182500000002</v>
      </c>
      <c r="HB30" s="11">
        <v>301.04182500000002</v>
      </c>
      <c r="HC30" s="11">
        <v>301.04182500000002</v>
      </c>
      <c r="HD30" s="11">
        <v>306.20992499999994</v>
      </c>
      <c r="HE30" s="11">
        <v>306.20992499999994</v>
      </c>
      <c r="HF30" s="11">
        <v>306.20992499999994</v>
      </c>
      <c r="HG30" s="11">
        <v>298.45777499999997</v>
      </c>
      <c r="HH30" s="11">
        <v>301.04182500000002</v>
      </c>
      <c r="HI30" s="11">
        <v>298.45777499999997</v>
      </c>
      <c r="HJ30" s="11">
        <v>298.45777499999997</v>
      </c>
      <c r="HK30" s="11">
        <v>291.99765000000002</v>
      </c>
      <c r="HL30" s="11">
        <v>291.99765000000002</v>
      </c>
      <c r="HM30" s="11">
        <v>291.99765000000002</v>
      </c>
      <c r="HN30" s="11">
        <v>291.99765000000002</v>
      </c>
      <c r="HO30" s="11">
        <v>294.58170000000001</v>
      </c>
      <c r="HP30" s="11">
        <v>293.28967499999999</v>
      </c>
      <c r="HQ30" s="11">
        <v>293.28967499999999</v>
      </c>
      <c r="HR30" s="11">
        <v>291.99765000000002</v>
      </c>
      <c r="HS30" s="11">
        <v>291.99765000000002</v>
      </c>
      <c r="HT30" s="11">
        <v>298.45777499999997</v>
      </c>
      <c r="HU30" s="11">
        <v>294.58170000000001</v>
      </c>
      <c r="HV30" s="11">
        <v>294.58170000000001</v>
      </c>
      <c r="HW30" s="11">
        <v>294.58170000000001</v>
      </c>
      <c r="HX30" s="11">
        <v>294.58170000000001</v>
      </c>
      <c r="HY30" s="11">
        <v>294.58170000000001</v>
      </c>
      <c r="HZ30" s="11">
        <v>294.58170000000001</v>
      </c>
      <c r="IA30" s="11">
        <v>291.99765000000002</v>
      </c>
      <c r="IB30" s="11">
        <v>294.58170000000001</v>
      </c>
      <c r="IC30" s="11">
        <v>291.99765000000002</v>
      </c>
      <c r="ID30" s="11">
        <v>291.99765000000002</v>
      </c>
      <c r="IE30" s="11">
        <v>291.99765000000002</v>
      </c>
      <c r="IF30" s="11">
        <v>293.28967499999999</v>
      </c>
      <c r="IG30" s="11">
        <v>294.58170000000001</v>
      </c>
      <c r="IH30" s="11">
        <v>293.28967499999999</v>
      </c>
      <c r="II30" s="11">
        <v>293.28967499999999</v>
      </c>
      <c r="IJ30" s="11">
        <v>281.66145</v>
      </c>
      <c r="IK30" s="11">
        <v>293.28967499999999</v>
      </c>
      <c r="IL30" s="11">
        <v>293.28967499999999</v>
      </c>
      <c r="IM30" s="11">
        <v>294.58170000000001</v>
      </c>
      <c r="IN30" s="11">
        <v>294.58170000000001</v>
      </c>
      <c r="IO30" s="11">
        <v>281.66145</v>
      </c>
      <c r="IP30" s="11">
        <v>281.66145</v>
      </c>
      <c r="IQ30" s="11">
        <v>281.66145</v>
      </c>
      <c r="IR30" s="11">
        <v>281.66145</v>
      </c>
      <c r="IS30" s="11">
        <v>281.66145</v>
      </c>
      <c r="IT30" s="11">
        <v>281.66145</v>
      </c>
      <c r="IU30" s="11">
        <v>281.66145</v>
      </c>
      <c r="IV30" s="11">
        <v>264.86512500000003</v>
      </c>
      <c r="IW30" s="11">
        <v>264.86512500000003</v>
      </c>
      <c r="IX30" s="11">
        <v>264.86512500000003</v>
      </c>
      <c r="IY30" s="11">
        <v>264.86512500000003</v>
      </c>
      <c r="IZ30" s="11">
        <v>264.86512500000003</v>
      </c>
      <c r="JA30" s="11">
        <v>264.86512500000003</v>
      </c>
      <c r="JB30" s="11">
        <v>264.86512500000003</v>
      </c>
      <c r="JC30" s="11">
        <v>264.86512500000003</v>
      </c>
      <c r="JD30" s="11">
        <v>264.86512500000003</v>
      </c>
      <c r="JE30" s="11">
        <v>264.86512500000003</v>
      </c>
      <c r="JF30" s="11">
        <v>224.81234999999998</v>
      </c>
      <c r="JG30" s="11">
        <v>224.81234999999998</v>
      </c>
      <c r="JH30" s="11">
        <v>174.42337499999999</v>
      </c>
      <c r="JI30" s="11">
        <v>293.28967499999999</v>
      </c>
      <c r="JJ30" s="11">
        <v>281.66145</v>
      </c>
      <c r="JK30" s="11">
        <v>281.66145</v>
      </c>
      <c r="JL30" s="11">
        <v>293.28967499999999</v>
      </c>
      <c r="JM30" s="11">
        <v>293.28967499999999</v>
      </c>
      <c r="JN30" s="11">
        <v>281.66145</v>
      </c>
      <c r="JO30" s="11">
        <v>281.66145</v>
      </c>
      <c r="JP30" s="11">
        <v>264.86512500000003</v>
      </c>
      <c r="JQ30" s="11">
        <v>264.86512500000003</v>
      </c>
      <c r="JR30" s="11">
        <v>264.86512500000003</v>
      </c>
      <c r="JS30" s="11">
        <v>293.28967499999999</v>
      </c>
      <c r="JT30" s="11">
        <v>293.28967499999999</v>
      </c>
      <c r="JU30" s="11">
        <v>293.28967499999999</v>
      </c>
      <c r="JV30" s="11">
        <v>294.58170000000001</v>
      </c>
      <c r="JW30" s="11">
        <v>294.58170000000001</v>
      </c>
      <c r="JX30" s="11">
        <v>294.58170000000001</v>
      </c>
      <c r="JY30" s="11">
        <v>294.58170000000001</v>
      </c>
      <c r="JZ30" s="11">
        <v>294.58170000000001</v>
      </c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</row>
    <row r="31" spans="1:381" x14ac:dyDescent="0.2">
      <c r="A31" s="2" t="s">
        <v>26</v>
      </c>
      <c r="B31" s="8">
        <v>442</v>
      </c>
      <c r="C31" s="8">
        <v>442</v>
      </c>
      <c r="D31" s="8">
        <v>442</v>
      </c>
      <c r="E31" s="8">
        <v>442</v>
      </c>
      <c r="F31" s="8">
        <v>442</v>
      </c>
      <c r="G31" s="8">
        <v>442</v>
      </c>
      <c r="H31" s="8">
        <v>439</v>
      </c>
      <c r="I31" s="8">
        <v>439</v>
      </c>
      <c r="J31" s="8">
        <v>444</v>
      </c>
      <c r="K31" s="8">
        <v>444</v>
      </c>
      <c r="L31" s="8">
        <v>444</v>
      </c>
      <c r="M31" s="8">
        <v>444</v>
      </c>
      <c r="N31" s="8">
        <v>444</v>
      </c>
      <c r="O31" s="9">
        <v>447</v>
      </c>
      <c r="P31" s="9">
        <v>447</v>
      </c>
      <c r="Q31" s="9">
        <v>447</v>
      </c>
      <c r="R31" s="9">
        <v>447</v>
      </c>
      <c r="S31" s="8">
        <v>444</v>
      </c>
      <c r="T31" s="8">
        <v>444</v>
      </c>
      <c r="U31" s="8">
        <v>444</v>
      </c>
      <c r="V31" s="9">
        <v>447</v>
      </c>
      <c r="W31" s="9">
        <v>447</v>
      </c>
      <c r="X31" s="9">
        <v>447</v>
      </c>
      <c r="Y31" s="8">
        <v>442</v>
      </c>
      <c r="Z31" s="8">
        <v>444</v>
      </c>
      <c r="AA31" s="8">
        <v>442</v>
      </c>
      <c r="AB31" s="8">
        <v>442</v>
      </c>
      <c r="AC31" s="8">
        <v>439</v>
      </c>
      <c r="AD31" s="8">
        <v>439</v>
      </c>
      <c r="AE31" s="8">
        <v>439</v>
      </c>
      <c r="AF31" s="8">
        <v>439</v>
      </c>
      <c r="AG31" s="8">
        <v>437</v>
      </c>
      <c r="AH31" s="9">
        <v>425</v>
      </c>
      <c r="AI31" s="9">
        <v>425</v>
      </c>
      <c r="AJ31" s="8">
        <v>439</v>
      </c>
      <c r="AK31" s="8">
        <v>439</v>
      </c>
      <c r="AL31" s="8">
        <v>442</v>
      </c>
      <c r="AM31" s="8">
        <v>437</v>
      </c>
      <c r="AN31" s="8">
        <v>437</v>
      </c>
      <c r="AO31" s="8">
        <v>437</v>
      </c>
      <c r="AP31" s="8">
        <v>437</v>
      </c>
      <c r="AQ31" s="8">
        <v>437</v>
      </c>
      <c r="AR31" s="8">
        <v>439</v>
      </c>
      <c r="AS31" s="8">
        <v>437</v>
      </c>
      <c r="AT31" s="8">
        <v>439</v>
      </c>
      <c r="AU31" s="8">
        <v>439</v>
      </c>
      <c r="AV31" s="8">
        <v>439</v>
      </c>
      <c r="AW31" s="9">
        <v>425</v>
      </c>
      <c r="AX31" s="8">
        <v>437</v>
      </c>
      <c r="AY31" s="9">
        <v>425</v>
      </c>
      <c r="AZ31" s="9">
        <v>425</v>
      </c>
      <c r="BA31" s="8">
        <v>414</v>
      </c>
      <c r="BB31" s="9">
        <v>425</v>
      </c>
      <c r="BC31" s="9">
        <v>425</v>
      </c>
      <c r="BD31" s="8">
        <v>437</v>
      </c>
      <c r="BE31" s="8">
        <v>437</v>
      </c>
      <c r="BF31" s="8">
        <v>414</v>
      </c>
      <c r="BG31" s="8">
        <v>414</v>
      </c>
      <c r="BH31" s="8">
        <v>414</v>
      </c>
      <c r="BI31" s="8">
        <v>414</v>
      </c>
      <c r="BJ31" s="8">
        <v>414</v>
      </c>
      <c r="BK31" s="8">
        <v>414</v>
      </c>
      <c r="BL31" s="9">
        <v>398</v>
      </c>
      <c r="BM31" s="9">
        <v>398</v>
      </c>
      <c r="BN31" s="9">
        <v>398</v>
      </c>
      <c r="BO31" s="9">
        <v>398</v>
      </c>
      <c r="BP31" s="9">
        <v>398</v>
      </c>
      <c r="BQ31" s="9">
        <v>398</v>
      </c>
      <c r="BR31" s="9">
        <v>398</v>
      </c>
      <c r="BS31" s="9">
        <v>398</v>
      </c>
      <c r="BT31" s="9">
        <v>398</v>
      </c>
      <c r="BU31" s="9">
        <v>398</v>
      </c>
      <c r="BV31" s="8">
        <v>361</v>
      </c>
      <c r="BW31" s="8">
        <v>361</v>
      </c>
      <c r="BX31" s="9">
        <v>310</v>
      </c>
      <c r="BY31" s="9">
        <v>425</v>
      </c>
      <c r="BZ31" s="8">
        <v>414</v>
      </c>
      <c r="CA31" s="8">
        <v>414</v>
      </c>
      <c r="CB31" s="9">
        <v>425</v>
      </c>
      <c r="CC31" s="9">
        <v>425</v>
      </c>
      <c r="CD31" s="8">
        <v>414</v>
      </c>
      <c r="CE31" s="8">
        <v>414</v>
      </c>
      <c r="CF31" s="9">
        <v>398</v>
      </c>
      <c r="CG31" s="9">
        <v>398</v>
      </c>
      <c r="CH31" s="9">
        <v>398</v>
      </c>
      <c r="CI31" s="9">
        <v>425</v>
      </c>
      <c r="CJ31" s="9">
        <v>425</v>
      </c>
      <c r="CK31" s="9">
        <v>425</v>
      </c>
      <c r="CL31" s="8">
        <v>437</v>
      </c>
      <c r="CM31" s="8">
        <v>437</v>
      </c>
      <c r="CN31" s="8">
        <v>437</v>
      </c>
      <c r="CO31" s="8">
        <v>437</v>
      </c>
      <c r="CP31" s="9">
        <v>425</v>
      </c>
      <c r="CQ31" s="8">
        <v>437</v>
      </c>
      <c r="CR31" s="8">
        <v>437</v>
      </c>
      <c r="CS31" s="10">
        <f>23*12.3</f>
        <v>282.90000000000003</v>
      </c>
      <c r="CT31" s="10">
        <f>13.5*22</f>
        <v>297</v>
      </c>
      <c r="CU31" s="10">
        <f>13.5*22</f>
        <v>297</v>
      </c>
      <c r="CV31" s="10">
        <f>23*12.3</f>
        <v>282.90000000000003</v>
      </c>
      <c r="CW31" s="10">
        <f>23*17</f>
        <v>391</v>
      </c>
      <c r="CX31" s="10">
        <f>23*17</f>
        <v>391</v>
      </c>
      <c r="CY31" s="10">
        <f t="shared" ref="CY31:CZ31" si="385">23*12.3</f>
        <v>282.90000000000003</v>
      </c>
      <c r="CZ31" s="10">
        <f t="shared" si="385"/>
        <v>282.90000000000003</v>
      </c>
      <c r="DA31" s="10">
        <f t="shared" si="367"/>
        <v>297</v>
      </c>
      <c r="DB31" s="10">
        <f t="shared" si="367"/>
        <v>297</v>
      </c>
      <c r="DC31" s="10">
        <f t="shared" si="367"/>
        <v>297</v>
      </c>
      <c r="DD31" s="10">
        <f t="shared" si="367"/>
        <v>297</v>
      </c>
      <c r="DE31" s="10">
        <f t="shared" si="367"/>
        <v>297</v>
      </c>
      <c r="DF31" s="10">
        <f t="shared" si="367"/>
        <v>297</v>
      </c>
      <c r="DG31" s="10">
        <f t="shared" si="367"/>
        <v>297</v>
      </c>
      <c r="DH31" s="10">
        <f t="shared" si="367"/>
        <v>297</v>
      </c>
      <c r="DI31" s="10">
        <f t="shared" si="367"/>
        <v>297</v>
      </c>
      <c r="DJ31" s="10">
        <f t="shared" si="367"/>
        <v>297</v>
      </c>
      <c r="DK31" s="10">
        <f t="shared" si="367"/>
        <v>297</v>
      </c>
      <c r="DL31" s="10">
        <f t="shared" si="367"/>
        <v>297</v>
      </c>
      <c r="DM31" s="10">
        <f t="shared" si="367"/>
        <v>297</v>
      </c>
      <c r="DN31" s="10">
        <f t="shared" si="367"/>
        <v>297</v>
      </c>
      <c r="DO31" s="10">
        <f t="shared" si="367"/>
        <v>297</v>
      </c>
      <c r="DP31" s="10">
        <f t="shared" si="367"/>
        <v>297</v>
      </c>
      <c r="DQ31" s="10">
        <f t="shared" si="368"/>
        <v>297</v>
      </c>
      <c r="DR31" s="10">
        <f>23*17</f>
        <v>391</v>
      </c>
      <c r="DS31" s="10">
        <f>13.5*22</f>
        <v>297</v>
      </c>
      <c r="DT31" s="10">
        <f>23*12.3</f>
        <v>282.90000000000003</v>
      </c>
      <c r="DU31" s="10">
        <f>23*17</f>
        <v>391</v>
      </c>
      <c r="DV31" s="10">
        <f>23*12.3</f>
        <v>282.90000000000003</v>
      </c>
      <c r="DW31" s="10">
        <f t="shared" ref="DW31:DX31" si="386">23*17</f>
        <v>391</v>
      </c>
      <c r="DX31" s="10">
        <f t="shared" si="386"/>
        <v>391</v>
      </c>
      <c r="DY31" s="10">
        <f>23*12.3</f>
        <v>282.90000000000003</v>
      </c>
      <c r="DZ31" s="10">
        <f t="shared" ref="DZ31:EA31" si="387">23*17</f>
        <v>391</v>
      </c>
      <c r="EA31" s="10">
        <f t="shared" si="387"/>
        <v>391</v>
      </c>
      <c r="EB31" s="10">
        <f t="shared" si="371"/>
        <v>297</v>
      </c>
      <c r="EC31" s="10">
        <f t="shared" si="371"/>
        <v>297</v>
      </c>
      <c r="ED31" s="10">
        <f>12.2*23</f>
        <v>280.59999999999997</v>
      </c>
      <c r="EE31" s="10">
        <f t="shared" ref="EE31:EJ31" si="388">12.2*23</f>
        <v>280.59999999999997</v>
      </c>
      <c r="EF31" s="10">
        <f t="shared" si="388"/>
        <v>280.59999999999997</v>
      </c>
      <c r="EG31" s="10">
        <f t="shared" si="388"/>
        <v>280.59999999999997</v>
      </c>
      <c r="EH31" s="10">
        <f t="shared" si="388"/>
        <v>280.59999999999997</v>
      </c>
      <c r="EI31" s="10">
        <f t="shared" si="388"/>
        <v>280.59999999999997</v>
      </c>
      <c r="EJ31" s="10">
        <f t="shared" si="388"/>
        <v>280.59999999999997</v>
      </c>
      <c r="EK31" s="10">
        <f t="shared" ref="EK31:EL31" si="389">23*17</f>
        <v>391</v>
      </c>
      <c r="EL31" s="10">
        <f t="shared" si="389"/>
        <v>391</v>
      </c>
      <c r="EM31" s="10">
        <f t="shared" ref="EM31:EO31" si="390">12.2*23</f>
        <v>280.59999999999997</v>
      </c>
      <c r="EN31" s="10">
        <f t="shared" si="390"/>
        <v>280.59999999999997</v>
      </c>
      <c r="EO31" s="10">
        <f t="shared" si="390"/>
        <v>280.59999999999997</v>
      </c>
      <c r="EP31" s="10">
        <f>23*12.3</f>
        <v>282.90000000000003</v>
      </c>
      <c r="EQ31" s="10">
        <f t="shared" ref="EQ31:EV31" si="391">23*12.3</f>
        <v>282.90000000000003</v>
      </c>
      <c r="ER31" s="10">
        <f t="shared" si="391"/>
        <v>282.90000000000003</v>
      </c>
      <c r="ES31" s="10">
        <f t="shared" si="391"/>
        <v>282.90000000000003</v>
      </c>
      <c r="ET31" s="10">
        <f t="shared" si="391"/>
        <v>282.90000000000003</v>
      </c>
      <c r="EU31" s="10">
        <f t="shared" si="391"/>
        <v>282.90000000000003</v>
      </c>
      <c r="EV31" s="10">
        <f t="shared" si="391"/>
        <v>282.90000000000003</v>
      </c>
      <c r="EW31" s="10">
        <f>23*11.7</f>
        <v>269.09999999999997</v>
      </c>
      <c r="EX31" s="10">
        <f>23*11.7</f>
        <v>269.09999999999997</v>
      </c>
      <c r="EY31" s="10">
        <f>23*12.3</f>
        <v>282.90000000000003</v>
      </c>
      <c r="EZ31" s="10">
        <f>23*11.7</f>
        <v>269.09999999999997</v>
      </c>
      <c r="FA31" s="10">
        <f t="shared" ref="FA31:FB31" si="392">23*12.3</f>
        <v>282.90000000000003</v>
      </c>
      <c r="FB31" s="10">
        <f t="shared" si="392"/>
        <v>282.90000000000003</v>
      </c>
      <c r="FC31" s="10">
        <f>23*11.7</f>
        <v>269.09999999999997</v>
      </c>
      <c r="FD31" s="10">
        <f t="shared" ref="FD31:FE31" si="393">23*11.7</f>
        <v>269.09999999999997</v>
      </c>
      <c r="FE31" s="10">
        <f t="shared" si="393"/>
        <v>269.09999999999997</v>
      </c>
      <c r="FF31" s="10">
        <f>11.1*23</f>
        <v>255.29999999999998</v>
      </c>
      <c r="FG31" s="10">
        <f t="shared" ref="FG31:FI31" si="394">11.1*23</f>
        <v>255.29999999999998</v>
      </c>
      <c r="FH31" s="10">
        <f t="shared" si="394"/>
        <v>255.29999999999998</v>
      </c>
      <c r="FI31" s="10">
        <f t="shared" si="394"/>
        <v>255.29999999999998</v>
      </c>
      <c r="FJ31" s="10">
        <f>23*11.7</f>
        <v>269.09999999999997</v>
      </c>
      <c r="FK31" s="10">
        <f t="shared" ref="FK31:FL31" si="395">11.1*23</f>
        <v>255.29999999999998</v>
      </c>
      <c r="FL31" s="10">
        <f t="shared" si="395"/>
        <v>255.29999999999998</v>
      </c>
      <c r="FM31" s="10">
        <f>11.1*23</f>
        <v>255.29999999999998</v>
      </c>
      <c r="FN31" s="10">
        <v>186.29999999999998</v>
      </c>
      <c r="FO31" s="10">
        <v>186.29999999999998</v>
      </c>
      <c r="FP31" s="10">
        <f t="shared" ref="FP31:FR31" si="396">23*11.7</f>
        <v>269.09999999999997</v>
      </c>
      <c r="FQ31" s="10">
        <f t="shared" si="396"/>
        <v>269.09999999999997</v>
      </c>
      <c r="FR31" s="10">
        <f t="shared" si="396"/>
        <v>269.09999999999997</v>
      </c>
      <c r="FS31" s="10">
        <f t="shared" ref="FS31:FT31" si="397">23*12.3</f>
        <v>282.90000000000003</v>
      </c>
      <c r="FT31" s="10">
        <f t="shared" si="397"/>
        <v>282.90000000000003</v>
      </c>
      <c r="FU31" s="10">
        <f>23*11.7</f>
        <v>269.09999999999997</v>
      </c>
      <c r="FV31" s="10">
        <f>23*11.7</f>
        <v>269.09999999999997</v>
      </c>
      <c r="FW31" s="10">
        <f>11.1*23</f>
        <v>255.29999999999998</v>
      </c>
      <c r="FX31" s="10">
        <v>186.29999999999998</v>
      </c>
      <c r="FY31" s="10">
        <f>11.1*23</f>
        <v>255.29999999999998</v>
      </c>
      <c r="FZ31" s="10">
        <f t="shared" ref="FZ31:GC31" si="398">23*11.7</f>
        <v>269.09999999999997</v>
      </c>
      <c r="GA31" s="10">
        <f t="shared" si="398"/>
        <v>269.09999999999997</v>
      </c>
      <c r="GB31" s="10">
        <f t="shared" si="398"/>
        <v>269.09999999999997</v>
      </c>
      <c r="GC31" s="10">
        <f t="shared" si="398"/>
        <v>269.09999999999997</v>
      </c>
      <c r="GD31" s="10">
        <f t="shared" ref="GD31:GG31" si="399">23*17</f>
        <v>391</v>
      </c>
      <c r="GE31" s="10">
        <f t="shared" si="399"/>
        <v>391</v>
      </c>
      <c r="GF31" s="10">
        <f t="shared" si="399"/>
        <v>391</v>
      </c>
      <c r="GG31" s="10">
        <f t="shared" si="399"/>
        <v>391</v>
      </c>
      <c r="GH31" s="10">
        <f t="shared" si="384"/>
        <v>297</v>
      </c>
      <c r="GI31" s="10">
        <f t="shared" si="384"/>
        <v>297</v>
      </c>
      <c r="GJ31" s="11">
        <v>298.45777499999997</v>
      </c>
      <c r="GK31" s="11">
        <v>298.45777499999997</v>
      </c>
      <c r="GL31" s="11">
        <v>298.45777499999997</v>
      </c>
      <c r="GM31" s="11">
        <v>298.45777499999997</v>
      </c>
      <c r="GN31" s="11">
        <v>298.45777499999997</v>
      </c>
      <c r="GO31" s="11">
        <v>298.45777499999997</v>
      </c>
      <c r="GP31" s="11">
        <v>298.45777499999997</v>
      </c>
      <c r="GQ31" s="11">
        <v>298.45777499999997</v>
      </c>
      <c r="GR31" s="11">
        <v>301.04182500000002</v>
      </c>
      <c r="GS31" s="11">
        <v>301.04182500000002</v>
      </c>
      <c r="GT31" s="11">
        <v>301.04182500000002</v>
      </c>
      <c r="GU31" s="11">
        <v>301.04182500000002</v>
      </c>
      <c r="GV31" s="11">
        <v>301.04182500000002</v>
      </c>
      <c r="GW31" s="11">
        <v>306.20992499999994</v>
      </c>
      <c r="GX31" s="11">
        <v>306.20992499999994</v>
      </c>
      <c r="GY31" s="11">
        <v>306.20992499999994</v>
      </c>
      <c r="GZ31" s="11">
        <v>306.20992499999994</v>
      </c>
      <c r="HA31" s="11">
        <v>301.04182500000002</v>
      </c>
      <c r="HB31" s="11">
        <v>301.04182500000002</v>
      </c>
      <c r="HC31" s="11">
        <v>301.04182500000002</v>
      </c>
      <c r="HD31" s="11">
        <v>306.20992499999994</v>
      </c>
      <c r="HE31" s="11">
        <v>306.20992499999994</v>
      </c>
      <c r="HF31" s="11">
        <v>306.20992499999994</v>
      </c>
      <c r="HG31" s="11">
        <v>298.45777499999997</v>
      </c>
      <c r="HH31" s="11">
        <v>301.04182500000002</v>
      </c>
      <c r="HI31" s="11">
        <v>298.45777499999997</v>
      </c>
      <c r="HJ31" s="11">
        <v>298.45777499999997</v>
      </c>
      <c r="HK31" s="11">
        <v>291.99765000000002</v>
      </c>
      <c r="HL31" s="11">
        <v>291.99765000000002</v>
      </c>
      <c r="HM31" s="11">
        <v>291.99765000000002</v>
      </c>
      <c r="HN31" s="11">
        <v>291.99765000000002</v>
      </c>
      <c r="HO31" s="11">
        <v>294.58170000000001</v>
      </c>
      <c r="HP31" s="11">
        <v>293.28967499999999</v>
      </c>
      <c r="HQ31" s="11">
        <v>293.28967499999999</v>
      </c>
      <c r="HR31" s="11">
        <v>291.99765000000002</v>
      </c>
      <c r="HS31" s="11">
        <v>291.99765000000002</v>
      </c>
      <c r="HT31" s="11">
        <v>298.45777499999997</v>
      </c>
      <c r="HU31" s="11">
        <v>294.58170000000001</v>
      </c>
      <c r="HV31" s="11">
        <v>294.58170000000001</v>
      </c>
      <c r="HW31" s="11">
        <v>294.58170000000001</v>
      </c>
      <c r="HX31" s="11">
        <v>294.58170000000001</v>
      </c>
      <c r="HY31" s="11">
        <v>294.58170000000001</v>
      </c>
      <c r="HZ31" s="11">
        <v>294.58170000000001</v>
      </c>
      <c r="IA31" s="11">
        <v>291.99765000000002</v>
      </c>
      <c r="IB31" s="11">
        <v>294.58170000000001</v>
      </c>
      <c r="IC31" s="11">
        <v>291.99765000000002</v>
      </c>
      <c r="ID31" s="11">
        <v>291.99765000000002</v>
      </c>
      <c r="IE31" s="11">
        <v>291.99765000000002</v>
      </c>
      <c r="IF31" s="11">
        <v>293.28967499999999</v>
      </c>
      <c r="IG31" s="11">
        <v>294.58170000000001</v>
      </c>
      <c r="IH31" s="11">
        <v>293.28967499999999</v>
      </c>
      <c r="II31" s="11">
        <v>293.28967499999999</v>
      </c>
      <c r="IJ31" s="11">
        <v>281.66145</v>
      </c>
      <c r="IK31" s="11">
        <v>293.28967499999999</v>
      </c>
      <c r="IL31" s="11">
        <v>293.28967499999999</v>
      </c>
      <c r="IM31" s="11">
        <v>294.58170000000001</v>
      </c>
      <c r="IN31" s="11">
        <v>294.58170000000001</v>
      </c>
      <c r="IO31" s="11">
        <v>281.66145</v>
      </c>
      <c r="IP31" s="11">
        <v>281.66145</v>
      </c>
      <c r="IQ31" s="11">
        <v>281.66145</v>
      </c>
      <c r="IR31" s="11">
        <v>281.66145</v>
      </c>
      <c r="IS31" s="11">
        <v>281.66145</v>
      </c>
      <c r="IT31" s="11">
        <v>281.66145</v>
      </c>
      <c r="IU31" s="11">
        <v>281.66145</v>
      </c>
      <c r="IV31" s="11">
        <v>264.86512500000003</v>
      </c>
      <c r="IW31" s="11">
        <v>264.86512500000003</v>
      </c>
      <c r="IX31" s="11">
        <v>264.86512500000003</v>
      </c>
      <c r="IY31" s="11">
        <v>264.86512500000003</v>
      </c>
      <c r="IZ31" s="11">
        <v>264.86512500000003</v>
      </c>
      <c r="JA31" s="11">
        <v>264.86512500000003</v>
      </c>
      <c r="JB31" s="11">
        <v>264.86512500000003</v>
      </c>
      <c r="JC31" s="11">
        <v>264.86512500000003</v>
      </c>
      <c r="JD31" s="11">
        <v>264.86512500000003</v>
      </c>
      <c r="JE31" s="11">
        <v>264.86512500000003</v>
      </c>
      <c r="JF31" s="11">
        <v>224.81234999999998</v>
      </c>
      <c r="JG31" s="11">
        <v>224.81234999999998</v>
      </c>
      <c r="JH31" s="11">
        <v>174.42337499999999</v>
      </c>
      <c r="JI31" s="11">
        <v>293.28967499999999</v>
      </c>
      <c r="JJ31" s="11">
        <v>281.66145</v>
      </c>
      <c r="JK31" s="11">
        <v>281.66145</v>
      </c>
      <c r="JL31" s="11">
        <v>293.28967499999999</v>
      </c>
      <c r="JM31" s="11">
        <v>293.28967499999999</v>
      </c>
      <c r="JN31" s="11">
        <v>281.66145</v>
      </c>
      <c r="JO31" s="11">
        <v>281.66145</v>
      </c>
      <c r="JP31" s="11">
        <v>264.86512500000003</v>
      </c>
      <c r="JQ31" s="11">
        <v>264.86512500000003</v>
      </c>
      <c r="JR31" s="11">
        <v>264.86512500000003</v>
      </c>
      <c r="JS31" s="11">
        <v>293.28967499999999</v>
      </c>
      <c r="JT31" s="11">
        <v>293.28967499999999</v>
      </c>
      <c r="JU31" s="11">
        <v>293.28967499999999</v>
      </c>
      <c r="JV31" s="11">
        <v>294.58170000000001</v>
      </c>
      <c r="JW31" s="11">
        <v>294.58170000000001</v>
      </c>
      <c r="JX31" s="11">
        <v>294.58170000000001</v>
      </c>
      <c r="JY31" s="11">
        <v>294.58170000000001</v>
      </c>
      <c r="JZ31" s="11">
        <v>294.58170000000001</v>
      </c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</row>
    <row r="32" spans="1:381" x14ac:dyDescent="0.2">
      <c r="A32" s="2" t="s">
        <v>27</v>
      </c>
      <c r="B32" s="8">
        <v>448</v>
      </c>
      <c r="C32" s="8">
        <v>448</v>
      </c>
      <c r="D32" s="8">
        <v>448</v>
      </c>
      <c r="E32" s="8">
        <v>448</v>
      </c>
      <c r="F32" s="8">
        <v>448</v>
      </c>
      <c r="G32" s="8">
        <v>448</v>
      </c>
      <c r="H32" s="8">
        <v>446</v>
      </c>
      <c r="I32" s="8">
        <v>446</v>
      </c>
      <c r="J32" s="8">
        <v>451</v>
      </c>
      <c r="K32" s="8">
        <v>451</v>
      </c>
      <c r="L32" s="8">
        <v>451</v>
      </c>
      <c r="M32" s="8">
        <v>451</v>
      </c>
      <c r="N32" s="8">
        <v>451</v>
      </c>
      <c r="O32" s="9">
        <v>453</v>
      </c>
      <c r="P32" s="9">
        <v>453</v>
      </c>
      <c r="Q32" s="9">
        <v>453</v>
      </c>
      <c r="R32" s="9">
        <v>453</v>
      </c>
      <c r="S32" s="8">
        <v>451</v>
      </c>
      <c r="T32" s="8">
        <v>451</v>
      </c>
      <c r="U32" s="8">
        <v>451</v>
      </c>
      <c r="V32" s="9">
        <v>453</v>
      </c>
      <c r="W32" s="9">
        <v>453</v>
      </c>
      <c r="X32" s="9">
        <v>453</v>
      </c>
      <c r="Y32" s="8">
        <v>448</v>
      </c>
      <c r="Z32" s="8">
        <v>451</v>
      </c>
      <c r="AA32" s="8">
        <v>448</v>
      </c>
      <c r="AB32" s="8">
        <v>448</v>
      </c>
      <c r="AC32" s="8">
        <v>446</v>
      </c>
      <c r="AD32" s="8">
        <v>446</v>
      </c>
      <c r="AE32" s="8">
        <v>446</v>
      </c>
      <c r="AF32" s="8">
        <v>446</v>
      </c>
      <c r="AG32" s="8">
        <v>444</v>
      </c>
      <c r="AH32" s="9">
        <v>437</v>
      </c>
      <c r="AI32" s="9">
        <v>437</v>
      </c>
      <c r="AJ32" s="8">
        <v>446</v>
      </c>
      <c r="AK32" s="8">
        <v>446</v>
      </c>
      <c r="AL32" s="8">
        <v>448</v>
      </c>
      <c r="AM32" s="8">
        <v>444</v>
      </c>
      <c r="AN32" s="8">
        <v>444</v>
      </c>
      <c r="AO32" s="8">
        <v>444</v>
      </c>
      <c r="AP32" s="8">
        <v>444</v>
      </c>
      <c r="AQ32" s="8">
        <v>444</v>
      </c>
      <c r="AR32" s="8">
        <v>446</v>
      </c>
      <c r="AS32" s="8">
        <v>444</v>
      </c>
      <c r="AT32" s="8">
        <v>446</v>
      </c>
      <c r="AU32" s="8">
        <v>446</v>
      </c>
      <c r="AV32" s="8">
        <v>446</v>
      </c>
      <c r="AW32" s="9">
        <v>437</v>
      </c>
      <c r="AX32" s="8">
        <v>444</v>
      </c>
      <c r="AY32" s="9">
        <v>437</v>
      </c>
      <c r="AZ32" s="9">
        <v>437</v>
      </c>
      <c r="BA32" s="8">
        <v>425</v>
      </c>
      <c r="BB32" s="9">
        <v>437</v>
      </c>
      <c r="BC32" s="9">
        <v>437</v>
      </c>
      <c r="BD32" s="8">
        <v>444</v>
      </c>
      <c r="BE32" s="8">
        <v>444</v>
      </c>
      <c r="BF32" s="8">
        <v>425</v>
      </c>
      <c r="BG32" s="8">
        <v>425</v>
      </c>
      <c r="BH32" s="8">
        <v>425</v>
      </c>
      <c r="BI32" s="8">
        <v>425</v>
      </c>
      <c r="BJ32" s="8">
        <v>425</v>
      </c>
      <c r="BK32" s="8">
        <v>425</v>
      </c>
      <c r="BL32" s="9">
        <v>408</v>
      </c>
      <c r="BM32" s="9">
        <v>408</v>
      </c>
      <c r="BN32" s="9">
        <v>408</v>
      </c>
      <c r="BO32" s="9">
        <v>408</v>
      </c>
      <c r="BP32" s="9">
        <v>408</v>
      </c>
      <c r="BQ32" s="9">
        <v>408</v>
      </c>
      <c r="BR32" s="9">
        <v>408</v>
      </c>
      <c r="BS32" s="9">
        <v>408</v>
      </c>
      <c r="BT32" s="9">
        <v>408</v>
      </c>
      <c r="BU32" s="9">
        <v>408</v>
      </c>
      <c r="BV32" s="8">
        <v>370</v>
      </c>
      <c r="BW32" s="8">
        <v>370</v>
      </c>
      <c r="BX32" s="9">
        <v>320</v>
      </c>
      <c r="BY32" s="9">
        <v>437</v>
      </c>
      <c r="BZ32" s="8">
        <v>425</v>
      </c>
      <c r="CA32" s="8">
        <v>425</v>
      </c>
      <c r="CB32" s="9">
        <v>437</v>
      </c>
      <c r="CC32" s="9">
        <v>437</v>
      </c>
      <c r="CD32" s="8">
        <v>425</v>
      </c>
      <c r="CE32" s="8">
        <v>425</v>
      </c>
      <c r="CF32" s="9">
        <v>408</v>
      </c>
      <c r="CG32" s="9">
        <v>408</v>
      </c>
      <c r="CH32" s="9">
        <v>408</v>
      </c>
      <c r="CI32" s="9">
        <v>437</v>
      </c>
      <c r="CJ32" s="9">
        <v>437</v>
      </c>
      <c r="CK32" s="9">
        <v>437</v>
      </c>
      <c r="CL32" s="8">
        <v>444</v>
      </c>
      <c r="CM32" s="8">
        <v>444</v>
      </c>
      <c r="CN32" s="8">
        <v>444</v>
      </c>
      <c r="CO32" s="8">
        <v>444</v>
      </c>
      <c r="CP32" s="9">
        <v>437</v>
      </c>
      <c r="CQ32" s="8">
        <v>444</v>
      </c>
      <c r="CR32" s="8">
        <v>444</v>
      </c>
      <c r="CS32" s="10">
        <f>24*12.3</f>
        <v>295.20000000000005</v>
      </c>
      <c r="CT32" s="10">
        <f>24*13.5</f>
        <v>324</v>
      </c>
      <c r="CU32" s="10">
        <f>24*13.5</f>
        <v>324</v>
      </c>
      <c r="CV32" s="10">
        <f>24*12.3</f>
        <v>295.20000000000005</v>
      </c>
      <c r="CW32" s="10">
        <f>24*13</f>
        <v>312</v>
      </c>
      <c r="CX32" s="10">
        <f>24*13</f>
        <v>312</v>
      </c>
      <c r="CY32" s="10">
        <f t="shared" ref="CY32:CZ32" si="400">24*12.3</f>
        <v>295.20000000000005</v>
      </c>
      <c r="CZ32" s="10">
        <f t="shared" si="400"/>
        <v>295.20000000000005</v>
      </c>
      <c r="DA32" s="10">
        <f t="shared" ref="DA32:DQ32" si="401">24*13.5</f>
        <v>324</v>
      </c>
      <c r="DB32" s="10">
        <f t="shared" si="401"/>
        <v>324</v>
      </c>
      <c r="DC32" s="10">
        <f t="shared" si="401"/>
        <v>324</v>
      </c>
      <c r="DD32" s="10">
        <f t="shared" si="401"/>
        <v>324</v>
      </c>
      <c r="DE32" s="10">
        <f t="shared" si="401"/>
        <v>324</v>
      </c>
      <c r="DF32" s="10">
        <f t="shared" si="401"/>
        <v>324</v>
      </c>
      <c r="DG32" s="10">
        <f t="shared" si="401"/>
        <v>324</v>
      </c>
      <c r="DH32" s="10">
        <f t="shared" si="401"/>
        <v>324</v>
      </c>
      <c r="DI32" s="10">
        <f t="shared" si="401"/>
        <v>324</v>
      </c>
      <c r="DJ32" s="10">
        <f t="shared" si="401"/>
        <v>324</v>
      </c>
      <c r="DK32" s="10">
        <f t="shared" si="401"/>
        <v>324</v>
      </c>
      <c r="DL32" s="10">
        <f t="shared" si="401"/>
        <v>324</v>
      </c>
      <c r="DM32" s="10">
        <f t="shared" si="401"/>
        <v>324</v>
      </c>
      <c r="DN32" s="10">
        <f t="shared" si="401"/>
        <v>324</v>
      </c>
      <c r="DO32" s="10">
        <f t="shared" si="401"/>
        <v>324</v>
      </c>
      <c r="DP32" s="10">
        <f t="shared" si="401"/>
        <v>324</v>
      </c>
      <c r="DQ32" s="10">
        <f t="shared" si="401"/>
        <v>324</v>
      </c>
      <c r="DR32" s="10">
        <f>24*13</f>
        <v>312</v>
      </c>
      <c r="DS32" s="10">
        <f>24*13.5</f>
        <v>324</v>
      </c>
      <c r="DT32" s="10">
        <f>24*12.3</f>
        <v>295.20000000000005</v>
      </c>
      <c r="DU32" s="10">
        <f>24*13</f>
        <v>312</v>
      </c>
      <c r="DV32" s="10">
        <f>24*12.3</f>
        <v>295.20000000000005</v>
      </c>
      <c r="DW32" s="10">
        <f t="shared" ref="DW32:DX32" si="402">24*13</f>
        <v>312</v>
      </c>
      <c r="DX32" s="10">
        <f t="shared" si="402"/>
        <v>312</v>
      </c>
      <c r="DY32" s="10">
        <f>24*12.3</f>
        <v>295.20000000000005</v>
      </c>
      <c r="DZ32" s="10">
        <f t="shared" ref="DZ32:EA32" si="403">24*13</f>
        <v>312</v>
      </c>
      <c r="EA32" s="10">
        <f t="shared" si="403"/>
        <v>312</v>
      </c>
      <c r="EB32" s="10">
        <f t="shared" ref="EB32:EC32" si="404">24*13.5</f>
        <v>324</v>
      </c>
      <c r="EC32" s="10">
        <f t="shared" si="404"/>
        <v>324</v>
      </c>
      <c r="ED32" s="10">
        <f>12.2*24</f>
        <v>292.79999999999995</v>
      </c>
      <c r="EE32" s="10">
        <f t="shared" ref="EE32:EJ32" si="405">12.2*24</f>
        <v>292.79999999999995</v>
      </c>
      <c r="EF32" s="10">
        <f t="shared" si="405"/>
        <v>292.79999999999995</v>
      </c>
      <c r="EG32" s="10">
        <f t="shared" si="405"/>
        <v>292.79999999999995</v>
      </c>
      <c r="EH32" s="10">
        <f t="shared" si="405"/>
        <v>292.79999999999995</v>
      </c>
      <c r="EI32" s="10">
        <f t="shared" si="405"/>
        <v>292.79999999999995</v>
      </c>
      <c r="EJ32" s="10">
        <f t="shared" si="405"/>
        <v>292.79999999999995</v>
      </c>
      <c r="EK32" s="10">
        <f t="shared" ref="EK32:EL32" si="406">24*13</f>
        <v>312</v>
      </c>
      <c r="EL32" s="10">
        <f t="shared" si="406"/>
        <v>312</v>
      </c>
      <c r="EM32" s="10">
        <f t="shared" ref="EM32:EO32" si="407">12.2*24</f>
        <v>292.79999999999995</v>
      </c>
      <c r="EN32" s="10">
        <f t="shared" si="407"/>
        <v>292.79999999999995</v>
      </c>
      <c r="EO32" s="10">
        <f t="shared" si="407"/>
        <v>292.79999999999995</v>
      </c>
      <c r="EP32" s="10">
        <f>24*12.3</f>
        <v>295.20000000000005</v>
      </c>
      <c r="EQ32" s="10">
        <f t="shared" ref="EQ32:EV32" si="408">24*12.3</f>
        <v>295.20000000000005</v>
      </c>
      <c r="ER32" s="10">
        <f t="shared" si="408"/>
        <v>295.20000000000005</v>
      </c>
      <c r="ES32" s="10">
        <f t="shared" si="408"/>
        <v>295.20000000000005</v>
      </c>
      <c r="ET32" s="10">
        <f t="shared" si="408"/>
        <v>295.20000000000005</v>
      </c>
      <c r="EU32" s="10">
        <f t="shared" si="408"/>
        <v>295.20000000000005</v>
      </c>
      <c r="EV32" s="10">
        <f t="shared" si="408"/>
        <v>295.20000000000005</v>
      </c>
      <c r="EW32" s="10">
        <f>24*11.7</f>
        <v>280.79999999999995</v>
      </c>
      <c r="EX32" s="10">
        <f>24*11.7</f>
        <v>280.79999999999995</v>
      </c>
      <c r="EY32" s="10">
        <f>24*12.3</f>
        <v>295.20000000000005</v>
      </c>
      <c r="EZ32" s="10">
        <f>24*11.7</f>
        <v>280.79999999999995</v>
      </c>
      <c r="FA32" s="10">
        <f t="shared" ref="FA32:FB32" si="409">24*12.3</f>
        <v>295.20000000000005</v>
      </c>
      <c r="FB32" s="10">
        <f t="shared" si="409"/>
        <v>295.20000000000005</v>
      </c>
      <c r="FC32" s="10">
        <f>24*11.7</f>
        <v>280.79999999999995</v>
      </c>
      <c r="FD32" s="10">
        <f t="shared" ref="FD32:FE32" si="410">24*11.7</f>
        <v>280.79999999999995</v>
      </c>
      <c r="FE32" s="10">
        <f t="shared" si="410"/>
        <v>280.79999999999995</v>
      </c>
      <c r="FF32" s="10">
        <f>11.1*24</f>
        <v>266.39999999999998</v>
      </c>
      <c r="FG32" s="10">
        <f t="shared" ref="FG32:FI32" si="411">11.1*24</f>
        <v>266.39999999999998</v>
      </c>
      <c r="FH32" s="10">
        <f t="shared" si="411"/>
        <v>266.39999999999998</v>
      </c>
      <c r="FI32" s="10">
        <f t="shared" si="411"/>
        <v>266.39999999999998</v>
      </c>
      <c r="FJ32" s="10">
        <f>24*11.7</f>
        <v>280.79999999999995</v>
      </c>
      <c r="FK32" s="10">
        <f t="shared" ref="FK32:FL32" si="412">11.1*24</f>
        <v>266.39999999999998</v>
      </c>
      <c r="FL32" s="10">
        <f t="shared" si="412"/>
        <v>266.39999999999998</v>
      </c>
      <c r="FM32" s="10">
        <f>11.1*24</f>
        <v>266.39999999999998</v>
      </c>
      <c r="FN32" s="10">
        <v>194.39999999999998</v>
      </c>
      <c r="FO32" s="10">
        <v>194.39999999999998</v>
      </c>
      <c r="FP32" s="10">
        <f t="shared" ref="FP32:FR32" si="413">24*11.7</f>
        <v>280.79999999999995</v>
      </c>
      <c r="FQ32" s="10">
        <f t="shared" si="413"/>
        <v>280.79999999999995</v>
      </c>
      <c r="FR32" s="10">
        <f t="shared" si="413"/>
        <v>280.79999999999995</v>
      </c>
      <c r="FS32" s="10">
        <f t="shared" ref="FS32:FT32" si="414">24*12.3</f>
        <v>295.20000000000005</v>
      </c>
      <c r="FT32" s="10">
        <f t="shared" si="414"/>
        <v>295.20000000000005</v>
      </c>
      <c r="FU32" s="10">
        <f>24*11.7</f>
        <v>280.79999999999995</v>
      </c>
      <c r="FV32" s="10">
        <f>24*11.7</f>
        <v>280.79999999999995</v>
      </c>
      <c r="FW32" s="10">
        <f>11.1*24</f>
        <v>266.39999999999998</v>
      </c>
      <c r="FX32" s="10">
        <v>194.39999999999998</v>
      </c>
      <c r="FY32" s="10">
        <f>11.1*24</f>
        <v>266.39999999999998</v>
      </c>
      <c r="FZ32" s="10">
        <f t="shared" ref="FZ32:GC32" si="415">24*11.7</f>
        <v>280.79999999999995</v>
      </c>
      <c r="GA32" s="10">
        <f t="shared" si="415"/>
        <v>280.79999999999995</v>
      </c>
      <c r="GB32" s="10">
        <f t="shared" si="415"/>
        <v>280.79999999999995</v>
      </c>
      <c r="GC32" s="10">
        <f t="shared" si="415"/>
        <v>280.79999999999995</v>
      </c>
      <c r="GD32" s="10">
        <f t="shared" ref="GD32:GG32" si="416">24*13</f>
        <v>312</v>
      </c>
      <c r="GE32" s="10">
        <f t="shared" si="416"/>
        <v>312</v>
      </c>
      <c r="GF32" s="10">
        <f t="shared" si="416"/>
        <v>312</v>
      </c>
      <c r="GG32" s="10">
        <f t="shared" si="416"/>
        <v>312</v>
      </c>
      <c r="GH32" s="10">
        <f t="shared" ref="GH32:GI32" si="417">24*13.5</f>
        <v>324</v>
      </c>
      <c r="GI32" s="10">
        <f t="shared" si="417"/>
        <v>324</v>
      </c>
      <c r="GJ32" s="11">
        <v>298.45777499999997</v>
      </c>
      <c r="GK32" s="11">
        <v>298.45777499999997</v>
      </c>
      <c r="GL32" s="11">
        <v>298.45777499999997</v>
      </c>
      <c r="GM32" s="11">
        <v>298.45777499999997</v>
      </c>
      <c r="GN32" s="11">
        <v>298.45777499999997</v>
      </c>
      <c r="GO32" s="11">
        <v>298.45777499999997</v>
      </c>
      <c r="GP32" s="11">
        <v>298.45777499999997</v>
      </c>
      <c r="GQ32" s="11">
        <v>298.45777499999997</v>
      </c>
      <c r="GR32" s="11">
        <v>301.04182500000002</v>
      </c>
      <c r="GS32" s="11">
        <v>301.04182500000002</v>
      </c>
      <c r="GT32" s="11">
        <v>301.04182500000002</v>
      </c>
      <c r="GU32" s="11">
        <v>301.04182500000002</v>
      </c>
      <c r="GV32" s="11">
        <v>301.04182500000002</v>
      </c>
      <c r="GW32" s="11">
        <v>306.20992499999994</v>
      </c>
      <c r="GX32" s="11">
        <v>306.20992499999994</v>
      </c>
      <c r="GY32" s="11">
        <v>306.20992499999994</v>
      </c>
      <c r="GZ32" s="11">
        <v>306.20992499999994</v>
      </c>
      <c r="HA32" s="11">
        <v>301.04182500000002</v>
      </c>
      <c r="HB32" s="11">
        <v>301.04182500000002</v>
      </c>
      <c r="HC32" s="11">
        <v>301.04182500000002</v>
      </c>
      <c r="HD32" s="11">
        <v>306.20992499999994</v>
      </c>
      <c r="HE32" s="11">
        <v>306.20992499999994</v>
      </c>
      <c r="HF32" s="11">
        <v>306.20992499999994</v>
      </c>
      <c r="HG32" s="11">
        <v>298.45777499999997</v>
      </c>
      <c r="HH32" s="11">
        <v>301.04182500000002</v>
      </c>
      <c r="HI32" s="11">
        <v>298.45777499999997</v>
      </c>
      <c r="HJ32" s="11">
        <v>298.45777499999997</v>
      </c>
      <c r="HK32" s="11">
        <v>291.99765000000002</v>
      </c>
      <c r="HL32" s="11">
        <v>291.99765000000002</v>
      </c>
      <c r="HM32" s="11">
        <v>291.99765000000002</v>
      </c>
      <c r="HN32" s="11">
        <v>291.99765000000002</v>
      </c>
      <c r="HO32" s="11">
        <v>294.58170000000001</v>
      </c>
      <c r="HP32" s="11">
        <v>293.28967499999999</v>
      </c>
      <c r="HQ32" s="11">
        <v>293.28967499999999</v>
      </c>
      <c r="HR32" s="11">
        <v>291.99765000000002</v>
      </c>
      <c r="HS32" s="11">
        <v>291.99765000000002</v>
      </c>
      <c r="HT32" s="11">
        <v>298.45777499999997</v>
      </c>
      <c r="HU32" s="11">
        <v>294.58170000000001</v>
      </c>
      <c r="HV32" s="11">
        <v>294.58170000000001</v>
      </c>
      <c r="HW32" s="11">
        <v>294.58170000000001</v>
      </c>
      <c r="HX32" s="11">
        <v>294.58170000000001</v>
      </c>
      <c r="HY32" s="11">
        <v>294.58170000000001</v>
      </c>
      <c r="HZ32" s="11">
        <v>294.58170000000001</v>
      </c>
      <c r="IA32" s="11">
        <v>291.99765000000002</v>
      </c>
      <c r="IB32" s="11">
        <v>294.58170000000001</v>
      </c>
      <c r="IC32" s="11">
        <v>291.99765000000002</v>
      </c>
      <c r="ID32" s="11">
        <v>291.99765000000002</v>
      </c>
      <c r="IE32" s="11">
        <v>291.99765000000002</v>
      </c>
      <c r="IF32" s="11">
        <v>293.28967499999999</v>
      </c>
      <c r="IG32" s="11">
        <v>294.58170000000001</v>
      </c>
      <c r="IH32" s="11">
        <v>293.28967499999999</v>
      </c>
      <c r="II32" s="11">
        <v>293.28967499999999</v>
      </c>
      <c r="IJ32" s="11">
        <v>281.66145</v>
      </c>
      <c r="IK32" s="11">
        <v>293.28967499999999</v>
      </c>
      <c r="IL32" s="11">
        <v>293.28967499999999</v>
      </c>
      <c r="IM32" s="11">
        <v>294.58170000000001</v>
      </c>
      <c r="IN32" s="11">
        <v>294.58170000000001</v>
      </c>
      <c r="IO32" s="11">
        <v>281.66145</v>
      </c>
      <c r="IP32" s="11">
        <v>281.66145</v>
      </c>
      <c r="IQ32" s="11">
        <v>281.66145</v>
      </c>
      <c r="IR32" s="11">
        <v>281.66145</v>
      </c>
      <c r="IS32" s="11">
        <v>281.66145</v>
      </c>
      <c r="IT32" s="11">
        <v>281.66145</v>
      </c>
      <c r="IU32" s="11">
        <v>281.66145</v>
      </c>
      <c r="IV32" s="11">
        <v>264.86512500000003</v>
      </c>
      <c r="IW32" s="11">
        <v>264.86512500000003</v>
      </c>
      <c r="IX32" s="11">
        <v>264.86512500000003</v>
      </c>
      <c r="IY32" s="11">
        <v>264.86512500000003</v>
      </c>
      <c r="IZ32" s="11">
        <v>264.86512500000003</v>
      </c>
      <c r="JA32" s="11">
        <v>264.86512500000003</v>
      </c>
      <c r="JB32" s="11">
        <v>264.86512500000003</v>
      </c>
      <c r="JC32" s="11">
        <v>264.86512500000003</v>
      </c>
      <c r="JD32" s="11">
        <v>264.86512500000003</v>
      </c>
      <c r="JE32" s="11">
        <v>264.86512500000003</v>
      </c>
      <c r="JF32" s="11">
        <v>224.81234999999998</v>
      </c>
      <c r="JG32" s="11">
        <v>224.81234999999998</v>
      </c>
      <c r="JH32" s="11">
        <v>174.42337499999999</v>
      </c>
      <c r="JI32" s="11">
        <v>293.28967499999999</v>
      </c>
      <c r="JJ32" s="11">
        <v>281.66145</v>
      </c>
      <c r="JK32" s="11">
        <v>281.66145</v>
      </c>
      <c r="JL32" s="11">
        <v>293.28967499999999</v>
      </c>
      <c r="JM32" s="11">
        <v>293.28967499999999</v>
      </c>
      <c r="JN32" s="11">
        <v>281.66145</v>
      </c>
      <c r="JO32" s="11">
        <v>281.66145</v>
      </c>
      <c r="JP32" s="11">
        <v>264.86512500000003</v>
      </c>
      <c r="JQ32" s="11">
        <v>264.86512500000003</v>
      </c>
      <c r="JR32" s="11">
        <v>264.86512500000003</v>
      </c>
      <c r="JS32" s="11">
        <v>293.28967499999999</v>
      </c>
      <c r="JT32" s="11">
        <v>293.28967499999999</v>
      </c>
      <c r="JU32" s="11">
        <v>293.28967499999999</v>
      </c>
      <c r="JV32" s="11">
        <v>294.58170000000001</v>
      </c>
      <c r="JW32" s="11">
        <v>294.58170000000001</v>
      </c>
      <c r="JX32" s="11">
        <v>294.58170000000001</v>
      </c>
      <c r="JY32" s="11">
        <v>294.58170000000001</v>
      </c>
      <c r="JZ32" s="11">
        <v>294.58170000000001</v>
      </c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</row>
    <row r="33" spans="1:381" x14ac:dyDescent="0.2">
      <c r="A33" s="2" t="s">
        <v>28</v>
      </c>
      <c r="B33" s="8">
        <v>450</v>
      </c>
      <c r="C33" s="8">
        <v>450</v>
      </c>
      <c r="D33" s="8">
        <v>450</v>
      </c>
      <c r="E33" s="8">
        <v>450</v>
      </c>
      <c r="F33" s="8">
        <v>450</v>
      </c>
      <c r="G33" s="8">
        <v>450</v>
      </c>
      <c r="H33" s="8">
        <v>448</v>
      </c>
      <c r="I33" s="8">
        <v>448</v>
      </c>
      <c r="J33" s="8">
        <v>453</v>
      </c>
      <c r="K33" s="8">
        <v>453</v>
      </c>
      <c r="L33" s="8">
        <v>453</v>
      </c>
      <c r="M33" s="8">
        <v>453</v>
      </c>
      <c r="N33" s="8">
        <v>453</v>
      </c>
      <c r="O33" s="9">
        <v>456</v>
      </c>
      <c r="P33" s="9">
        <v>456</v>
      </c>
      <c r="Q33" s="9">
        <v>456</v>
      </c>
      <c r="R33" s="9">
        <v>456</v>
      </c>
      <c r="S33" s="8">
        <v>453</v>
      </c>
      <c r="T33" s="8">
        <v>453</v>
      </c>
      <c r="U33" s="8">
        <v>453</v>
      </c>
      <c r="V33" s="9">
        <v>456</v>
      </c>
      <c r="W33" s="9">
        <v>456</v>
      </c>
      <c r="X33" s="9">
        <v>456</v>
      </c>
      <c r="Y33" s="8">
        <v>450</v>
      </c>
      <c r="Z33" s="8">
        <v>453</v>
      </c>
      <c r="AA33" s="8">
        <v>450</v>
      </c>
      <c r="AB33" s="8">
        <v>450</v>
      </c>
      <c r="AC33" s="8">
        <v>448</v>
      </c>
      <c r="AD33" s="8">
        <v>448</v>
      </c>
      <c r="AE33" s="8">
        <v>448</v>
      </c>
      <c r="AF33" s="8">
        <v>448</v>
      </c>
      <c r="AG33" s="8">
        <v>447</v>
      </c>
      <c r="AH33" s="9">
        <v>445</v>
      </c>
      <c r="AI33" s="9">
        <v>445</v>
      </c>
      <c r="AJ33" s="8">
        <v>448</v>
      </c>
      <c r="AK33" s="8">
        <v>448</v>
      </c>
      <c r="AL33" s="8">
        <v>450</v>
      </c>
      <c r="AM33" s="8">
        <v>447</v>
      </c>
      <c r="AN33" s="8">
        <v>447</v>
      </c>
      <c r="AO33" s="8">
        <v>447</v>
      </c>
      <c r="AP33" s="8">
        <v>447</v>
      </c>
      <c r="AQ33" s="8">
        <v>447</v>
      </c>
      <c r="AR33" s="8">
        <v>448</v>
      </c>
      <c r="AS33" s="8">
        <v>447</v>
      </c>
      <c r="AT33" s="8">
        <v>448</v>
      </c>
      <c r="AU33" s="8">
        <v>448</v>
      </c>
      <c r="AV33" s="8">
        <v>448</v>
      </c>
      <c r="AW33" s="9">
        <v>445</v>
      </c>
      <c r="AX33" s="8">
        <v>447</v>
      </c>
      <c r="AY33" s="9">
        <v>445</v>
      </c>
      <c r="AZ33" s="9">
        <v>445</v>
      </c>
      <c r="BA33" s="8">
        <v>433</v>
      </c>
      <c r="BB33" s="9">
        <v>445</v>
      </c>
      <c r="BC33" s="9">
        <v>445</v>
      </c>
      <c r="BD33" s="8">
        <v>447</v>
      </c>
      <c r="BE33" s="8">
        <v>447</v>
      </c>
      <c r="BF33" s="8">
        <v>433</v>
      </c>
      <c r="BG33" s="8">
        <v>433</v>
      </c>
      <c r="BH33" s="8">
        <v>433</v>
      </c>
      <c r="BI33" s="8">
        <v>433</v>
      </c>
      <c r="BJ33" s="8">
        <v>433</v>
      </c>
      <c r="BK33" s="8">
        <v>433</v>
      </c>
      <c r="BL33" s="9">
        <v>415</v>
      </c>
      <c r="BM33" s="9">
        <v>415</v>
      </c>
      <c r="BN33" s="9">
        <v>415</v>
      </c>
      <c r="BO33" s="9">
        <v>415</v>
      </c>
      <c r="BP33" s="9">
        <v>415</v>
      </c>
      <c r="BQ33" s="9">
        <v>415</v>
      </c>
      <c r="BR33" s="9">
        <v>415</v>
      </c>
      <c r="BS33" s="9">
        <v>415</v>
      </c>
      <c r="BT33" s="9">
        <v>415</v>
      </c>
      <c r="BU33" s="9">
        <v>415</v>
      </c>
      <c r="BV33" s="8">
        <v>376</v>
      </c>
      <c r="BW33" s="8">
        <v>376</v>
      </c>
      <c r="BX33" s="9">
        <v>325</v>
      </c>
      <c r="BY33" s="9">
        <v>445</v>
      </c>
      <c r="BZ33" s="8">
        <v>433</v>
      </c>
      <c r="CA33" s="8">
        <v>433</v>
      </c>
      <c r="CB33" s="9">
        <v>445</v>
      </c>
      <c r="CC33" s="9">
        <v>445</v>
      </c>
      <c r="CD33" s="8">
        <v>433</v>
      </c>
      <c r="CE33" s="8">
        <v>433</v>
      </c>
      <c r="CF33" s="9">
        <v>415</v>
      </c>
      <c r="CG33" s="9">
        <v>415</v>
      </c>
      <c r="CH33" s="9">
        <v>415</v>
      </c>
      <c r="CI33" s="9">
        <v>445</v>
      </c>
      <c r="CJ33" s="9">
        <v>445</v>
      </c>
      <c r="CK33" s="9">
        <v>445</v>
      </c>
      <c r="CL33" s="8">
        <v>447</v>
      </c>
      <c r="CM33" s="8">
        <v>447</v>
      </c>
      <c r="CN33" s="8">
        <v>447</v>
      </c>
      <c r="CO33" s="8">
        <v>447</v>
      </c>
      <c r="CP33" s="9">
        <v>445</v>
      </c>
      <c r="CQ33" s="8">
        <v>447</v>
      </c>
      <c r="CR33" s="8">
        <v>447</v>
      </c>
      <c r="CS33" s="10">
        <f>25*12.3</f>
        <v>307.5</v>
      </c>
      <c r="CT33" s="10">
        <f>25*13.5</f>
        <v>337.5</v>
      </c>
      <c r="CU33" s="10">
        <f>25*13.5</f>
        <v>337.5</v>
      </c>
      <c r="CV33" s="10">
        <f>25*12.3</f>
        <v>307.5</v>
      </c>
      <c r="CW33" s="10">
        <f>25*13</f>
        <v>325</v>
      </c>
      <c r="CX33" s="10">
        <f>25*13</f>
        <v>325</v>
      </c>
      <c r="CY33" s="10">
        <f t="shared" ref="CY33:CZ33" si="418">25*12.3</f>
        <v>307.5</v>
      </c>
      <c r="CZ33" s="10">
        <f t="shared" si="418"/>
        <v>307.5</v>
      </c>
      <c r="DA33" s="10">
        <f t="shared" ref="DA33:DQ33" si="419">25*13.5</f>
        <v>337.5</v>
      </c>
      <c r="DB33" s="10">
        <f t="shared" si="419"/>
        <v>337.5</v>
      </c>
      <c r="DC33" s="10">
        <f t="shared" si="419"/>
        <v>337.5</v>
      </c>
      <c r="DD33" s="10">
        <f t="shared" si="419"/>
        <v>337.5</v>
      </c>
      <c r="DE33" s="10">
        <f t="shared" si="419"/>
        <v>337.5</v>
      </c>
      <c r="DF33" s="10">
        <f t="shared" si="419"/>
        <v>337.5</v>
      </c>
      <c r="DG33" s="10">
        <f t="shared" si="419"/>
        <v>337.5</v>
      </c>
      <c r="DH33" s="10">
        <f t="shared" si="419"/>
        <v>337.5</v>
      </c>
      <c r="DI33" s="10">
        <f t="shared" si="419"/>
        <v>337.5</v>
      </c>
      <c r="DJ33" s="10">
        <f t="shared" si="419"/>
        <v>337.5</v>
      </c>
      <c r="DK33" s="10">
        <f t="shared" si="419"/>
        <v>337.5</v>
      </c>
      <c r="DL33" s="10">
        <f t="shared" si="419"/>
        <v>337.5</v>
      </c>
      <c r="DM33" s="10">
        <f t="shared" si="419"/>
        <v>337.5</v>
      </c>
      <c r="DN33" s="10">
        <f t="shared" si="419"/>
        <v>337.5</v>
      </c>
      <c r="DO33" s="10">
        <f t="shared" si="419"/>
        <v>337.5</v>
      </c>
      <c r="DP33" s="10">
        <f t="shared" si="419"/>
        <v>337.5</v>
      </c>
      <c r="DQ33" s="10">
        <f t="shared" si="419"/>
        <v>337.5</v>
      </c>
      <c r="DR33" s="10">
        <f>25*13</f>
        <v>325</v>
      </c>
      <c r="DS33" s="10">
        <f>25*13.5</f>
        <v>337.5</v>
      </c>
      <c r="DT33" s="10">
        <f>25*12.3</f>
        <v>307.5</v>
      </c>
      <c r="DU33" s="10">
        <f>25*13</f>
        <v>325</v>
      </c>
      <c r="DV33" s="10">
        <f>25*12.3</f>
        <v>307.5</v>
      </c>
      <c r="DW33" s="10">
        <f t="shared" ref="DW33:DX33" si="420">25*13</f>
        <v>325</v>
      </c>
      <c r="DX33" s="10">
        <f t="shared" si="420"/>
        <v>325</v>
      </c>
      <c r="DY33" s="10">
        <f>25*12.3</f>
        <v>307.5</v>
      </c>
      <c r="DZ33" s="10">
        <f t="shared" ref="DZ33:EA33" si="421">25*13</f>
        <v>325</v>
      </c>
      <c r="EA33" s="10">
        <f t="shared" si="421"/>
        <v>325</v>
      </c>
      <c r="EB33" s="10">
        <f t="shared" ref="EB33:EC33" si="422">25*13.5</f>
        <v>337.5</v>
      </c>
      <c r="EC33" s="10">
        <f t="shared" si="422"/>
        <v>337.5</v>
      </c>
      <c r="ED33" s="10">
        <f>12.2*25</f>
        <v>305</v>
      </c>
      <c r="EE33" s="10">
        <f t="shared" ref="EE33:EJ33" si="423">12.2*25</f>
        <v>305</v>
      </c>
      <c r="EF33" s="10">
        <f t="shared" si="423"/>
        <v>305</v>
      </c>
      <c r="EG33" s="10">
        <f t="shared" si="423"/>
        <v>305</v>
      </c>
      <c r="EH33" s="10">
        <f t="shared" si="423"/>
        <v>305</v>
      </c>
      <c r="EI33" s="10">
        <f t="shared" si="423"/>
        <v>305</v>
      </c>
      <c r="EJ33" s="10">
        <f t="shared" si="423"/>
        <v>305</v>
      </c>
      <c r="EK33" s="10">
        <f t="shared" ref="EK33:EL33" si="424">25*13</f>
        <v>325</v>
      </c>
      <c r="EL33" s="10">
        <f t="shared" si="424"/>
        <v>325</v>
      </c>
      <c r="EM33" s="10">
        <f t="shared" ref="EM33:EO33" si="425">12.2*25</f>
        <v>305</v>
      </c>
      <c r="EN33" s="10">
        <f t="shared" si="425"/>
        <v>305</v>
      </c>
      <c r="EO33" s="10">
        <f t="shared" si="425"/>
        <v>305</v>
      </c>
      <c r="EP33" s="10">
        <f>25*12.3</f>
        <v>307.5</v>
      </c>
      <c r="EQ33" s="10">
        <f t="shared" ref="EQ33:EV33" si="426">25*12.3</f>
        <v>307.5</v>
      </c>
      <c r="ER33" s="10">
        <f t="shared" si="426"/>
        <v>307.5</v>
      </c>
      <c r="ES33" s="10">
        <f t="shared" si="426"/>
        <v>307.5</v>
      </c>
      <c r="ET33" s="10">
        <f t="shared" si="426"/>
        <v>307.5</v>
      </c>
      <c r="EU33" s="10">
        <f t="shared" si="426"/>
        <v>307.5</v>
      </c>
      <c r="EV33" s="10">
        <f t="shared" si="426"/>
        <v>307.5</v>
      </c>
      <c r="EW33" s="10">
        <f>25*11.7</f>
        <v>292.5</v>
      </c>
      <c r="EX33" s="10">
        <f>25*11.7</f>
        <v>292.5</v>
      </c>
      <c r="EY33" s="10">
        <f>25*12.3</f>
        <v>307.5</v>
      </c>
      <c r="EZ33" s="10">
        <f>25*11.7</f>
        <v>292.5</v>
      </c>
      <c r="FA33" s="10">
        <f t="shared" ref="FA33:FB33" si="427">25*12.3</f>
        <v>307.5</v>
      </c>
      <c r="FB33" s="10">
        <f t="shared" si="427"/>
        <v>307.5</v>
      </c>
      <c r="FC33" s="10">
        <f>25*11.7</f>
        <v>292.5</v>
      </c>
      <c r="FD33" s="10">
        <f t="shared" ref="FD33:FE33" si="428">25*11.7</f>
        <v>292.5</v>
      </c>
      <c r="FE33" s="10">
        <f t="shared" si="428"/>
        <v>292.5</v>
      </c>
      <c r="FF33" s="10">
        <f>25*10.4</f>
        <v>260</v>
      </c>
      <c r="FG33" s="10">
        <f t="shared" ref="FG33:FI33" si="429">25*10.4</f>
        <v>260</v>
      </c>
      <c r="FH33" s="10">
        <f t="shared" si="429"/>
        <v>260</v>
      </c>
      <c r="FI33" s="10">
        <f t="shared" si="429"/>
        <v>260</v>
      </c>
      <c r="FJ33" s="10">
        <f>25*11.7</f>
        <v>292.5</v>
      </c>
      <c r="FK33" s="10">
        <f t="shared" ref="FK33:FL33" si="430">25*10.4</f>
        <v>260</v>
      </c>
      <c r="FL33" s="10">
        <f t="shared" si="430"/>
        <v>260</v>
      </c>
      <c r="FM33" s="10">
        <f>25*10.4</f>
        <v>260</v>
      </c>
      <c r="FN33" s="10">
        <v>202.5</v>
      </c>
      <c r="FO33" s="10">
        <v>202.5</v>
      </c>
      <c r="FP33" s="10">
        <f t="shared" ref="FP33:FR33" si="431">25*11.7</f>
        <v>292.5</v>
      </c>
      <c r="FQ33" s="10">
        <f t="shared" si="431"/>
        <v>292.5</v>
      </c>
      <c r="FR33" s="10">
        <f t="shared" si="431"/>
        <v>292.5</v>
      </c>
      <c r="FS33" s="10">
        <f t="shared" ref="FS33:FT33" si="432">25*12.3</f>
        <v>307.5</v>
      </c>
      <c r="FT33" s="10">
        <f t="shared" si="432"/>
        <v>307.5</v>
      </c>
      <c r="FU33" s="10">
        <f>25*11.7</f>
        <v>292.5</v>
      </c>
      <c r="FV33" s="10">
        <f>25*11.7</f>
        <v>292.5</v>
      </c>
      <c r="FW33" s="10">
        <f>25*10.4</f>
        <v>260</v>
      </c>
      <c r="FX33" s="10">
        <v>202.5</v>
      </c>
      <c r="FY33" s="10">
        <f>25*10.4</f>
        <v>260</v>
      </c>
      <c r="FZ33" s="10">
        <f t="shared" ref="FZ33:GC33" si="433">25*11.7</f>
        <v>292.5</v>
      </c>
      <c r="GA33" s="10">
        <f t="shared" si="433"/>
        <v>292.5</v>
      </c>
      <c r="GB33" s="10">
        <f t="shared" si="433"/>
        <v>292.5</v>
      </c>
      <c r="GC33" s="10">
        <f t="shared" si="433"/>
        <v>292.5</v>
      </c>
      <c r="GD33" s="10">
        <f t="shared" ref="GD33:GG33" si="434">25*13</f>
        <v>325</v>
      </c>
      <c r="GE33" s="10">
        <f t="shared" si="434"/>
        <v>325</v>
      </c>
      <c r="GF33" s="10">
        <f t="shared" si="434"/>
        <v>325</v>
      </c>
      <c r="GG33" s="10">
        <f t="shared" si="434"/>
        <v>325</v>
      </c>
      <c r="GH33" s="10">
        <f t="shared" ref="GH33:GI33" si="435">25*13.5</f>
        <v>337.5</v>
      </c>
      <c r="GI33" s="10">
        <f t="shared" si="435"/>
        <v>337.5</v>
      </c>
      <c r="GJ33" s="11">
        <v>298.45777499999997</v>
      </c>
      <c r="GK33" s="11">
        <v>298.45777499999997</v>
      </c>
      <c r="GL33" s="11">
        <v>298.45777499999997</v>
      </c>
      <c r="GM33" s="11">
        <v>298.45777499999997</v>
      </c>
      <c r="GN33" s="11">
        <v>298.45777499999997</v>
      </c>
      <c r="GO33" s="11">
        <v>298.45777499999997</v>
      </c>
      <c r="GP33" s="11">
        <v>298.45777499999997</v>
      </c>
      <c r="GQ33" s="11">
        <v>298.45777499999997</v>
      </c>
      <c r="GR33" s="11">
        <v>301.04182500000002</v>
      </c>
      <c r="GS33" s="11">
        <v>301.04182500000002</v>
      </c>
      <c r="GT33" s="11">
        <v>301.04182500000002</v>
      </c>
      <c r="GU33" s="11">
        <v>301.04182500000002</v>
      </c>
      <c r="GV33" s="11">
        <v>301.04182500000002</v>
      </c>
      <c r="GW33" s="11">
        <v>306.20992499999994</v>
      </c>
      <c r="GX33" s="11">
        <v>306.20992499999994</v>
      </c>
      <c r="GY33" s="11">
        <v>306.20992499999994</v>
      </c>
      <c r="GZ33" s="11">
        <v>306.20992499999994</v>
      </c>
      <c r="HA33" s="11">
        <v>301.04182500000002</v>
      </c>
      <c r="HB33" s="11">
        <v>301.04182500000002</v>
      </c>
      <c r="HC33" s="11">
        <v>301.04182500000002</v>
      </c>
      <c r="HD33" s="11">
        <v>306.20992499999994</v>
      </c>
      <c r="HE33" s="11">
        <v>306.20992499999994</v>
      </c>
      <c r="HF33" s="11">
        <v>306.20992499999994</v>
      </c>
      <c r="HG33" s="11">
        <v>298.45777499999997</v>
      </c>
      <c r="HH33" s="11">
        <v>301.04182500000002</v>
      </c>
      <c r="HI33" s="11">
        <v>298.45777499999997</v>
      </c>
      <c r="HJ33" s="11">
        <v>298.45777499999997</v>
      </c>
      <c r="HK33" s="11">
        <v>291.99765000000002</v>
      </c>
      <c r="HL33" s="11">
        <v>291.99765000000002</v>
      </c>
      <c r="HM33" s="11">
        <v>291.99765000000002</v>
      </c>
      <c r="HN33" s="11">
        <v>291.99765000000002</v>
      </c>
      <c r="HO33" s="11">
        <v>294.58170000000001</v>
      </c>
      <c r="HP33" s="11">
        <v>293.28967499999999</v>
      </c>
      <c r="HQ33" s="11">
        <v>293.28967499999999</v>
      </c>
      <c r="HR33" s="11">
        <v>291.99765000000002</v>
      </c>
      <c r="HS33" s="11">
        <v>291.99765000000002</v>
      </c>
      <c r="HT33" s="11">
        <v>298.45777499999997</v>
      </c>
      <c r="HU33" s="11">
        <v>294.58170000000001</v>
      </c>
      <c r="HV33" s="11">
        <v>294.58170000000001</v>
      </c>
      <c r="HW33" s="11">
        <v>294.58170000000001</v>
      </c>
      <c r="HX33" s="11">
        <v>294.58170000000001</v>
      </c>
      <c r="HY33" s="11">
        <v>294.58170000000001</v>
      </c>
      <c r="HZ33" s="11">
        <v>294.58170000000001</v>
      </c>
      <c r="IA33" s="11">
        <v>291.99765000000002</v>
      </c>
      <c r="IB33" s="11">
        <v>294.58170000000001</v>
      </c>
      <c r="IC33" s="11">
        <v>291.99765000000002</v>
      </c>
      <c r="ID33" s="11">
        <v>291.99765000000002</v>
      </c>
      <c r="IE33" s="11">
        <v>291.99765000000002</v>
      </c>
      <c r="IF33" s="11">
        <v>293.28967499999999</v>
      </c>
      <c r="IG33" s="11">
        <v>294.58170000000001</v>
      </c>
      <c r="IH33" s="11">
        <v>293.28967499999999</v>
      </c>
      <c r="II33" s="11">
        <v>293.28967499999999</v>
      </c>
      <c r="IJ33" s="11">
        <v>281.66145</v>
      </c>
      <c r="IK33" s="11">
        <v>293.28967499999999</v>
      </c>
      <c r="IL33" s="11">
        <v>293.28967499999999</v>
      </c>
      <c r="IM33" s="11">
        <v>294.58170000000001</v>
      </c>
      <c r="IN33" s="11">
        <v>294.58170000000001</v>
      </c>
      <c r="IO33" s="11">
        <v>281.66145</v>
      </c>
      <c r="IP33" s="11">
        <v>281.66145</v>
      </c>
      <c r="IQ33" s="11">
        <v>281.66145</v>
      </c>
      <c r="IR33" s="11">
        <v>281.66145</v>
      </c>
      <c r="IS33" s="11">
        <v>281.66145</v>
      </c>
      <c r="IT33" s="11">
        <v>281.66145</v>
      </c>
      <c r="IU33" s="11">
        <v>281.66145</v>
      </c>
      <c r="IV33" s="11">
        <v>264.86512500000003</v>
      </c>
      <c r="IW33" s="11">
        <v>264.86512500000003</v>
      </c>
      <c r="IX33" s="11">
        <v>264.86512500000003</v>
      </c>
      <c r="IY33" s="11">
        <v>264.86512500000003</v>
      </c>
      <c r="IZ33" s="11">
        <v>264.86512500000003</v>
      </c>
      <c r="JA33" s="11">
        <v>264.86512500000003</v>
      </c>
      <c r="JB33" s="11">
        <v>264.86512500000003</v>
      </c>
      <c r="JC33" s="11">
        <v>264.86512500000003</v>
      </c>
      <c r="JD33" s="11">
        <v>264.86512500000003</v>
      </c>
      <c r="JE33" s="11">
        <v>264.86512500000003</v>
      </c>
      <c r="JF33" s="11">
        <v>224.81234999999998</v>
      </c>
      <c r="JG33" s="11">
        <v>224.81234999999998</v>
      </c>
      <c r="JH33" s="11">
        <v>174.42337499999999</v>
      </c>
      <c r="JI33" s="11">
        <v>293.28967499999999</v>
      </c>
      <c r="JJ33" s="11">
        <v>281.66145</v>
      </c>
      <c r="JK33" s="11">
        <v>281.66145</v>
      </c>
      <c r="JL33" s="11">
        <v>293.28967499999999</v>
      </c>
      <c r="JM33" s="11">
        <v>293.28967499999999</v>
      </c>
      <c r="JN33" s="11">
        <v>281.66145</v>
      </c>
      <c r="JO33" s="11">
        <v>281.66145</v>
      </c>
      <c r="JP33" s="11">
        <v>264.86512500000003</v>
      </c>
      <c r="JQ33" s="11">
        <v>264.86512500000003</v>
      </c>
      <c r="JR33" s="11">
        <v>264.86512500000003</v>
      </c>
      <c r="JS33" s="11">
        <v>293.28967499999999</v>
      </c>
      <c r="JT33" s="11">
        <v>293.28967499999999</v>
      </c>
      <c r="JU33" s="11">
        <v>293.28967499999999</v>
      </c>
      <c r="JV33" s="11">
        <v>294.58170000000001</v>
      </c>
      <c r="JW33" s="11">
        <v>294.58170000000001</v>
      </c>
      <c r="JX33" s="11">
        <v>294.58170000000001</v>
      </c>
      <c r="JY33" s="11">
        <v>294.58170000000001</v>
      </c>
      <c r="JZ33" s="11">
        <v>294.58170000000001</v>
      </c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</row>
    <row r="34" spans="1:381" x14ac:dyDescent="0.2">
      <c r="A34" s="2" t="s">
        <v>29</v>
      </c>
      <c r="B34" s="8">
        <v>478</v>
      </c>
      <c r="C34" s="8">
        <v>478</v>
      </c>
      <c r="D34" s="8">
        <v>478</v>
      </c>
      <c r="E34" s="8">
        <v>478</v>
      </c>
      <c r="F34" s="8">
        <v>478</v>
      </c>
      <c r="G34" s="8">
        <v>478</v>
      </c>
      <c r="H34" s="8">
        <v>477</v>
      </c>
      <c r="I34" s="8">
        <v>477</v>
      </c>
      <c r="J34" s="8">
        <v>480</v>
      </c>
      <c r="K34" s="8">
        <v>480</v>
      </c>
      <c r="L34" s="8">
        <v>480</v>
      </c>
      <c r="M34" s="8">
        <v>480</v>
      </c>
      <c r="N34" s="8">
        <v>480</v>
      </c>
      <c r="O34" s="9">
        <v>482</v>
      </c>
      <c r="P34" s="9">
        <v>482</v>
      </c>
      <c r="Q34" s="9">
        <v>482</v>
      </c>
      <c r="R34" s="9">
        <v>482</v>
      </c>
      <c r="S34" s="8">
        <v>480</v>
      </c>
      <c r="T34" s="8">
        <v>480</v>
      </c>
      <c r="U34" s="8">
        <v>480</v>
      </c>
      <c r="V34" s="9">
        <v>482</v>
      </c>
      <c r="W34" s="9">
        <v>482</v>
      </c>
      <c r="X34" s="9">
        <v>482</v>
      </c>
      <c r="Y34" s="8">
        <v>478</v>
      </c>
      <c r="Z34" s="8">
        <v>480</v>
      </c>
      <c r="AA34" s="8">
        <v>478</v>
      </c>
      <c r="AB34" s="8">
        <v>478</v>
      </c>
      <c r="AC34" s="8">
        <v>477</v>
      </c>
      <c r="AD34" s="8">
        <v>477</v>
      </c>
      <c r="AE34" s="8">
        <v>477</v>
      </c>
      <c r="AF34" s="8">
        <v>477</v>
      </c>
      <c r="AG34" s="8">
        <v>475</v>
      </c>
      <c r="AH34" s="9">
        <v>473</v>
      </c>
      <c r="AI34" s="9">
        <v>473</v>
      </c>
      <c r="AJ34" s="8">
        <v>477</v>
      </c>
      <c r="AK34" s="8">
        <v>477</v>
      </c>
      <c r="AL34" s="8">
        <v>478</v>
      </c>
      <c r="AM34" s="8">
        <v>475</v>
      </c>
      <c r="AN34" s="8">
        <v>475</v>
      </c>
      <c r="AO34" s="8">
        <v>475</v>
      </c>
      <c r="AP34" s="8">
        <v>475</v>
      </c>
      <c r="AQ34" s="8">
        <v>475</v>
      </c>
      <c r="AR34" s="8">
        <v>477</v>
      </c>
      <c r="AS34" s="8">
        <v>475</v>
      </c>
      <c r="AT34" s="8">
        <v>477</v>
      </c>
      <c r="AU34" s="8">
        <v>477</v>
      </c>
      <c r="AV34" s="8">
        <v>477</v>
      </c>
      <c r="AW34" s="9">
        <v>473</v>
      </c>
      <c r="AX34" s="8">
        <v>475</v>
      </c>
      <c r="AY34" s="9">
        <v>473</v>
      </c>
      <c r="AZ34" s="9">
        <v>473</v>
      </c>
      <c r="BA34" s="8">
        <v>467</v>
      </c>
      <c r="BB34" s="9">
        <v>473</v>
      </c>
      <c r="BC34" s="9">
        <v>473</v>
      </c>
      <c r="BD34" s="8">
        <v>475</v>
      </c>
      <c r="BE34" s="8">
        <v>475</v>
      </c>
      <c r="BF34" s="8">
        <v>467</v>
      </c>
      <c r="BG34" s="8">
        <v>467</v>
      </c>
      <c r="BH34" s="8">
        <v>467</v>
      </c>
      <c r="BI34" s="8">
        <v>467</v>
      </c>
      <c r="BJ34" s="8">
        <v>467</v>
      </c>
      <c r="BK34" s="8">
        <v>467</v>
      </c>
      <c r="BL34" s="9">
        <v>448</v>
      </c>
      <c r="BM34" s="9">
        <v>448</v>
      </c>
      <c r="BN34" s="9">
        <v>448</v>
      </c>
      <c r="BO34" s="9">
        <v>448</v>
      </c>
      <c r="BP34" s="9">
        <v>448</v>
      </c>
      <c r="BQ34" s="9">
        <v>448</v>
      </c>
      <c r="BR34" s="9">
        <v>448</v>
      </c>
      <c r="BS34" s="9">
        <v>448</v>
      </c>
      <c r="BT34" s="9">
        <v>448</v>
      </c>
      <c r="BU34" s="9">
        <v>448</v>
      </c>
      <c r="BV34" s="8">
        <v>402</v>
      </c>
      <c r="BW34" s="8">
        <v>402</v>
      </c>
      <c r="BX34" s="9">
        <v>338</v>
      </c>
      <c r="BY34" s="9">
        <v>473</v>
      </c>
      <c r="BZ34" s="8">
        <v>467</v>
      </c>
      <c r="CA34" s="8">
        <v>467</v>
      </c>
      <c r="CB34" s="9">
        <v>473</v>
      </c>
      <c r="CC34" s="9">
        <v>473</v>
      </c>
      <c r="CD34" s="8">
        <v>467</v>
      </c>
      <c r="CE34" s="8">
        <v>467</v>
      </c>
      <c r="CF34" s="9">
        <v>448</v>
      </c>
      <c r="CG34" s="9">
        <v>448</v>
      </c>
      <c r="CH34" s="9">
        <v>448</v>
      </c>
      <c r="CI34" s="9">
        <v>473</v>
      </c>
      <c r="CJ34" s="9">
        <v>473</v>
      </c>
      <c r="CK34" s="9">
        <v>473</v>
      </c>
      <c r="CL34" s="8">
        <v>475</v>
      </c>
      <c r="CM34" s="8">
        <v>475</v>
      </c>
      <c r="CN34" s="8">
        <v>475</v>
      </c>
      <c r="CO34" s="8">
        <v>475</v>
      </c>
      <c r="CP34" s="9">
        <v>473</v>
      </c>
      <c r="CQ34" s="8">
        <v>475</v>
      </c>
      <c r="CR34" s="8">
        <v>475</v>
      </c>
      <c r="CS34" s="10">
        <f>30*11.2</f>
        <v>336</v>
      </c>
      <c r="CT34" s="10">
        <f>12.4*30</f>
        <v>372</v>
      </c>
      <c r="CU34" s="10">
        <f>12.4*30</f>
        <v>372</v>
      </c>
      <c r="CV34" s="10">
        <f>30*11.2</f>
        <v>336</v>
      </c>
      <c r="CW34" s="10">
        <f>30*11.9</f>
        <v>357</v>
      </c>
      <c r="CX34" s="10">
        <f>30*11.9</f>
        <v>357</v>
      </c>
      <c r="CY34" s="10">
        <f t="shared" ref="CY34:CZ34" si="436">30*11.2</f>
        <v>336</v>
      </c>
      <c r="CZ34" s="10">
        <f t="shared" si="436"/>
        <v>336</v>
      </c>
      <c r="DA34" s="10">
        <f t="shared" ref="DA34:DQ34" si="437">12.4*30</f>
        <v>372</v>
      </c>
      <c r="DB34" s="10">
        <f t="shared" si="437"/>
        <v>372</v>
      </c>
      <c r="DC34" s="10">
        <f t="shared" si="437"/>
        <v>372</v>
      </c>
      <c r="DD34" s="10">
        <f t="shared" si="437"/>
        <v>372</v>
      </c>
      <c r="DE34" s="10">
        <f t="shared" si="437"/>
        <v>372</v>
      </c>
      <c r="DF34" s="10">
        <f t="shared" si="437"/>
        <v>372</v>
      </c>
      <c r="DG34" s="10">
        <f t="shared" si="437"/>
        <v>372</v>
      </c>
      <c r="DH34" s="10">
        <f t="shared" si="437"/>
        <v>372</v>
      </c>
      <c r="DI34" s="10">
        <f t="shared" si="437"/>
        <v>372</v>
      </c>
      <c r="DJ34" s="10">
        <f t="shared" si="437"/>
        <v>372</v>
      </c>
      <c r="DK34" s="10">
        <f t="shared" si="437"/>
        <v>372</v>
      </c>
      <c r="DL34" s="10">
        <f t="shared" si="437"/>
        <v>372</v>
      </c>
      <c r="DM34" s="10">
        <f t="shared" si="437"/>
        <v>372</v>
      </c>
      <c r="DN34" s="10">
        <f t="shared" si="437"/>
        <v>372</v>
      </c>
      <c r="DO34" s="10">
        <f t="shared" si="437"/>
        <v>372</v>
      </c>
      <c r="DP34" s="10">
        <f t="shared" si="437"/>
        <v>372</v>
      </c>
      <c r="DQ34" s="10">
        <f t="shared" si="437"/>
        <v>372</v>
      </c>
      <c r="DR34" s="10">
        <f>30*11.9</f>
        <v>357</v>
      </c>
      <c r="DS34" s="10">
        <f>12.4*30</f>
        <v>372</v>
      </c>
      <c r="DT34" s="10">
        <f>30*11.2</f>
        <v>336</v>
      </c>
      <c r="DU34" s="10">
        <f>30*11.9</f>
        <v>357</v>
      </c>
      <c r="DV34" s="10">
        <f>30*11.2</f>
        <v>336</v>
      </c>
      <c r="DW34" s="10">
        <f t="shared" ref="DW34:DX34" si="438">30*11.9</f>
        <v>357</v>
      </c>
      <c r="DX34" s="10">
        <f t="shared" si="438"/>
        <v>357</v>
      </c>
      <c r="DY34" s="10">
        <f>30*11.2</f>
        <v>336</v>
      </c>
      <c r="DZ34" s="10">
        <f t="shared" ref="DZ34:EA34" si="439">30*11.9</f>
        <v>357</v>
      </c>
      <c r="EA34" s="10">
        <f t="shared" si="439"/>
        <v>357</v>
      </c>
      <c r="EB34" s="10">
        <f t="shared" ref="EB34:EC34" si="440">12.4*30</f>
        <v>372</v>
      </c>
      <c r="EC34" s="10">
        <f t="shared" si="440"/>
        <v>372</v>
      </c>
      <c r="ED34" s="10">
        <f>30*10.4</f>
        <v>312</v>
      </c>
      <c r="EE34" s="10">
        <f t="shared" ref="EE34:EJ34" si="441">30*10.4</f>
        <v>312</v>
      </c>
      <c r="EF34" s="10">
        <f t="shared" si="441"/>
        <v>312</v>
      </c>
      <c r="EG34" s="10">
        <f t="shared" si="441"/>
        <v>312</v>
      </c>
      <c r="EH34" s="10">
        <f t="shared" si="441"/>
        <v>312</v>
      </c>
      <c r="EI34" s="10">
        <f t="shared" si="441"/>
        <v>312</v>
      </c>
      <c r="EJ34" s="10">
        <f t="shared" si="441"/>
        <v>312</v>
      </c>
      <c r="EK34" s="10">
        <f t="shared" ref="EK34:EL34" si="442">30*11.9</f>
        <v>357</v>
      </c>
      <c r="EL34" s="10">
        <f t="shared" si="442"/>
        <v>357</v>
      </c>
      <c r="EM34" s="10">
        <f t="shared" ref="EM34:EO34" si="443">30*10.4</f>
        <v>312</v>
      </c>
      <c r="EN34" s="10">
        <f t="shared" si="443"/>
        <v>312</v>
      </c>
      <c r="EO34" s="10">
        <f t="shared" si="443"/>
        <v>312</v>
      </c>
      <c r="EP34" s="10">
        <f>30*11.2</f>
        <v>336</v>
      </c>
      <c r="EQ34" s="10">
        <f t="shared" ref="EQ34:EV34" si="444">30*11.2</f>
        <v>336</v>
      </c>
      <c r="ER34" s="10">
        <f t="shared" si="444"/>
        <v>336</v>
      </c>
      <c r="ES34" s="10">
        <f t="shared" si="444"/>
        <v>336</v>
      </c>
      <c r="ET34" s="10">
        <f t="shared" si="444"/>
        <v>336</v>
      </c>
      <c r="EU34" s="10">
        <f t="shared" si="444"/>
        <v>336</v>
      </c>
      <c r="EV34" s="10">
        <f t="shared" si="444"/>
        <v>336</v>
      </c>
      <c r="EW34" s="10">
        <f>30*10.7</f>
        <v>321</v>
      </c>
      <c r="EX34" s="10">
        <f>30*10.7</f>
        <v>321</v>
      </c>
      <c r="EY34" s="10">
        <f>30*11.2</f>
        <v>336</v>
      </c>
      <c r="EZ34" s="10">
        <f>30*10.7</f>
        <v>321</v>
      </c>
      <c r="FA34" s="10">
        <f t="shared" ref="FA34:FB34" si="445">30*11.2</f>
        <v>336</v>
      </c>
      <c r="FB34" s="10">
        <f t="shared" si="445"/>
        <v>336</v>
      </c>
      <c r="FC34" s="10">
        <f>30*10.7</f>
        <v>321</v>
      </c>
      <c r="FD34" s="10">
        <f t="shared" ref="FD34:FE34" si="446">30*10.7</f>
        <v>321</v>
      </c>
      <c r="FE34" s="10">
        <f t="shared" si="446"/>
        <v>321</v>
      </c>
      <c r="FF34" s="10">
        <f>9.7*30</f>
        <v>291</v>
      </c>
      <c r="FG34" s="10">
        <f t="shared" ref="FG34:FI34" si="447">9.7*30</f>
        <v>291</v>
      </c>
      <c r="FH34" s="10">
        <f t="shared" si="447"/>
        <v>291</v>
      </c>
      <c r="FI34" s="10">
        <f t="shared" si="447"/>
        <v>291</v>
      </c>
      <c r="FJ34" s="10">
        <f>30*10.7</f>
        <v>321</v>
      </c>
      <c r="FK34" s="10">
        <f t="shared" ref="FK34:FL34" si="448">9.7*30</f>
        <v>291</v>
      </c>
      <c r="FL34" s="10">
        <f t="shared" si="448"/>
        <v>291</v>
      </c>
      <c r="FM34" s="10">
        <f>9.7*30</f>
        <v>291</v>
      </c>
      <c r="FN34" s="10">
        <v>213</v>
      </c>
      <c r="FO34" s="10">
        <v>213</v>
      </c>
      <c r="FP34" s="10">
        <f t="shared" ref="FP34:FR34" si="449">30*10.7</f>
        <v>321</v>
      </c>
      <c r="FQ34" s="10">
        <f t="shared" si="449"/>
        <v>321</v>
      </c>
      <c r="FR34" s="10">
        <f t="shared" si="449"/>
        <v>321</v>
      </c>
      <c r="FS34" s="10">
        <f t="shared" ref="FS34:FT34" si="450">30*11.2</f>
        <v>336</v>
      </c>
      <c r="FT34" s="10">
        <f t="shared" si="450"/>
        <v>336</v>
      </c>
      <c r="FU34" s="10">
        <f>30*10.7</f>
        <v>321</v>
      </c>
      <c r="FV34" s="10">
        <f>30*10.7</f>
        <v>321</v>
      </c>
      <c r="FW34" s="10">
        <f>9.7*30</f>
        <v>291</v>
      </c>
      <c r="FX34" s="10">
        <v>213</v>
      </c>
      <c r="FY34" s="10">
        <f>9.7*30</f>
        <v>291</v>
      </c>
      <c r="FZ34" s="10">
        <f t="shared" ref="FZ34:GC34" si="451">30*10.7</f>
        <v>321</v>
      </c>
      <c r="GA34" s="10">
        <f t="shared" si="451"/>
        <v>321</v>
      </c>
      <c r="GB34" s="10">
        <f t="shared" si="451"/>
        <v>321</v>
      </c>
      <c r="GC34" s="10">
        <f t="shared" si="451"/>
        <v>321</v>
      </c>
      <c r="GD34" s="10">
        <f t="shared" ref="GD34:GG34" si="452">30*11.9</f>
        <v>357</v>
      </c>
      <c r="GE34" s="10">
        <f t="shared" si="452"/>
        <v>357</v>
      </c>
      <c r="GF34" s="10">
        <f t="shared" si="452"/>
        <v>357</v>
      </c>
      <c r="GG34" s="10">
        <f t="shared" si="452"/>
        <v>357</v>
      </c>
      <c r="GH34" s="10">
        <f t="shared" ref="GH34:GI34" si="453">12.4*30</f>
        <v>372</v>
      </c>
      <c r="GI34" s="10">
        <f t="shared" si="453"/>
        <v>372</v>
      </c>
      <c r="GJ34" s="11">
        <v>347.55472499999996</v>
      </c>
      <c r="GK34" s="11">
        <v>347.55472499999996</v>
      </c>
      <c r="GL34" s="11">
        <v>347.55472499999996</v>
      </c>
      <c r="GM34" s="11">
        <v>347.55472499999996</v>
      </c>
      <c r="GN34" s="11">
        <v>347.55472499999996</v>
      </c>
      <c r="GO34" s="11">
        <v>347.55472499999996</v>
      </c>
      <c r="GP34" s="11">
        <v>347.55472499999996</v>
      </c>
      <c r="GQ34" s="11">
        <v>347.55472499999996</v>
      </c>
      <c r="GR34" s="11">
        <v>350.13877499999995</v>
      </c>
      <c r="GS34" s="11">
        <v>350.13877499999995</v>
      </c>
      <c r="GT34" s="11">
        <v>350.13877499999995</v>
      </c>
      <c r="GU34" s="11">
        <v>350.13877499999995</v>
      </c>
      <c r="GV34" s="11">
        <v>350.13877499999995</v>
      </c>
      <c r="GW34" s="11">
        <v>360.47497499999997</v>
      </c>
      <c r="GX34" s="11">
        <v>360.47497499999997</v>
      </c>
      <c r="GY34" s="11">
        <v>360.47497499999997</v>
      </c>
      <c r="GZ34" s="11">
        <v>360.47497499999997</v>
      </c>
      <c r="HA34" s="11">
        <v>350.13877499999995</v>
      </c>
      <c r="HB34" s="11">
        <v>350.13877499999995</v>
      </c>
      <c r="HC34" s="11">
        <v>350.13877499999995</v>
      </c>
      <c r="HD34" s="11">
        <v>360.47497499999997</v>
      </c>
      <c r="HE34" s="11">
        <v>360.47497499999997</v>
      </c>
      <c r="HF34" s="11">
        <v>360.47497499999997</v>
      </c>
      <c r="HG34" s="11">
        <v>347.55472499999996</v>
      </c>
      <c r="HH34" s="11">
        <v>350.13877499999995</v>
      </c>
      <c r="HI34" s="11">
        <v>347.55472499999996</v>
      </c>
      <c r="HJ34" s="11">
        <v>347.55472499999996</v>
      </c>
      <c r="HK34" s="11">
        <v>346.2627</v>
      </c>
      <c r="HL34" s="11">
        <v>346.2627</v>
      </c>
      <c r="HM34" s="11">
        <v>346.2627</v>
      </c>
      <c r="HN34" s="11">
        <v>346.2627</v>
      </c>
      <c r="HO34" s="11">
        <v>346.2627</v>
      </c>
      <c r="HP34" s="11">
        <v>342.38662499999998</v>
      </c>
      <c r="HQ34" s="11">
        <v>342.38662499999998</v>
      </c>
      <c r="HR34" s="11">
        <v>346.2627</v>
      </c>
      <c r="HS34" s="11">
        <v>346.2627</v>
      </c>
      <c r="HT34" s="11">
        <v>347.55472499999996</v>
      </c>
      <c r="HU34" s="11">
        <v>346.2627</v>
      </c>
      <c r="HV34" s="11">
        <v>346.2627</v>
      </c>
      <c r="HW34" s="11">
        <v>346.2627</v>
      </c>
      <c r="HX34" s="11">
        <v>346.2627</v>
      </c>
      <c r="HY34" s="11">
        <v>346.2627</v>
      </c>
      <c r="HZ34" s="11">
        <v>346.2627</v>
      </c>
      <c r="IA34" s="11">
        <v>346.2627</v>
      </c>
      <c r="IB34" s="11">
        <v>346.2627</v>
      </c>
      <c r="IC34" s="11">
        <v>346.2627</v>
      </c>
      <c r="ID34" s="11">
        <v>346.2627</v>
      </c>
      <c r="IE34" s="11">
        <v>346.2627</v>
      </c>
      <c r="IF34" s="11">
        <v>342.38662499999998</v>
      </c>
      <c r="IG34" s="11">
        <v>346.2627</v>
      </c>
      <c r="IH34" s="11">
        <v>342.38662499999998</v>
      </c>
      <c r="II34" s="11">
        <v>342.38662499999998</v>
      </c>
      <c r="IJ34" s="11">
        <v>337.21852500000006</v>
      </c>
      <c r="IK34" s="11">
        <v>342.38662499999998</v>
      </c>
      <c r="IL34" s="11">
        <v>342.38662499999998</v>
      </c>
      <c r="IM34" s="11">
        <v>346.2627</v>
      </c>
      <c r="IN34" s="11">
        <v>346.2627</v>
      </c>
      <c r="IO34" s="11">
        <v>337.21852500000006</v>
      </c>
      <c r="IP34" s="11">
        <v>337.21852500000006</v>
      </c>
      <c r="IQ34" s="11">
        <v>337.21852500000006</v>
      </c>
      <c r="IR34" s="11">
        <v>337.21852500000006</v>
      </c>
      <c r="IS34" s="11">
        <v>337.21852500000006</v>
      </c>
      <c r="IT34" s="11">
        <v>337.21852500000006</v>
      </c>
      <c r="IU34" s="11">
        <v>337.21852500000006</v>
      </c>
      <c r="IV34" s="11">
        <v>319.13017500000007</v>
      </c>
      <c r="IW34" s="11">
        <v>319.13017500000007</v>
      </c>
      <c r="IX34" s="11">
        <v>319.13017500000007</v>
      </c>
      <c r="IY34" s="11">
        <v>319.13017500000007</v>
      </c>
      <c r="IZ34" s="11">
        <v>319.13017500000007</v>
      </c>
      <c r="JA34" s="11">
        <v>319.13017500000007</v>
      </c>
      <c r="JB34" s="11">
        <v>319.13017500000007</v>
      </c>
      <c r="JC34" s="11">
        <v>319.13017500000007</v>
      </c>
      <c r="JD34" s="11">
        <v>319.13017500000007</v>
      </c>
      <c r="JE34" s="11">
        <v>319.13017500000007</v>
      </c>
      <c r="JF34" s="11">
        <v>271.32524999999998</v>
      </c>
      <c r="JG34" s="11">
        <v>271.32524999999998</v>
      </c>
      <c r="JH34" s="11">
        <v>208.01602500000001</v>
      </c>
      <c r="JI34" s="11">
        <v>342.38662499999998</v>
      </c>
      <c r="JJ34" s="11">
        <v>337.21852500000006</v>
      </c>
      <c r="JK34" s="11">
        <v>337.21852500000006</v>
      </c>
      <c r="JL34" s="11">
        <v>342.38662499999998</v>
      </c>
      <c r="JM34" s="11">
        <v>342.38662499999998</v>
      </c>
      <c r="JN34" s="11">
        <v>337.21852500000006</v>
      </c>
      <c r="JO34" s="11">
        <v>337.21852500000006</v>
      </c>
      <c r="JP34" s="11">
        <v>319.13017500000007</v>
      </c>
      <c r="JQ34" s="11">
        <v>319.13017500000007</v>
      </c>
      <c r="JR34" s="11">
        <v>319.13017500000007</v>
      </c>
      <c r="JS34" s="11">
        <v>342.38662499999998</v>
      </c>
      <c r="JT34" s="11">
        <v>342.38662499999998</v>
      </c>
      <c r="JU34" s="11">
        <v>342.38662499999998</v>
      </c>
      <c r="JV34" s="11">
        <v>346.2627</v>
      </c>
      <c r="JW34" s="11">
        <v>346.2627</v>
      </c>
      <c r="JX34" s="11">
        <v>346.2627</v>
      </c>
      <c r="JY34" s="11">
        <v>346.2627</v>
      </c>
      <c r="JZ34" s="11">
        <v>346.2627</v>
      </c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</row>
    <row r="35" spans="1:38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</row>
    <row r="36" spans="1:381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</row>
    <row r="37" spans="1:381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</row>
    <row r="38" spans="1:381" x14ac:dyDescent="0.2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</row>
    <row r="39" spans="1:381" x14ac:dyDescent="0.2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</row>
    <row r="40" spans="1:381" x14ac:dyDescent="0.2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</row>
  </sheetData>
  <mergeCells count="4">
    <mergeCell ref="KA4:NQ4"/>
    <mergeCell ref="B4:CR4"/>
    <mergeCell ref="CS4:GI4"/>
    <mergeCell ref="GJ4:JZ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RESUME</vt:lpstr>
      <vt:lpstr>Compare</vt:lpstr>
      <vt:lpstr>General 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Halisa Salihovic | TLI-TransLog Transport AG - Basel</dc:creator>
  <cp:lastModifiedBy>Halisa Salihovic | TLI-TransLog Transport AG - Basel</cp:lastModifiedBy>
  <dcterms:created xsi:type="dcterms:W3CDTF">2019-04-05T06:12:50Z</dcterms:created>
  <dcterms:modified xsi:type="dcterms:W3CDTF">2019-04-18T06:32:34Z</dcterms:modified>
</cp:coreProperties>
</file>