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0" yWindow="0" windowWidth="15630" windowHeight="6075" tabRatio="834" activeTab="4"/>
  </bookViews>
  <sheets>
    <sheet name="ACCUEIL" sheetId="6" r:id="rId1"/>
    <sheet name="CODES" sheetId="17" r:id="rId2"/>
    <sheet name="Modèle" sheetId="20" state="hidden" r:id="rId3"/>
    <sheet name="BASE" sheetId="7" r:id="rId4"/>
    <sheet name="YOHAN" sheetId="32" r:id="rId5"/>
    <sheet name="YOHAN_BILAN" sheetId="34" r:id="rId6"/>
    <sheet name="ModèleBILAN" sheetId="31" state="hidden" r:id="rId7"/>
  </sheets>
  <definedNames>
    <definedName name="ADHERENTS">CODES!$C$2:$D$7</definedName>
    <definedName name="ANNEE">ACCUEIL!$C$2</definedName>
    <definedName name="MATOS">CODES!$A$2:$B$7</definedName>
    <definedName name="SALARIE">CODES!$G$1:$H$7</definedName>
    <definedName name="TRAVAIL">CODES!$E$1:$F$7</definedName>
    <definedName name="_xlnm.Print_Area" localSheetId="6">ModèleBILAN!$C$5:$J$74</definedName>
    <definedName name="_xlnm.Print_Area" localSheetId="5">YOHAN_BILAN!$C$5:$J$74</definedName>
  </definedNames>
  <calcPr calcId="145621"/>
</workbook>
</file>

<file path=xl/calcChain.xml><?xml version="1.0" encoding="utf-8"?>
<calcChain xmlns="http://schemas.openxmlformats.org/spreadsheetml/2006/main">
  <c r="U44" i="32" l="1"/>
  <c r="U77" i="32"/>
  <c r="T77" i="32"/>
  <c r="U76" i="32"/>
  <c r="T76" i="32"/>
  <c r="U75" i="32"/>
  <c r="T75" i="32"/>
  <c r="U74" i="32"/>
  <c r="T74" i="32"/>
  <c r="U73" i="32"/>
  <c r="T73" i="32"/>
  <c r="U72" i="32"/>
  <c r="T72" i="32"/>
  <c r="S71" i="32"/>
  <c r="R71" i="32"/>
  <c r="Q71" i="32"/>
  <c r="P71" i="32"/>
  <c r="O71" i="32"/>
  <c r="N71" i="32"/>
  <c r="M71" i="32"/>
  <c r="S68" i="32"/>
  <c r="U67" i="32" s="1"/>
  <c r="R68" i="32"/>
  <c r="Q68" i="32"/>
  <c r="P68" i="32"/>
  <c r="O68" i="32"/>
  <c r="N68" i="32"/>
  <c r="M68" i="32"/>
  <c r="L68" i="32"/>
  <c r="K68" i="32"/>
  <c r="J68" i="32"/>
  <c r="I68" i="32"/>
  <c r="U66" i="32"/>
  <c r="T66" i="32"/>
  <c r="U65" i="32"/>
  <c r="T65" i="32"/>
  <c r="U64" i="32"/>
  <c r="T64" i="32"/>
  <c r="U63" i="32"/>
  <c r="T63" i="32"/>
  <c r="U62" i="32"/>
  <c r="T62" i="32"/>
  <c r="U61" i="32"/>
  <c r="T61" i="32"/>
  <c r="U60" i="32"/>
  <c r="T60" i="32"/>
  <c r="U59" i="32"/>
  <c r="T59" i="32"/>
  <c r="U58" i="32"/>
  <c r="T58" i="32"/>
  <c r="U57" i="32"/>
  <c r="T57" i="32"/>
  <c r="U56" i="32"/>
  <c r="T56" i="32"/>
  <c r="U55" i="32"/>
  <c r="T55" i="32"/>
  <c r="U54" i="32"/>
  <c r="T54" i="32"/>
  <c r="U53" i="32"/>
  <c r="T53" i="32"/>
  <c r="U52" i="32"/>
  <c r="T52" i="32"/>
  <c r="U51" i="32"/>
  <c r="T51" i="32"/>
  <c r="U50" i="32"/>
  <c r="T50" i="32"/>
  <c r="U49" i="32"/>
  <c r="T49" i="32"/>
  <c r="H49" i="32"/>
  <c r="U48" i="32"/>
  <c r="T48" i="32"/>
  <c r="U47" i="32"/>
  <c r="T47" i="32"/>
  <c r="AI17" i="34"/>
  <c r="AH17" i="34"/>
  <c r="AB17" i="34"/>
  <c r="Y17" i="34"/>
  <c r="N17" i="34"/>
  <c r="M17" i="34"/>
  <c r="L17" i="34"/>
  <c r="Q17" i="34" s="1"/>
  <c r="K17" i="34"/>
  <c r="X17" i="34" s="1"/>
  <c r="Z17" i="34" s="1"/>
  <c r="AC17" i="34" s="1"/>
  <c r="AD17" i="34" s="1"/>
  <c r="J17" i="34"/>
  <c r="D74" i="34"/>
  <c r="AA70" i="34"/>
  <c r="R70" i="34"/>
  <c r="I70" i="34"/>
  <c r="H70" i="34"/>
  <c r="G70" i="34"/>
  <c r="F70" i="34"/>
  <c r="E70" i="34"/>
  <c r="D70" i="34"/>
  <c r="AI16" i="34"/>
  <c r="AH16" i="34"/>
  <c r="AB16" i="34"/>
  <c r="Y16" i="34"/>
  <c r="M16" i="34"/>
  <c r="M70" i="34" s="1"/>
  <c r="L16" i="34"/>
  <c r="L70" i="34" s="1"/>
  <c r="K16" i="34"/>
  <c r="X16" i="34" s="1"/>
  <c r="J16" i="34"/>
  <c r="U40" i="32"/>
  <c r="T40" i="32"/>
  <c r="U39" i="32"/>
  <c r="T39" i="32"/>
  <c r="U38" i="32"/>
  <c r="T38" i="32"/>
  <c r="U37" i="32"/>
  <c r="T37" i="32"/>
  <c r="U36" i="32"/>
  <c r="T36" i="32"/>
  <c r="U35" i="32"/>
  <c r="T35" i="32"/>
  <c r="S34" i="32"/>
  <c r="R34" i="32"/>
  <c r="Q34" i="32"/>
  <c r="P34" i="32"/>
  <c r="O34" i="32"/>
  <c r="N34" i="32"/>
  <c r="M34" i="32"/>
  <c r="S31" i="32"/>
  <c r="R31" i="32"/>
  <c r="Q31" i="32"/>
  <c r="P31" i="32"/>
  <c r="U31" i="32" s="1"/>
  <c r="O31" i="32"/>
  <c r="N31" i="32"/>
  <c r="M31" i="32"/>
  <c r="L31" i="32"/>
  <c r="K31" i="32"/>
  <c r="J31" i="32"/>
  <c r="I31" i="32"/>
  <c r="U30" i="32"/>
  <c r="U29" i="32"/>
  <c r="T29" i="32"/>
  <c r="J29" i="32"/>
  <c r="U28" i="32"/>
  <c r="T28" i="32"/>
  <c r="J28" i="32"/>
  <c r="U27" i="32"/>
  <c r="T27" i="32"/>
  <c r="J27" i="32"/>
  <c r="U26" i="32"/>
  <c r="T26" i="32"/>
  <c r="J26" i="32"/>
  <c r="U25" i="32"/>
  <c r="T25" i="32"/>
  <c r="J25" i="32"/>
  <c r="U24" i="32"/>
  <c r="T24" i="32"/>
  <c r="J24" i="32"/>
  <c r="U23" i="32"/>
  <c r="T23" i="32"/>
  <c r="J23" i="32"/>
  <c r="U22" i="32"/>
  <c r="T22" i="32"/>
  <c r="J22" i="32"/>
  <c r="U21" i="32"/>
  <c r="T21" i="32"/>
  <c r="J21" i="32"/>
  <c r="U20" i="32"/>
  <c r="T20" i="32"/>
  <c r="J20" i="32"/>
  <c r="U19" i="32"/>
  <c r="T19" i="32"/>
  <c r="J19" i="32"/>
  <c r="U18" i="32"/>
  <c r="T18" i="32"/>
  <c r="J18" i="32"/>
  <c r="U17" i="32"/>
  <c r="T17" i="32"/>
  <c r="J17" i="32"/>
  <c r="U16" i="32"/>
  <c r="T16" i="32"/>
  <c r="J16" i="32"/>
  <c r="U15" i="32"/>
  <c r="T15" i="32"/>
  <c r="J15" i="32"/>
  <c r="U14" i="32"/>
  <c r="T14" i="32"/>
  <c r="J14" i="32"/>
  <c r="U13" i="32"/>
  <c r="T13" i="32"/>
  <c r="J13" i="32"/>
  <c r="U12" i="32"/>
  <c r="T12" i="32"/>
  <c r="J12" i="32"/>
  <c r="H12" i="32"/>
  <c r="U11" i="32"/>
  <c r="T11" i="32"/>
  <c r="J11" i="32"/>
  <c r="U10" i="32"/>
  <c r="T10" i="32"/>
  <c r="J10" i="32"/>
  <c r="M8" i="32"/>
  <c r="N8" i="32" s="1"/>
  <c r="O8" i="32" s="1"/>
  <c r="P8" i="32" s="1"/>
  <c r="Q8" i="32" s="1"/>
  <c r="R8" i="32" s="1"/>
  <c r="S8" i="32" s="1"/>
  <c r="H1" i="32"/>
  <c r="M45" i="32" l="1"/>
  <c r="N45" i="32" s="1"/>
  <c r="O45" i="32" s="1"/>
  <c r="P45" i="32" s="1"/>
  <c r="Q45" i="32" s="1"/>
  <c r="R45" i="32" s="1"/>
  <c r="S45" i="32" s="1"/>
  <c r="U68" i="32"/>
  <c r="U17" i="34"/>
  <c r="S17" i="34"/>
  <c r="P17" i="34"/>
  <c r="J70" i="34"/>
  <c r="Y70" i="34"/>
  <c r="O17" i="34"/>
  <c r="T17" i="34"/>
  <c r="V17" i="34" s="1"/>
  <c r="W17" i="34" s="1"/>
  <c r="K70" i="34"/>
  <c r="D71" i="34"/>
  <c r="X70" i="34"/>
  <c r="Z16" i="34"/>
  <c r="Q16" i="34"/>
  <c r="N16" i="34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10" i="20"/>
  <c r="AA70" i="31"/>
  <c r="R70" i="31"/>
  <c r="O23" i="6"/>
  <c r="O25" i="6" s="1"/>
  <c r="D74" i="31" s="1"/>
  <c r="N70" i="34" l="1"/>
  <c r="T16" i="34"/>
  <c r="O16" i="34"/>
  <c r="O70" i="34" s="1"/>
  <c r="S16" i="34"/>
  <c r="Q70" i="34"/>
  <c r="U16" i="34"/>
  <c r="U70" i="34" s="1"/>
  <c r="AC16" i="34"/>
  <c r="AD16" i="34" s="1"/>
  <c r="AA16" i="34"/>
  <c r="Z70" i="34"/>
  <c r="J16" i="31"/>
  <c r="J70" i="31" s="1"/>
  <c r="AJ16" i="34" l="1"/>
  <c r="AA17" i="34"/>
  <c r="AJ17" i="34" s="1"/>
  <c r="P16" i="34"/>
  <c r="T70" i="34"/>
  <c r="V16" i="34"/>
  <c r="AI16" i="31"/>
  <c r="AH16" i="31"/>
  <c r="AB16" i="31"/>
  <c r="M16" i="31"/>
  <c r="M70" i="31" s="1"/>
  <c r="L16" i="31"/>
  <c r="L70" i="31" s="1"/>
  <c r="K16" i="31"/>
  <c r="K70" i="31" s="1"/>
  <c r="V70" i="34" l="1"/>
  <c r="W16" i="34"/>
  <c r="W70" i="34" s="1"/>
  <c r="Q16" i="31"/>
  <c r="S16" i="31" s="1"/>
  <c r="X16" i="31"/>
  <c r="X70" i="31" s="1"/>
  <c r="N16" i="31"/>
  <c r="N70" i="31" s="1"/>
  <c r="U16" i="31" l="1"/>
  <c r="U70" i="31" s="1"/>
  <c r="Q70" i="31"/>
  <c r="T16" i="31"/>
  <c r="O16" i="31"/>
  <c r="P16" i="31" l="1"/>
  <c r="O70" i="31"/>
  <c r="V16" i="31"/>
  <c r="T70" i="31"/>
  <c r="I70" i="31"/>
  <c r="H70" i="31"/>
  <c r="G70" i="31"/>
  <c r="F70" i="31"/>
  <c r="E70" i="31"/>
  <c r="D70" i="31"/>
  <c r="Y16" i="31" s="1"/>
  <c r="Z16" i="31" l="1"/>
  <c r="Z70" i="31" s="1"/>
  <c r="Y70" i="31"/>
  <c r="W16" i="31"/>
  <c r="W70" i="31" s="1"/>
  <c r="V70" i="31"/>
  <c r="AC16" i="31"/>
  <c r="AD16" i="31" s="1"/>
  <c r="D71" i="31"/>
  <c r="U40" i="20"/>
  <c r="T40" i="20"/>
  <c r="U39" i="20"/>
  <c r="T39" i="20"/>
  <c r="U38" i="20"/>
  <c r="T38" i="20"/>
  <c r="U37" i="20"/>
  <c r="T37" i="20"/>
  <c r="U36" i="20"/>
  <c r="T36" i="20"/>
  <c r="U35" i="20"/>
  <c r="T35" i="20"/>
  <c r="S34" i="20"/>
  <c r="R34" i="20"/>
  <c r="Q34" i="20"/>
  <c r="P34" i="20"/>
  <c r="O34" i="20"/>
  <c r="N34" i="20"/>
  <c r="M34" i="20"/>
  <c r="S31" i="20"/>
  <c r="R31" i="20"/>
  <c r="Q31" i="20"/>
  <c r="P31" i="20"/>
  <c r="O31" i="20"/>
  <c r="N31" i="20"/>
  <c r="M31" i="20"/>
  <c r="L31" i="20"/>
  <c r="K31" i="20"/>
  <c r="J31" i="20"/>
  <c r="I31" i="20"/>
  <c r="U30" i="20"/>
  <c r="U29" i="20"/>
  <c r="T29" i="20"/>
  <c r="U28" i="20"/>
  <c r="T28" i="20"/>
  <c r="U27" i="20"/>
  <c r="T27" i="20"/>
  <c r="U26" i="20"/>
  <c r="T26" i="20"/>
  <c r="U25" i="20"/>
  <c r="T25" i="20"/>
  <c r="U24" i="20"/>
  <c r="T24" i="20"/>
  <c r="U23" i="20"/>
  <c r="T23" i="20"/>
  <c r="U22" i="20"/>
  <c r="T22" i="20"/>
  <c r="U21" i="20"/>
  <c r="T21" i="20"/>
  <c r="U20" i="20"/>
  <c r="T20" i="20"/>
  <c r="U19" i="20"/>
  <c r="T19" i="20"/>
  <c r="U18" i="20"/>
  <c r="T18" i="20"/>
  <c r="U17" i="20"/>
  <c r="T17" i="20"/>
  <c r="U16" i="20"/>
  <c r="T16" i="20"/>
  <c r="U15" i="20"/>
  <c r="T15" i="20"/>
  <c r="U14" i="20"/>
  <c r="T14" i="20"/>
  <c r="U13" i="20"/>
  <c r="T13" i="20"/>
  <c r="U12" i="20"/>
  <c r="T12" i="20"/>
  <c r="U11" i="20"/>
  <c r="T11" i="20"/>
  <c r="U10" i="20"/>
  <c r="T10" i="20"/>
  <c r="H1" i="20"/>
  <c r="U31" i="20" l="1"/>
  <c r="AA16" i="31"/>
  <c r="AJ16" i="31" s="1"/>
  <c r="M8" i="20"/>
  <c r="N8" i="20" s="1"/>
  <c r="O8" i="20" s="1"/>
  <c r="P8" i="20" s="1"/>
  <c r="Q8" i="20" s="1"/>
  <c r="R8" i="20" s="1"/>
  <c r="S8" i="20" s="1"/>
  <c r="H12" i="20"/>
  <c r="N3" i="6"/>
  <c r="N14" i="6"/>
  <c r="N13" i="6"/>
  <c r="N12" i="6"/>
  <c r="N11" i="6"/>
  <c r="N10" i="6"/>
  <c r="N7" i="6"/>
  <c r="N6" i="6"/>
  <c r="N4" i="6"/>
  <c r="N9" i="6" s="1"/>
  <c r="N8" i="6" l="1"/>
  <c r="N5" i="6"/>
</calcChain>
</file>

<file path=xl/sharedStrings.xml><?xml version="1.0" encoding="utf-8"?>
<sst xmlns="http://schemas.openxmlformats.org/spreadsheetml/2006/main" count="3288" uniqueCount="287">
  <si>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</si>
  <si>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</si>
  <si>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</si>
  <si>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</si>
  <si>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</si>
  <si>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</si>
  <si>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</si>
  <si>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</si>
  <si>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</si>
  <si>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/>
  </si>
  <si>
    <t>O</t>
  </si>
  <si>
    <t>W</t>
  </si>
  <si>
    <t>ENREGISTREMENTS COMPLEMENTAIRES</t>
  </si>
  <si>
    <t>OPERATIONS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</si>
  <si>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</si>
  <si>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</si>
  <si>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</si>
  <si>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</si>
  <si>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</si>
  <si>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</si>
  <si>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</si>
  <si>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</si>
  <si>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</si>
  <si>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</si>
  <si>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SALARIE1</t>
  </si>
  <si>
    <t>SALARIE2</t>
  </si>
  <si>
    <t>SALARIE3</t>
  </si>
  <si>
    <t>SEMAINE</t>
  </si>
  <si>
    <t>NICOLAS</t>
  </si>
  <si>
    <t>JULIEN</t>
  </si>
  <si>
    <t>Nom</t>
  </si>
  <si>
    <t>Base historique</t>
  </si>
  <si>
    <t>Base générale de l'année en cours</t>
  </si>
  <si>
    <t>Bases de travail</t>
  </si>
  <si>
    <t>Yohan</t>
  </si>
  <si>
    <t>MATOS</t>
  </si>
  <si>
    <t>ADHERENTS</t>
  </si>
  <si>
    <t>TRAVAIL</t>
  </si>
  <si>
    <t>SALARIE</t>
  </si>
  <si>
    <t>REM02</t>
  </si>
  <si>
    <t>BENNE 14T 01</t>
  </si>
  <si>
    <t>AR MAL</t>
  </si>
  <si>
    <t>ARRET MALADIE</t>
  </si>
  <si>
    <t>REM04</t>
  </si>
  <si>
    <t>BENNE 14T 02</t>
  </si>
  <si>
    <t>AR ACC</t>
  </si>
  <si>
    <t>ARRET ACCIDENT</t>
  </si>
  <si>
    <t>REM07.1</t>
  </si>
  <si>
    <t>BENNE 16T 01</t>
  </si>
  <si>
    <t>DIV</t>
  </si>
  <si>
    <t>DIVERS</t>
  </si>
  <si>
    <t>REM09</t>
  </si>
  <si>
    <t>BENNE 16T 02</t>
  </si>
  <si>
    <t>ATELI.loi</t>
  </si>
  <si>
    <t>ATELIER Cuma loi</t>
  </si>
  <si>
    <t>FOR</t>
  </si>
  <si>
    <t>FORMATION</t>
  </si>
  <si>
    <t>REM07</t>
  </si>
  <si>
    <t>BENNE ROLLAND 18-27</t>
  </si>
  <si>
    <t>FUEL</t>
  </si>
  <si>
    <t>CO PAT</t>
  </si>
  <si>
    <t>CONGE PATERNITE</t>
  </si>
  <si>
    <t>REM08</t>
  </si>
  <si>
    <t>BENNE ROLLAND 20-30</t>
  </si>
  <si>
    <t>NETTOY</t>
  </si>
  <si>
    <t>NETTOYEUR HP</t>
  </si>
  <si>
    <t>VAC</t>
  </si>
  <si>
    <t>VACANCES</t>
  </si>
  <si>
    <t>TABLEAU RECAPITULATIF DES HEURES DE TRAVAIL</t>
  </si>
  <si>
    <t>SALARIE:</t>
  </si>
  <si>
    <t>ANNEE:</t>
  </si>
  <si>
    <t xml:space="preserve">BILAN DES HEURES DE </t>
  </si>
  <si>
    <t>ACCEUIL</t>
  </si>
  <si>
    <t>HEURES TRAVAILLEES</t>
  </si>
  <si>
    <t xml:space="preserve"> SEMAINE</t>
  </si>
  <si>
    <t xml:space="preserve"> OUVRES</t>
  </si>
  <si>
    <t>FERIES</t>
  </si>
  <si>
    <t xml:space="preserve"> CONGES</t>
  </si>
  <si>
    <t>WEEK-END</t>
  </si>
  <si>
    <t>TOTAL DES HEURES SEMAINES             hors majorations</t>
  </si>
  <si>
    <t>dont Dimanche et jours fériés hors majorations</t>
  </si>
  <si>
    <t>JOURS</t>
  </si>
  <si>
    <t>HEURES PAR JOUR OUVRES</t>
  </si>
  <si>
    <t>12 JOURS FERIES DE L'ANNEE</t>
  </si>
  <si>
    <t>Prénom</t>
  </si>
  <si>
    <t>heures hors dim et fériés</t>
  </si>
  <si>
    <t>Heures de 48     à 56 heures</t>
  </si>
  <si>
    <t>Heures de 56      à  60 heures</t>
  </si>
  <si>
    <t>heures dim +  jours fériés</t>
  </si>
  <si>
    <t>HEURES A 125%</t>
  </si>
  <si>
    <t>HEURES A 150%</t>
  </si>
  <si>
    <t>Majo de 48     à  56 heures</t>
  </si>
  <si>
    <t>majo de 56     à 60 heures</t>
  </si>
  <si>
    <t>MAJO. TOTALE</t>
  </si>
  <si>
    <t>EQUIVALENT HEURES MAJOREES PAYEES</t>
  </si>
  <si>
    <t xml:space="preserve">TOTAL HEURE  COMPTEUR </t>
  </si>
  <si>
    <t>HEURES PREVUES</t>
  </si>
  <si>
    <t>BILAN SEMAI-NE</t>
  </si>
  <si>
    <t>HEURES A RECUPERER</t>
  </si>
  <si>
    <t>HEURES PAYEES</t>
  </si>
  <si>
    <t>prix KM</t>
  </si>
  <si>
    <t>décompte en  heures</t>
  </si>
  <si>
    <t>A PAYER</t>
  </si>
  <si>
    <t>prix de l'heure</t>
  </si>
  <si>
    <t>PAYE</t>
  </si>
  <si>
    <t>RESTE A PAYER</t>
  </si>
  <si>
    <t>report</t>
  </si>
  <si>
    <t>MAJORATIONS A PAYER</t>
  </si>
  <si>
    <t>COMPTEUR</t>
  </si>
  <si>
    <t>PAR SEMAINE</t>
  </si>
  <si>
    <t>CUMUL</t>
  </si>
  <si>
    <t>EQUIVALENT HEURE KM</t>
  </si>
  <si>
    <t>nombre de jour de l'année</t>
  </si>
  <si>
    <t>congé</t>
  </si>
  <si>
    <t>dimanche</t>
  </si>
  <si>
    <t>samedi des semaines de congés</t>
  </si>
  <si>
    <t>jours fériés en semaine</t>
  </si>
  <si>
    <t>jours fériés le dimanche</t>
  </si>
  <si>
    <t>reste en jours ouvrés</t>
  </si>
  <si>
    <t>heure annuelle</t>
  </si>
  <si>
    <t>heures  à travailler par jour</t>
  </si>
  <si>
    <t>ADH/OUTIL</t>
  </si>
  <si>
    <t>COMMENTAIRE</t>
  </si>
  <si>
    <t>CALCUL DES JOURS OUVRES</t>
  </si>
  <si>
    <t>FICHIER D'ENREGISTREMENT DES HEURES SALARIES</t>
  </si>
  <si>
    <t>HAT01</t>
  </si>
  <si>
    <t>ROT04</t>
  </si>
  <si>
    <t>TAL01</t>
  </si>
  <si>
    <t>VIS 01</t>
  </si>
  <si>
    <t>FCT03</t>
  </si>
  <si>
    <t>TAL07</t>
  </si>
  <si>
    <t>CHR07</t>
  </si>
  <si>
    <t>EPF03</t>
  </si>
  <si>
    <t>FCT01</t>
  </si>
  <si>
    <t>TRA04</t>
  </si>
  <si>
    <t>SAM08</t>
  </si>
  <si>
    <t>CHR06</t>
  </si>
  <si>
    <t>TAL05</t>
  </si>
  <si>
    <t>SAM07</t>
  </si>
  <si>
    <t>EPF04</t>
  </si>
  <si>
    <t>DECO01</t>
  </si>
  <si>
    <t>DECH02</t>
  </si>
  <si>
    <t>ENS02</t>
  </si>
  <si>
    <t>VLS02</t>
  </si>
  <si>
    <t>BRO01</t>
  </si>
  <si>
    <t>EPF02</t>
  </si>
  <si>
    <t>EPF10</t>
  </si>
  <si>
    <t>MBA03</t>
  </si>
  <si>
    <t>BRO02</t>
  </si>
  <si>
    <t>REP01</t>
  </si>
  <si>
    <t>CHFU</t>
  </si>
  <si>
    <t>CAM01</t>
  </si>
  <si>
    <t>MIX02</t>
  </si>
  <si>
    <t>DECH03</t>
  </si>
  <si>
    <t>PBR04</t>
  </si>
  <si>
    <t>Pbr04</t>
  </si>
  <si>
    <t>TAR01</t>
  </si>
  <si>
    <t>FDP01</t>
  </si>
  <si>
    <t>cam01</t>
  </si>
  <si>
    <t>chr06</t>
  </si>
  <si>
    <t>ens02</t>
  </si>
  <si>
    <t>mba03</t>
  </si>
  <si>
    <t>SAM06</t>
  </si>
  <si>
    <t>ENTmba03</t>
  </si>
  <si>
    <t>PAI01</t>
  </si>
  <si>
    <t>SMA01</t>
  </si>
  <si>
    <t>DES</t>
  </si>
  <si>
    <t>SAM02</t>
  </si>
  <si>
    <t>ENSent</t>
  </si>
  <si>
    <t>ENT</t>
  </si>
  <si>
    <t>MBA02</t>
  </si>
  <si>
    <t>REM06</t>
  </si>
  <si>
    <t>EPF08</t>
  </si>
  <si>
    <t>ENTmba02</t>
  </si>
  <si>
    <t>rem09</t>
  </si>
  <si>
    <t>mba02</t>
  </si>
  <si>
    <t>tal07</t>
  </si>
  <si>
    <t>tra04</t>
  </si>
  <si>
    <t>TRALOC</t>
  </si>
  <si>
    <t>15w30</t>
  </si>
  <si>
    <t>80w90</t>
  </si>
  <si>
    <t>85w140</t>
  </si>
  <si>
    <t>PV100</t>
  </si>
  <si>
    <t>HYDRO</t>
  </si>
  <si>
    <t>LIQ REFROI</t>
  </si>
  <si>
    <t>des</t>
  </si>
  <si>
    <t>ent</t>
  </si>
  <si>
    <t>epf04</t>
  </si>
  <si>
    <t>pbr04</t>
  </si>
  <si>
    <t>rem07</t>
  </si>
  <si>
    <t>rem08</t>
  </si>
  <si>
    <t>ROL01</t>
  </si>
  <si>
    <t>KMSAL</t>
  </si>
  <si>
    <t>sma01</t>
  </si>
  <si>
    <t>BROYEUR ACCOTEMENT</t>
  </si>
  <si>
    <t>MELAS</t>
  </si>
  <si>
    <t>MELASSE DES</t>
  </si>
  <si>
    <t>CO SPE</t>
  </si>
  <si>
    <t>CONGE SPECIAL</t>
  </si>
  <si>
    <t>BROYEUR DESVOYS</t>
  </si>
  <si>
    <t>KM.loi</t>
  </si>
  <si>
    <t>KM VL Cuma loi</t>
  </si>
  <si>
    <t>CAMION BETAILLIERE</t>
  </si>
  <si>
    <t>KM VL SAL</t>
  </si>
  <si>
    <t>CASSEUSE DE BOIS</t>
  </si>
  <si>
    <t>Chargeur télesco Loiron</t>
  </si>
  <si>
    <t>Chargeur télesco Montjean</t>
  </si>
  <si>
    <t>TOYOT</t>
  </si>
  <si>
    <t>CHARIOT ELEVATEUR</t>
  </si>
  <si>
    <t>DECHAUMEUR 3M</t>
  </si>
  <si>
    <t>DECHAUMEUR 5M</t>
  </si>
  <si>
    <t>LIQ REFR</t>
  </si>
  <si>
    <t>LIQUIDE REFROID,</t>
  </si>
  <si>
    <t>DECOMPACTEUR</t>
  </si>
  <si>
    <t xml:space="preserve">DESILEUSE </t>
  </si>
  <si>
    <t>ENSILEUSE</t>
  </si>
  <si>
    <t>ENSILEUSE ENTRETIEN</t>
  </si>
  <si>
    <t>CHANTIER COMPLET FUMIER</t>
  </si>
  <si>
    <t>EPANDEUR  Horizontal Rolland</t>
  </si>
  <si>
    <t xml:space="preserve">EPANDEUR RAFAL1500 </t>
  </si>
  <si>
    <t>EPANDEUR Table Rafal1500</t>
  </si>
  <si>
    <t>EPANDEUR VT Rolland</t>
  </si>
  <si>
    <t>EPANDEURS 1- 2000</t>
  </si>
  <si>
    <t>EPF05</t>
  </si>
  <si>
    <t>EPANDEURS 2- 2000</t>
  </si>
  <si>
    <t>FAUCHEUSE CONDI 01</t>
  </si>
  <si>
    <t>FAUCHEUSE CONDI 02</t>
  </si>
  <si>
    <t>HANGAR</t>
  </si>
  <si>
    <t>EBO02</t>
  </si>
  <si>
    <t>HERSE ETRILLE</t>
  </si>
  <si>
    <t>MIXER A LISIER 01</t>
  </si>
  <si>
    <t>MIX03</t>
  </si>
  <si>
    <t>MIXER A LISIER 02</t>
  </si>
  <si>
    <t>MOISSONNEUSE WTS</t>
  </si>
  <si>
    <t>MOISSONNEUSE 2264</t>
  </si>
  <si>
    <t>ENTRETIEN WTS</t>
  </si>
  <si>
    <t>ENTRETIEN  2264</t>
  </si>
  <si>
    <t>PAILLEUSE</t>
  </si>
  <si>
    <t>PARTNER</t>
  </si>
  <si>
    <t>PLV06</t>
  </si>
  <si>
    <t>PULVE KUHN 24m</t>
  </si>
  <si>
    <t>PLV04</t>
  </si>
  <si>
    <t>PULVE HARDY 18m</t>
  </si>
  <si>
    <t>ROTAVATOR</t>
  </si>
  <si>
    <t xml:space="preserve">ROUND-BALLERS 1 </t>
  </si>
  <si>
    <t>PBR05</t>
  </si>
  <si>
    <t xml:space="preserve">ROUND-BALLERS 2 </t>
  </si>
  <si>
    <t>REM03</t>
  </si>
  <si>
    <t xml:space="preserve">REM PAILLE 9m </t>
  </si>
  <si>
    <t>REM PAILLE 12m jaune</t>
  </si>
  <si>
    <t>REM PAILLE 12m bleu</t>
  </si>
  <si>
    <t>ROULEAU 2000</t>
  </si>
  <si>
    <t>SAL01</t>
  </si>
  <si>
    <t>SEMOIR MAIS 4 rangs 1.</t>
  </si>
  <si>
    <t>SEMOIR MAIS 6 rangs 1.</t>
  </si>
  <si>
    <t>SEMOIR MAIS 6 rangs 2.</t>
  </si>
  <si>
    <t>SAM01</t>
  </si>
  <si>
    <t>SEMOIR MAIS Beaulieu</t>
  </si>
  <si>
    <t>SEMOIR MAIS RAU</t>
  </si>
  <si>
    <t>SMARAG 2000</t>
  </si>
  <si>
    <t>TARIERE</t>
  </si>
  <si>
    <t>TONNE A LISIER  8500L</t>
  </si>
  <si>
    <t>TONNE A LISIER 12 500L</t>
  </si>
  <si>
    <t>TONNE A LISIER 15 000</t>
  </si>
  <si>
    <t>TRACTEUR CVX140</t>
  </si>
  <si>
    <t>tracteur location</t>
  </si>
  <si>
    <t>VIS A BLE</t>
  </si>
  <si>
    <t>sal4</t>
  </si>
  <si>
    <t>sal5</t>
  </si>
  <si>
    <t>sal6</t>
  </si>
  <si>
    <t>sal7</t>
  </si>
  <si>
    <t>sal8</t>
  </si>
  <si>
    <t>sal9</t>
  </si>
  <si>
    <t>sal10</t>
  </si>
  <si>
    <t>sal11</t>
  </si>
  <si>
    <t>sal12</t>
  </si>
  <si>
    <t>TRA</t>
  </si>
  <si>
    <t>DESF</t>
  </si>
  <si>
    <t>DUC</t>
  </si>
  <si>
    <t>SAV</t>
  </si>
  <si>
    <t>GUI</t>
  </si>
  <si>
    <t>ZZZ</t>
  </si>
  <si>
    <t>YOHAN DUC</t>
  </si>
  <si>
    <t>EDR</t>
  </si>
  <si>
    <t>GG</t>
  </si>
  <si>
    <t>FF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</si>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</sst>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  <numFmt numFmtId="170" formatCode="0.00000"/>
    <numFmt numFmtId="171" formatCode="[$-F800]dddd\,\ mmmm\ dd\,\ yyyy"/>
  </numFmts>
  <fonts count="4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0066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6337778862885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/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 style="thin">
        <color indexed="64"/>
      </right>
      <top/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/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/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thin">
        <color indexed="64"/>
      </left>
      <right/>
      <top style="thin">
        <color indexed="1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medium">
        <color indexed="64"/>
      </top>
      <bottom style="thin">
        <color indexed="14"/>
      </bottom>
      <diagonal/>
    </border>
    <border>
      <left style="medium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dotted">
        <color indexed="6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/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4" fontId="20" fillId="0" borderId="0" applyFont="0" applyFill="0" applyBorder="0" applyAlignment="0" applyProtection="0"/>
    <xf numFmtId="166" fontId="18" fillId="0" borderId="0">
      <protection locked="0"/>
    </xf>
    <xf numFmtId="167" fontId="18" fillId="0" borderId="0">
      <protection locked="0"/>
    </xf>
    <xf numFmtId="168" fontId="18" fillId="0" borderId="0">
      <protection locked="0"/>
    </xf>
    <xf numFmtId="0" fontId="11" fillId="0" borderId="0" applyNumberFormat="0" applyFon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" fillId="2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164" fontId="34" fillId="0" borderId="0" applyFont="0" applyFill="0" applyBorder="0" applyAlignment="0" applyProtection="0"/>
  </cellStyleXfs>
  <cellXfs count="400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6" fillId="3" borderId="0" xfId="1" applyFont="1" applyFill="1" applyAlignment="1" applyProtection="1">
      <alignment horizontal="center"/>
    </xf>
    <xf numFmtId="165" fontId="10" fillId="5" borderId="6" xfId="1" applyNumberFormat="1" applyFont="1" applyFill="1" applyBorder="1" applyAlignment="1" applyProtection="1">
      <alignment horizontal="center" vertical="center" wrapText="1"/>
    </xf>
    <xf numFmtId="0" fontId="10" fillId="5" borderId="3" xfId="1" applyFont="1" applyFill="1" applyBorder="1" applyAlignment="1" applyProtection="1">
      <alignment horizontal="center"/>
    </xf>
    <xf numFmtId="0" fontId="10" fillId="5" borderId="6" xfId="1" applyFont="1" applyFill="1" applyBorder="1" applyAlignment="1" applyProtection="1">
      <alignment horizontal="center"/>
    </xf>
    <xf numFmtId="0" fontId="10" fillId="5" borderId="4" xfId="1" applyFont="1" applyFill="1" applyBorder="1" applyAlignment="1" applyProtection="1">
      <alignment horizontal="center"/>
    </xf>
    <xf numFmtId="0" fontId="11" fillId="2" borderId="0" xfId="1" applyFont="1" applyFill="1" applyProtection="1"/>
    <xf numFmtId="0" fontId="13" fillId="5" borderId="9" xfId="1" applyFont="1" applyFill="1" applyBorder="1" applyAlignment="1" applyProtection="1">
      <alignment horizontal="center"/>
    </xf>
    <xf numFmtId="0" fontId="13" fillId="5" borderId="3" xfId="1" applyFont="1" applyFill="1" applyBorder="1" applyAlignment="1" applyProtection="1">
      <alignment horizontal="center"/>
    </xf>
    <xf numFmtId="0" fontId="13" fillId="5" borderId="10" xfId="1" applyFont="1" applyFill="1" applyBorder="1" applyAlignment="1" applyProtection="1"/>
    <xf numFmtId="0" fontId="13" fillId="5" borderId="11" xfId="1" applyFont="1" applyFill="1" applyBorder="1" applyAlignment="1" applyProtection="1"/>
    <xf numFmtId="0" fontId="14" fillId="6" borderId="6" xfId="1" applyFont="1" applyFill="1" applyBorder="1" applyAlignment="1" applyProtection="1">
      <alignment horizontal="center"/>
      <protection locked="0"/>
    </xf>
    <xf numFmtId="0" fontId="6" fillId="6" borderId="14" xfId="1" applyFont="1" applyFill="1" applyBorder="1" applyAlignment="1" applyProtection="1">
      <protection locked="0"/>
    </xf>
    <xf numFmtId="0" fontId="6" fillId="6" borderId="15" xfId="1" applyFont="1" applyFill="1" applyBorder="1" applyAlignment="1" applyProtection="1">
      <protection locked="0"/>
    </xf>
    <xf numFmtId="0" fontId="6" fillId="6" borderId="6" xfId="1" applyFont="1" applyFill="1" applyBorder="1" applyAlignment="1" applyProtection="1">
      <alignment horizontal="center"/>
      <protection locked="0"/>
    </xf>
    <xf numFmtId="0" fontId="6" fillId="6" borderId="3" xfId="1" applyFont="1" applyFill="1" applyBorder="1" applyAlignment="1" applyProtection="1">
      <alignment horizontal="center"/>
    </xf>
    <xf numFmtId="0" fontId="14" fillId="8" borderId="16" xfId="1" applyFont="1" applyFill="1" applyBorder="1" applyAlignment="1" applyProtection="1">
      <alignment horizontal="center"/>
    </xf>
    <xf numFmtId="0" fontId="14" fillId="6" borderId="17" xfId="1" applyFont="1" applyFill="1" applyBorder="1" applyAlignment="1" applyProtection="1">
      <alignment horizontal="center"/>
      <protection locked="0"/>
    </xf>
    <xf numFmtId="0" fontId="6" fillId="6" borderId="19" xfId="1" applyFont="1" applyFill="1" applyBorder="1" applyAlignment="1" applyProtection="1">
      <protection locked="0"/>
    </xf>
    <xf numFmtId="0" fontId="6" fillId="6" borderId="20" xfId="1" applyFont="1" applyFill="1" applyBorder="1" applyAlignment="1" applyProtection="1">
      <protection locked="0"/>
    </xf>
    <xf numFmtId="0" fontId="6" fillId="6" borderId="17" xfId="1" applyFont="1" applyFill="1" applyBorder="1" applyAlignment="1" applyProtection="1">
      <alignment horizontal="center"/>
      <protection locked="0"/>
    </xf>
    <xf numFmtId="0" fontId="6" fillId="6" borderId="21" xfId="1" applyFont="1" applyFill="1" applyBorder="1" applyAlignment="1" applyProtection="1">
      <alignment horizontal="center"/>
    </xf>
    <xf numFmtId="0" fontId="14" fillId="8" borderId="22" xfId="1" applyFont="1" applyFill="1" applyBorder="1" applyAlignment="1" applyProtection="1">
      <alignment horizontal="center"/>
    </xf>
    <xf numFmtId="0" fontId="14" fillId="6" borderId="23" xfId="1" applyFont="1" applyFill="1" applyBorder="1" applyAlignment="1" applyProtection="1">
      <alignment horizontal="center"/>
      <protection locked="0"/>
    </xf>
    <xf numFmtId="0" fontId="6" fillId="6" borderId="24" xfId="1" applyFont="1" applyFill="1" applyBorder="1" applyAlignment="1" applyProtection="1">
      <protection locked="0"/>
    </xf>
    <xf numFmtId="0" fontId="6" fillId="6" borderId="25" xfId="1" applyFont="1" applyFill="1" applyBorder="1" applyAlignment="1" applyProtection="1">
      <protection locked="0"/>
    </xf>
    <xf numFmtId="0" fontId="6" fillId="6" borderId="9" xfId="1" applyFont="1" applyFill="1" applyBorder="1" applyAlignment="1" applyProtection="1">
      <alignment horizontal="center"/>
      <protection locked="0"/>
    </xf>
    <xf numFmtId="0" fontId="6" fillId="6" borderId="26" xfId="1" applyFont="1" applyFill="1" applyBorder="1" applyAlignment="1" applyProtection="1">
      <alignment horizontal="center"/>
    </xf>
    <xf numFmtId="0" fontId="14" fillId="8" borderId="27" xfId="1" applyFont="1" applyFill="1" applyBorder="1" applyAlignment="1" applyProtection="1">
      <alignment horizontal="center"/>
    </xf>
    <xf numFmtId="0" fontId="6" fillId="6" borderId="23" xfId="1" applyFont="1" applyFill="1" applyBorder="1" applyAlignment="1" applyProtection="1">
      <alignment horizontal="center"/>
      <protection locked="0"/>
    </xf>
    <xf numFmtId="0" fontId="6" fillId="6" borderId="28" xfId="1" applyFont="1" applyFill="1" applyBorder="1" applyAlignment="1" applyProtection="1">
      <alignment horizontal="center"/>
    </xf>
    <xf numFmtId="0" fontId="14" fillId="8" borderId="29" xfId="1" applyFont="1" applyFill="1" applyBorder="1" applyAlignment="1" applyProtection="1">
      <alignment horizontal="center"/>
    </xf>
    <xf numFmtId="0" fontId="14" fillId="6" borderId="30" xfId="1" applyFont="1" applyFill="1" applyBorder="1" applyAlignment="1" applyProtection="1">
      <alignment horizontal="center"/>
      <protection locked="0"/>
    </xf>
    <xf numFmtId="0" fontId="6" fillId="6" borderId="30" xfId="1" applyFont="1" applyFill="1" applyBorder="1" applyAlignment="1" applyProtection="1">
      <alignment horizontal="center"/>
      <protection locked="0"/>
    </xf>
    <xf numFmtId="0" fontId="6" fillId="6" borderId="31" xfId="1" applyFont="1" applyFill="1" applyBorder="1" applyAlignment="1" applyProtection="1">
      <alignment horizontal="center"/>
    </xf>
    <xf numFmtId="0" fontId="14" fillId="8" borderId="32" xfId="1" applyFont="1" applyFill="1" applyBorder="1" applyAlignment="1" applyProtection="1">
      <alignment horizontal="center"/>
    </xf>
    <xf numFmtId="0" fontId="6" fillId="6" borderId="24" xfId="1" quotePrefix="1" applyFont="1" applyFill="1" applyBorder="1" applyAlignment="1" applyProtection="1">
      <protection locked="0"/>
    </xf>
    <xf numFmtId="0" fontId="16" fillId="5" borderId="9" xfId="1" applyFont="1" applyFill="1" applyBorder="1" applyAlignment="1" applyProtection="1">
      <alignment horizontal="center"/>
    </xf>
    <xf numFmtId="165" fontId="17" fillId="5" borderId="7" xfId="1" applyNumberFormat="1" applyFont="1" applyFill="1" applyBorder="1" applyAlignment="1" applyProtection="1">
      <alignment horizontal="center"/>
    </xf>
    <xf numFmtId="0" fontId="7" fillId="3" borderId="0" xfId="1" applyFont="1" applyFill="1" applyAlignment="1" applyProtection="1">
      <alignment vertical="top" textRotation="255"/>
    </xf>
    <xf numFmtId="0" fontId="14" fillId="6" borderId="35" xfId="1" applyFont="1" applyFill="1" applyBorder="1" applyAlignment="1" applyProtection="1">
      <alignment horizontal="center"/>
      <protection locked="0"/>
    </xf>
    <xf numFmtId="0" fontId="14" fillId="6" borderId="37" xfId="1" applyFont="1" applyFill="1" applyBorder="1" applyAlignment="1" applyProtection="1">
      <alignment horizontal="center"/>
      <protection locked="0"/>
    </xf>
    <xf numFmtId="0" fontId="14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6" fillId="0" borderId="0" xfId="1" applyFont="1" applyAlignment="1" applyProtection="1">
      <alignment horizontal="center"/>
    </xf>
    <xf numFmtId="0" fontId="7" fillId="3" borderId="2" xfId="1" applyFont="1" applyFill="1" applyBorder="1" applyAlignment="1" applyProtection="1">
      <alignment horizontal="center" textRotation="255"/>
    </xf>
    <xf numFmtId="0" fontId="6" fillId="6" borderId="43" xfId="1" applyFont="1" applyFill="1" applyBorder="1" applyAlignment="1" applyProtection="1">
      <protection locked="0"/>
    </xf>
    <xf numFmtId="0" fontId="6" fillId="6" borderId="40" xfId="1" applyFont="1" applyFill="1" applyBorder="1" applyAlignment="1" applyProtection="1">
      <protection locked="0"/>
    </xf>
    <xf numFmtId="0" fontId="6" fillId="9" borderId="33" xfId="1" applyFont="1" applyFill="1" applyBorder="1" applyAlignment="1" applyProtection="1">
      <alignment horizontal="center"/>
    </xf>
    <xf numFmtId="0" fontId="6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6" fillId="6" borderId="45" xfId="1" applyFont="1" applyFill="1" applyBorder="1" applyAlignment="1" applyProtection="1">
      <alignment horizontal="center"/>
    </xf>
    <xf numFmtId="0" fontId="14" fillId="8" borderId="33" xfId="1" applyFont="1" applyFill="1" applyBorder="1" applyAlignment="1" applyProtection="1">
      <alignment horizontal="center"/>
    </xf>
    <xf numFmtId="0" fontId="6" fillId="10" borderId="33" xfId="1" applyFont="1" applyFill="1" applyBorder="1" applyAlignment="1" applyProtection="1">
      <alignment horizontal="center"/>
    </xf>
    <xf numFmtId="0" fontId="7" fillId="3" borderId="2" xfId="1" applyFont="1" applyFill="1" applyBorder="1" applyAlignment="1" applyProtection="1">
      <alignment textRotation="255"/>
    </xf>
    <xf numFmtId="0" fontId="24" fillId="3" borderId="2" xfId="1" applyFont="1" applyFill="1" applyBorder="1" applyAlignment="1" applyProtection="1">
      <alignment textRotation="255"/>
    </xf>
    <xf numFmtId="0" fontId="7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4" fillId="11" borderId="16" xfId="1" applyFont="1" applyFill="1" applyBorder="1" applyAlignment="1" applyProtection="1">
      <alignment horizontal="center"/>
    </xf>
    <xf numFmtId="0" fontId="23" fillId="13" borderId="0" xfId="1" applyFont="1" applyFill="1" applyProtection="1"/>
    <xf numFmtId="0" fontId="23" fillId="13" borderId="0" xfId="1" applyFont="1" applyFill="1" applyAlignment="1" applyProtection="1">
      <alignment horizontal="center" vertical="center"/>
    </xf>
    <xf numFmtId="0" fontId="23" fillId="13" borderId="0" xfId="1" applyFont="1" applyFill="1" applyAlignment="1" applyProtection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2" fillId="14" borderId="0" xfId="0" applyFont="1" applyFill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169" fontId="22" fillId="14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/>
    </xf>
    <xf numFmtId="169" fontId="22" fillId="0" borderId="0" xfId="0" applyNumberFormat="1" applyFont="1" applyAlignment="1">
      <alignment horizontal="center" vertical="center"/>
    </xf>
    <xf numFmtId="169" fontId="22" fillId="0" borderId="0" xfId="0" applyNumberFormat="1" applyFont="1" applyAlignment="1">
      <alignment horizontal="left" vertical="center"/>
    </xf>
    <xf numFmtId="169" fontId="22" fillId="0" borderId="0" xfId="0" applyNumberFormat="1" applyFont="1" applyAlignment="1">
      <alignment horizontal="center"/>
    </xf>
    <xf numFmtId="0" fontId="11" fillId="15" borderId="0" xfId="19" applyFill="1"/>
    <xf numFmtId="0" fontId="28" fillId="15" borderId="0" xfId="19" applyFont="1" applyFill="1"/>
    <xf numFmtId="2" fontId="11" fillId="15" borderId="0" xfId="19" applyNumberFormat="1" applyFill="1"/>
    <xf numFmtId="0" fontId="11" fillId="0" borderId="0" xfId="19"/>
    <xf numFmtId="0" fontId="2" fillId="15" borderId="0" xfId="19" applyFont="1" applyFill="1" applyAlignment="1">
      <alignment horizontal="left"/>
    </xf>
    <xf numFmtId="0" fontId="29" fillId="15" borderId="0" xfId="19" applyFont="1" applyFill="1"/>
    <xf numFmtId="0" fontId="3" fillId="15" borderId="0" xfId="19" applyFont="1" applyFill="1"/>
    <xf numFmtId="0" fontId="2" fillId="15" borderId="0" xfId="19" applyFont="1" applyFill="1"/>
    <xf numFmtId="0" fontId="30" fillId="15" borderId="0" xfId="19" applyFont="1" applyFill="1"/>
    <xf numFmtId="0" fontId="31" fillId="15" borderId="0" xfId="19" applyFont="1" applyFill="1"/>
    <xf numFmtId="0" fontId="11" fillId="15" borderId="0" xfId="19" applyFont="1" applyFill="1"/>
    <xf numFmtId="0" fontId="2" fillId="16" borderId="0" xfId="19" applyFont="1" applyFill="1" applyAlignment="1">
      <alignment vertical="center"/>
    </xf>
    <xf numFmtId="0" fontId="2" fillId="16" borderId="1" xfId="19" applyFont="1" applyFill="1" applyBorder="1" applyAlignment="1">
      <alignment vertical="center"/>
    </xf>
    <xf numFmtId="0" fontId="11" fillId="14" borderId="51" xfId="19" applyFill="1" applyBorder="1" applyAlignment="1">
      <alignment horizontal="center" vertical="center"/>
    </xf>
    <xf numFmtId="0" fontId="2" fillId="9" borderId="52" xfId="19" applyFont="1" applyFill="1" applyBorder="1" applyAlignment="1">
      <alignment horizontal="center"/>
    </xf>
    <xf numFmtId="0" fontId="11" fillId="14" borderId="54" xfId="19" applyFont="1" applyFill="1" applyBorder="1" applyAlignment="1">
      <alignment horizontal="center" vertical="center"/>
    </xf>
    <xf numFmtId="0" fontId="2" fillId="9" borderId="55" xfId="19" applyFont="1" applyFill="1" applyBorder="1" applyAlignment="1">
      <alignment horizontal="center"/>
    </xf>
    <xf numFmtId="0" fontId="11" fillId="14" borderId="54" xfId="19" applyFill="1" applyBorder="1" applyAlignment="1">
      <alignment horizontal="center" vertical="center"/>
    </xf>
    <xf numFmtId="0" fontId="11" fillId="14" borderId="57" xfId="19" applyFill="1" applyBorder="1" applyAlignment="1">
      <alignment horizontal="center" vertical="center"/>
    </xf>
    <xf numFmtId="0" fontId="2" fillId="9" borderId="58" xfId="19" applyFont="1" applyFill="1" applyBorder="1" applyAlignment="1">
      <alignment horizontal="center"/>
    </xf>
    <xf numFmtId="0" fontId="32" fillId="15" borderId="0" xfId="19" applyFont="1" applyFill="1"/>
    <xf numFmtId="0" fontId="30" fillId="9" borderId="60" xfId="19" applyFont="1" applyFill="1" applyBorder="1" applyAlignment="1">
      <alignment horizontal="center"/>
    </xf>
    <xf numFmtId="0" fontId="32" fillId="0" borderId="0" xfId="19" applyFont="1"/>
    <xf numFmtId="0" fontId="2" fillId="16" borderId="0" xfId="19" applyFont="1" applyFill="1" applyAlignment="1">
      <alignment horizontal="center"/>
    </xf>
    <xf numFmtId="0" fontId="2" fillId="16" borderId="0" xfId="19" applyFont="1" applyFill="1" applyAlignment="1">
      <alignment horizontal="left"/>
    </xf>
    <xf numFmtId="0" fontId="11" fillId="16" borderId="0" xfId="19" applyFill="1" applyAlignment="1">
      <alignment horizontal="center"/>
    </xf>
    <xf numFmtId="0" fontId="11" fillId="0" borderId="0" xfId="19" applyFill="1"/>
    <xf numFmtId="0" fontId="2" fillId="0" borderId="0" xfId="19" applyFont="1" applyFill="1" applyAlignment="1">
      <alignment horizontal="center"/>
    </xf>
    <xf numFmtId="2" fontId="11" fillId="0" borderId="0" xfId="19" applyNumberFormat="1" applyFill="1"/>
    <xf numFmtId="2" fontId="11" fillId="0" borderId="0" xfId="19" applyNumberFormat="1"/>
    <xf numFmtId="171" fontId="33" fillId="0" borderId="65" xfId="18" applyNumberFormat="1" applyFont="1" applyFill="1" applyBorder="1"/>
    <xf numFmtId="171" fontId="33" fillId="17" borderId="66" xfId="18" applyNumberFormat="1" applyFont="1" applyFill="1" applyBorder="1"/>
    <xf numFmtId="171" fontId="33" fillId="0" borderId="66" xfId="18" applyNumberFormat="1" applyFont="1" applyFill="1" applyBorder="1"/>
    <xf numFmtId="171" fontId="33" fillId="0" borderId="67" xfId="18" applyNumberFormat="1" applyFont="1" applyFill="1" applyBorder="1"/>
    <xf numFmtId="0" fontId="2" fillId="15" borderId="0" xfId="19" applyFont="1" applyFill="1" applyAlignment="1">
      <alignment horizontal="center"/>
    </xf>
    <xf numFmtId="0" fontId="2" fillId="9" borderId="9" xfId="19" applyFont="1" applyFill="1" applyBorder="1" applyAlignment="1">
      <alignment horizontal="center" textRotation="255" shrinkToFit="1"/>
    </xf>
    <xf numFmtId="0" fontId="0" fillId="0" borderId="68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2" xfId="0" applyBorder="1" applyAlignment="1">
      <alignment horizontal="center"/>
    </xf>
    <xf numFmtId="0" fontId="22" fillId="19" borderId="0" xfId="0" applyFont="1" applyFill="1" applyAlignment="1">
      <alignment horizontal="center" vertical="center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vertical="center" wrapText="1"/>
    </xf>
    <xf numFmtId="2" fontId="2" fillId="23" borderId="3" xfId="19" applyNumberFormat="1" applyFont="1" applyFill="1" applyBorder="1" applyAlignment="1">
      <alignment horizontal="center" vertical="center" wrapText="1"/>
    </xf>
    <xf numFmtId="2" fontId="2" fillId="23" borderId="7" xfId="19" applyNumberFormat="1" applyFont="1" applyFill="1" applyBorder="1" applyAlignment="1">
      <alignment horizontal="center" vertical="center" wrapText="1"/>
    </xf>
    <xf numFmtId="0" fontId="11" fillId="15" borderId="0" xfId="19" applyFill="1" applyBorder="1"/>
    <xf numFmtId="0" fontId="11" fillId="0" borderId="0" xfId="19" applyBorder="1"/>
    <xf numFmtId="0" fontId="32" fillId="15" borderId="0" xfId="19" applyFont="1" applyFill="1" applyBorder="1"/>
    <xf numFmtId="0" fontId="11" fillId="0" borderId="0" xfId="19" applyFill="1" applyBorder="1"/>
    <xf numFmtId="0" fontId="11" fillId="15" borderId="27" xfId="19" applyFill="1" applyBorder="1"/>
    <xf numFmtId="0" fontId="0" fillId="0" borderId="33" xfId="0" applyBorder="1"/>
    <xf numFmtId="0" fontId="0" fillId="0" borderId="33" xfId="0" applyFill="1" applyBorder="1"/>
    <xf numFmtId="0" fontId="35" fillId="13" borderId="0" xfId="1" applyFont="1" applyFill="1" applyAlignment="1" applyProtection="1">
      <alignment horizontal="left" vertical="center"/>
    </xf>
    <xf numFmtId="0" fontId="30" fillId="6" borderId="3" xfId="19" applyFont="1" applyFill="1" applyBorder="1" applyAlignment="1">
      <alignment vertical="center"/>
    </xf>
    <xf numFmtId="0" fontId="30" fillId="6" borderId="4" xfId="19" applyFont="1" applyFill="1" applyBorder="1" applyAlignment="1">
      <alignment vertical="center"/>
    </xf>
    <xf numFmtId="0" fontId="30" fillId="6" borderId="5" xfId="19" applyFont="1" applyFill="1" applyBorder="1" applyAlignment="1">
      <alignment vertical="center"/>
    </xf>
    <xf numFmtId="0" fontId="30" fillId="6" borderId="7" xfId="19" applyFont="1" applyFill="1" applyBorder="1" applyAlignment="1">
      <alignment vertical="center"/>
    </xf>
    <xf numFmtId="0" fontId="30" fillId="6" borderId="1" xfId="19" applyFont="1" applyFill="1" applyBorder="1" applyAlignment="1">
      <alignment vertical="center"/>
    </xf>
    <xf numFmtId="0" fontId="30" fillId="6" borderId="8" xfId="19" applyFont="1" applyFill="1" applyBorder="1" applyAlignment="1">
      <alignment vertical="center"/>
    </xf>
    <xf numFmtId="0" fontId="2" fillId="24" borderId="6" xfId="19" applyFont="1" applyFill="1" applyBorder="1" applyAlignment="1">
      <alignment horizontal="center" vertical="center" wrapText="1"/>
    </xf>
    <xf numFmtId="0" fontId="2" fillId="24" borderId="9" xfId="19" applyFont="1" applyFill="1" applyBorder="1" applyAlignment="1">
      <alignment horizontal="center" vertical="center" wrapText="1"/>
    </xf>
    <xf numFmtId="0" fontId="2" fillId="24" borderId="12" xfId="19" applyFont="1" applyFill="1" applyBorder="1" applyAlignment="1">
      <alignment horizontal="center" vertical="center" wrapText="1"/>
    </xf>
    <xf numFmtId="0" fontId="11" fillId="0" borderId="53" xfId="19" applyFont="1" applyFill="1" applyBorder="1" applyAlignment="1">
      <alignment horizontal="center"/>
    </xf>
    <xf numFmtId="0" fontId="11" fillId="0" borderId="81" xfId="0" applyFont="1" applyFill="1" applyBorder="1" applyAlignment="1">
      <alignment horizontal="center"/>
    </xf>
    <xf numFmtId="0" fontId="0" fillId="0" borderId="82" xfId="0" applyFill="1" applyBorder="1" applyAlignment="1" applyProtection="1">
      <alignment horizontal="center"/>
    </xf>
    <xf numFmtId="0" fontId="0" fillId="25" borderId="83" xfId="0" applyFill="1" applyBorder="1" applyAlignment="1">
      <alignment horizontal="center"/>
    </xf>
    <xf numFmtId="0" fontId="0" fillId="25" borderId="84" xfId="0" applyFill="1" applyBorder="1" applyAlignment="1">
      <alignment horizontal="center"/>
    </xf>
    <xf numFmtId="0" fontId="0" fillId="25" borderId="81" xfId="0" applyFill="1" applyBorder="1" applyAlignment="1">
      <alignment horizontal="center"/>
    </xf>
    <xf numFmtId="0" fontId="0" fillId="14" borderId="83" xfId="0" applyFill="1" applyBorder="1" applyAlignment="1">
      <alignment horizontal="center"/>
    </xf>
    <xf numFmtId="0" fontId="0" fillId="26" borderId="85" xfId="0" applyFill="1" applyBorder="1" applyAlignment="1">
      <alignment horizontal="center"/>
    </xf>
    <xf numFmtId="0" fontId="0" fillId="22" borderId="81" xfId="0" applyFill="1" applyBorder="1" applyAlignment="1">
      <alignment horizontal="center"/>
    </xf>
    <xf numFmtId="0" fontId="0" fillId="14" borderId="84" xfId="0" applyFill="1" applyBorder="1" applyAlignment="1">
      <alignment horizontal="center"/>
    </xf>
    <xf numFmtId="2" fontId="0" fillId="25" borderId="80" xfId="0" applyNumberFormat="1" applyFill="1" applyBorder="1" applyAlignment="1">
      <alignment horizontal="center"/>
    </xf>
    <xf numFmtId="2" fontId="0" fillId="25" borderId="85" xfId="0" applyNumberFormat="1" applyFill="1" applyBorder="1" applyAlignment="1">
      <alignment horizontal="center"/>
    </xf>
    <xf numFmtId="2" fontId="0" fillId="25" borderId="81" xfId="0" applyNumberForma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2" fontId="0" fillId="0" borderId="83" xfId="0" applyNumberFormat="1" applyFill="1" applyBorder="1" applyAlignment="1">
      <alignment horizontal="center"/>
    </xf>
    <xf numFmtId="2" fontId="0" fillId="0" borderId="81" xfId="0" applyNumberFormat="1" applyFill="1" applyBorder="1" applyAlignment="1">
      <alignment horizontal="center"/>
    </xf>
    <xf numFmtId="2" fontId="0" fillId="0" borderId="87" xfId="0" applyNumberFormat="1" applyFill="1" applyBorder="1" applyAlignment="1">
      <alignment horizontal="center"/>
    </xf>
    <xf numFmtId="0" fontId="0" fillId="0" borderId="88" xfId="0" applyFill="1" applyBorder="1" applyAlignment="1" applyProtection="1">
      <alignment horizontal="center"/>
    </xf>
    <xf numFmtId="0" fontId="0" fillId="0" borderId="89" xfId="0" applyFill="1" applyBorder="1" applyAlignment="1" applyProtection="1">
      <alignment horizontal="center"/>
    </xf>
    <xf numFmtId="0" fontId="0" fillId="25" borderId="90" xfId="0" applyFill="1" applyBorder="1" applyAlignment="1">
      <alignment horizontal="center"/>
    </xf>
    <xf numFmtId="0" fontId="0" fillId="25" borderId="56" xfId="0" applyFill="1" applyBorder="1" applyAlignment="1">
      <alignment horizontal="center"/>
    </xf>
    <xf numFmtId="0" fontId="0" fillId="25" borderId="89" xfId="0" applyFill="1" applyBorder="1" applyAlignment="1">
      <alignment horizontal="center"/>
    </xf>
    <xf numFmtId="0" fontId="0" fillId="14" borderId="90" xfId="0" applyFill="1" applyBorder="1" applyAlignment="1">
      <alignment horizontal="center"/>
    </xf>
    <xf numFmtId="0" fontId="0" fillId="26" borderId="91" xfId="0" applyFill="1" applyBorder="1" applyAlignment="1">
      <alignment horizontal="center"/>
    </xf>
    <xf numFmtId="0" fontId="0" fillId="22" borderId="89" xfId="0" applyFill="1" applyBorder="1" applyAlignment="1">
      <alignment horizontal="center"/>
    </xf>
    <xf numFmtId="0" fontId="0" fillId="14" borderId="56" xfId="0" applyFill="1" applyBorder="1" applyAlignment="1">
      <alignment horizontal="center"/>
    </xf>
    <xf numFmtId="2" fontId="0" fillId="25" borderId="92" xfId="0" applyNumberFormat="1" applyFill="1" applyBorder="1" applyAlignment="1">
      <alignment horizontal="center"/>
    </xf>
    <xf numFmtId="2" fontId="0" fillId="25" borderId="91" xfId="0" applyNumberFormat="1" applyFill="1" applyBorder="1" applyAlignment="1">
      <alignment horizontal="center"/>
    </xf>
    <xf numFmtId="2" fontId="0" fillId="25" borderId="89" xfId="0" applyNumberFormat="1" applyFill="1" applyBorder="1" applyAlignment="1">
      <alignment horizontal="center"/>
    </xf>
    <xf numFmtId="2" fontId="0" fillId="0" borderId="90" xfId="0" applyNumberFormat="1" applyFill="1" applyBorder="1" applyAlignment="1">
      <alignment horizontal="center"/>
    </xf>
    <xf numFmtId="2" fontId="0" fillId="0" borderId="89" xfId="0" applyNumberFormat="1" applyFill="1" applyBorder="1" applyAlignment="1">
      <alignment horizontal="center"/>
    </xf>
    <xf numFmtId="2" fontId="0" fillId="0" borderId="93" xfId="0" applyNumberFormat="1" applyFill="1" applyBorder="1" applyAlignment="1">
      <alignment horizontal="center"/>
    </xf>
    <xf numFmtId="0" fontId="0" fillId="22" borderId="88" xfId="0" applyFill="1" applyBorder="1" applyAlignment="1">
      <alignment horizontal="center"/>
    </xf>
    <xf numFmtId="2" fontId="0" fillId="12" borderId="93" xfId="0" applyNumberFormat="1" applyFill="1" applyBorder="1" applyAlignment="1">
      <alignment horizontal="center"/>
    </xf>
    <xf numFmtId="2" fontId="0" fillId="18" borderId="93" xfId="0" applyNumberFormat="1" applyFill="1" applyBorder="1" applyAlignment="1">
      <alignment horizontal="center"/>
    </xf>
    <xf numFmtId="0" fontId="0" fillId="0" borderId="94" xfId="0" applyFill="1" applyBorder="1" applyAlignment="1" applyProtection="1">
      <alignment horizontal="center"/>
    </xf>
    <xf numFmtId="0" fontId="0" fillId="0" borderId="95" xfId="0" applyFill="1" applyBorder="1" applyAlignment="1" applyProtection="1">
      <alignment horizontal="center"/>
    </xf>
    <xf numFmtId="0" fontId="0" fillId="25" borderId="96" xfId="0" applyFill="1" applyBorder="1" applyAlignment="1">
      <alignment horizontal="center"/>
    </xf>
    <xf numFmtId="0" fontId="0" fillId="25" borderId="59" xfId="0" applyFill="1" applyBorder="1" applyAlignment="1">
      <alignment horizontal="center"/>
    </xf>
    <xf numFmtId="0" fontId="0" fillId="25" borderId="95" xfId="0" applyFill="1" applyBorder="1" applyAlignment="1">
      <alignment horizontal="center"/>
    </xf>
    <xf numFmtId="0" fontId="0" fillId="14" borderId="96" xfId="0" applyFill="1" applyBorder="1" applyAlignment="1">
      <alignment horizontal="center"/>
    </xf>
    <xf numFmtId="0" fontId="0" fillId="26" borderId="97" xfId="0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22" borderId="94" xfId="0" applyFill="1" applyBorder="1" applyAlignment="1">
      <alignment horizontal="center"/>
    </xf>
    <xf numFmtId="2" fontId="0" fillId="25" borderId="98" xfId="0" applyNumberFormat="1" applyFill="1" applyBorder="1" applyAlignment="1">
      <alignment horizontal="center"/>
    </xf>
    <xf numFmtId="2" fontId="0" fillId="25" borderId="97" xfId="0" applyNumberFormat="1" applyFill="1" applyBorder="1" applyAlignment="1">
      <alignment horizontal="center"/>
    </xf>
    <xf numFmtId="2" fontId="0" fillId="25" borderId="95" xfId="0" applyNumberFormat="1" applyFill="1" applyBorder="1" applyAlignment="1">
      <alignment horizontal="center"/>
    </xf>
    <xf numFmtId="2" fontId="0" fillId="0" borderId="96" xfId="0" applyNumberFormat="1" applyFill="1" applyBorder="1" applyAlignment="1">
      <alignment horizontal="center"/>
    </xf>
    <xf numFmtId="2" fontId="0" fillId="0" borderId="95" xfId="0" applyNumberFormat="1" applyFill="1" applyBorder="1" applyAlignment="1">
      <alignment horizontal="center"/>
    </xf>
    <xf numFmtId="0" fontId="21" fillId="9" borderId="61" xfId="0" applyFont="1" applyFill="1" applyBorder="1" applyAlignment="1">
      <alignment horizontal="center"/>
    </xf>
    <xf numFmtId="0" fontId="30" fillId="9" borderId="61" xfId="0" applyFont="1" applyFill="1" applyBorder="1" applyAlignment="1">
      <alignment horizontal="center"/>
    </xf>
    <xf numFmtId="0" fontId="30" fillId="9" borderId="62" xfId="0" applyFont="1" applyFill="1" applyBorder="1" applyAlignment="1">
      <alignment horizontal="center"/>
    </xf>
    <xf numFmtId="0" fontId="30" fillId="9" borderId="99" xfId="0" applyFont="1" applyFill="1" applyBorder="1" applyAlignment="1">
      <alignment horizontal="center"/>
    </xf>
    <xf numFmtId="0" fontId="30" fillId="9" borderId="100" xfId="0" applyFont="1" applyFill="1" applyBorder="1" applyAlignment="1">
      <alignment horizontal="center"/>
    </xf>
    <xf numFmtId="2" fontId="30" fillId="9" borderId="61" xfId="0" applyNumberFormat="1" applyFont="1" applyFill="1" applyBorder="1" applyAlignment="1">
      <alignment horizontal="center"/>
    </xf>
    <xf numFmtId="2" fontId="29" fillId="9" borderId="61" xfId="0" applyNumberFormat="1" applyFont="1" applyFill="1" applyBorder="1" applyAlignment="1">
      <alignment horizontal="center"/>
    </xf>
    <xf numFmtId="0" fontId="11" fillId="27" borderId="77" xfId="19" applyFill="1" applyBorder="1"/>
    <xf numFmtId="0" fontId="11" fillId="27" borderId="78" xfId="19" applyFill="1" applyBorder="1"/>
    <xf numFmtId="0" fontId="11" fillId="27" borderId="79" xfId="19" applyFill="1" applyBorder="1"/>
    <xf numFmtId="0" fontId="32" fillId="16" borderId="0" xfId="19" applyFont="1" applyFill="1" applyBorder="1" applyAlignment="1">
      <alignment horizontal="center"/>
    </xf>
    <xf numFmtId="0" fontId="11" fillId="0" borderId="101" xfId="19" applyFont="1" applyFill="1" applyBorder="1" applyAlignment="1">
      <alignment horizontal="center"/>
    </xf>
    <xf numFmtId="0" fontId="11" fillId="0" borderId="85" xfId="0" applyFont="1" applyFill="1" applyBorder="1" applyAlignment="1">
      <alignment horizontal="center"/>
    </xf>
    <xf numFmtId="0" fontId="0" fillId="15" borderId="0" xfId="0" applyFill="1"/>
    <xf numFmtId="0" fontId="2" fillId="9" borderId="6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164" fontId="2" fillId="14" borderId="9" xfId="2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vertical="center" wrapText="1"/>
    </xf>
    <xf numFmtId="0" fontId="2" fillId="9" borderId="9" xfId="0" applyFont="1" applyFill="1" applyBorder="1" applyAlignment="1">
      <alignment horizontal="center" textRotation="255" shrinkToFit="1"/>
    </xf>
    <xf numFmtId="0" fontId="2" fillId="9" borderId="80" xfId="0" applyFont="1" applyFill="1" applyBorder="1" applyAlignment="1">
      <alignment horizontal="center"/>
    </xf>
    <xf numFmtId="2" fontId="0" fillId="14" borderId="93" xfId="0" applyNumberFormat="1" applyFill="1" applyBorder="1" applyAlignment="1">
      <alignment horizontal="center"/>
    </xf>
    <xf numFmtId="0" fontId="2" fillId="9" borderId="92" xfId="0" applyFont="1" applyFill="1" applyBorder="1" applyAlignment="1">
      <alignment horizontal="center"/>
    </xf>
    <xf numFmtId="0" fontId="2" fillId="9" borderId="98" xfId="0" applyFont="1" applyFill="1" applyBorder="1" applyAlignment="1">
      <alignment horizontal="center"/>
    </xf>
    <xf numFmtId="2" fontId="0" fillId="14" borderId="102" xfId="0" applyNumberFormat="1" applyFill="1" applyBorder="1" applyAlignment="1">
      <alignment horizontal="center"/>
    </xf>
    <xf numFmtId="0" fontId="32" fillId="15" borderId="0" xfId="0" applyFont="1" applyFill="1"/>
    <xf numFmtId="0" fontId="2" fillId="28" borderId="74" xfId="0" applyFont="1" applyFill="1" applyBorder="1"/>
    <xf numFmtId="0" fontId="2" fillId="28" borderId="103" xfId="0" applyFont="1" applyFill="1" applyBorder="1"/>
    <xf numFmtId="0" fontId="2" fillId="28" borderId="75" xfId="0" applyFont="1" applyFill="1" applyBorder="1"/>
    <xf numFmtId="0" fontId="11" fillId="29" borderId="47" xfId="0" applyFont="1" applyFill="1" applyBorder="1"/>
    <xf numFmtId="0" fontId="11" fillId="29" borderId="104" xfId="0" applyFont="1" applyFill="1" applyBorder="1"/>
    <xf numFmtId="0" fontId="11" fillId="29" borderId="105" xfId="0" applyFont="1" applyFill="1" applyBorder="1" applyAlignment="1">
      <alignment horizontal="center"/>
    </xf>
    <xf numFmtId="0" fontId="11" fillId="29" borderId="47" xfId="0" applyFont="1" applyFill="1" applyBorder="1" applyAlignment="1">
      <alignment horizontal="center"/>
    </xf>
    <xf numFmtId="0" fontId="11" fillId="29" borderId="105" xfId="0" applyFont="1" applyFill="1" applyBorder="1"/>
    <xf numFmtId="0" fontId="11" fillId="29" borderId="76" xfId="0" applyFont="1" applyFill="1" applyBorder="1"/>
    <xf numFmtId="0" fontId="11" fillId="29" borderId="0" xfId="0" applyFont="1" applyFill="1" applyBorder="1"/>
    <xf numFmtId="0" fontId="11" fillId="29" borderId="106" xfId="0" applyFont="1" applyFill="1" applyBorder="1" applyAlignment="1">
      <alignment horizontal="center"/>
    </xf>
    <xf numFmtId="0" fontId="11" fillId="29" borderId="76" xfId="0" applyFont="1" applyFill="1" applyBorder="1" applyAlignment="1">
      <alignment horizontal="center"/>
    </xf>
    <xf numFmtId="0" fontId="11" fillId="29" borderId="106" xfId="0" applyFont="1" applyFill="1" applyBorder="1"/>
    <xf numFmtId="0" fontId="36" fillId="29" borderId="76" xfId="0" applyFont="1" applyFill="1" applyBorder="1" applyAlignment="1">
      <alignment horizontal="center"/>
    </xf>
    <xf numFmtId="0" fontId="36" fillId="29" borderId="0" xfId="0" applyFont="1" applyFill="1" applyBorder="1"/>
    <xf numFmtId="0" fontId="36" fillId="29" borderId="106" xfId="0" applyFont="1" applyFill="1" applyBorder="1"/>
    <xf numFmtId="0" fontId="2" fillId="29" borderId="74" xfId="0" applyFont="1" applyFill="1" applyBorder="1"/>
    <xf numFmtId="0" fontId="2" fillId="29" borderId="103" xfId="0" applyFont="1" applyFill="1" applyBorder="1"/>
    <xf numFmtId="0" fontId="2" fillId="29" borderId="75" xfId="0" applyFont="1" applyFill="1" applyBorder="1" applyAlignment="1">
      <alignment horizontal="center"/>
    </xf>
    <xf numFmtId="0" fontId="2" fillId="29" borderId="74" xfId="0" applyFont="1" applyFill="1" applyBorder="1" applyAlignment="1">
      <alignment horizontal="center"/>
    </xf>
    <xf numFmtId="0" fontId="2" fillId="29" borderId="75" xfId="0" applyFont="1" applyFill="1" applyBorder="1"/>
    <xf numFmtId="0" fontId="37" fillId="29" borderId="76" xfId="0" applyFont="1" applyFill="1" applyBorder="1" applyAlignment="1">
      <alignment horizontal="center"/>
    </xf>
    <xf numFmtId="0" fontId="37" fillId="29" borderId="0" xfId="0" applyFont="1" applyFill="1" applyBorder="1"/>
    <xf numFmtId="0" fontId="37" fillId="29" borderId="106" xfId="0" applyFont="1" applyFill="1" applyBorder="1"/>
    <xf numFmtId="0" fontId="11" fillId="29" borderId="74" xfId="0" applyFont="1" applyFill="1" applyBorder="1"/>
    <xf numFmtId="0" fontId="11" fillId="29" borderId="103" xfId="0" applyFont="1" applyFill="1" applyBorder="1"/>
    <xf numFmtId="0" fontId="11" fillId="29" borderId="75" xfId="0" applyFont="1" applyFill="1" applyBorder="1" applyAlignment="1">
      <alignment horizontal="center"/>
    </xf>
    <xf numFmtId="0" fontId="11" fillId="29" borderId="74" xfId="0" applyFont="1" applyFill="1" applyBorder="1" applyAlignment="1">
      <alignment horizontal="center"/>
    </xf>
    <xf numFmtId="0" fontId="11" fillId="29" borderId="75" xfId="0" applyFont="1" applyFill="1" applyBorder="1"/>
    <xf numFmtId="2" fontId="11" fillId="29" borderId="76" xfId="0" applyNumberFormat="1" applyFont="1" applyFill="1" applyBorder="1" applyAlignment="1">
      <alignment horizontal="center"/>
    </xf>
    <xf numFmtId="0" fontId="11" fillId="29" borderId="107" xfId="0" applyFont="1" applyFill="1" applyBorder="1"/>
    <xf numFmtId="0" fontId="11" fillId="29" borderId="41" xfId="0" applyFont="1" applyFill="1" applyBorder="1"/>
    <xf numFmtId="0" fontId="11" fillId="29" borderId="108" xfId="0" applyFont="1" applyFill="1" applyBorder="1" applyAlignment="1">
      <alignment horizontal="center"/>
    </xf>
    <xf numFmtId="0" fontId="11" fillId="29" borderId="107" xfId="0" applyFont="1" applyFill="1" applyBorder="1" applyAlignment="1">
      <alignment horizontal="center"/>
    </xf>
    <xf numFmtId="0" fontId="11" fillId="29" borderId="108" xfId="0" applyFont="1" applyFill="1" applyBorder="1"/>
    <xf numFmtId="0" fontId="0" fillId="0" borderId="69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3" xfId="0" applyBorder="1" applyAlignment="1">
      <alignment horizontal="center"/>
    </xf>
    <xf numFmtId="0" fontId="26" fillId="3" borderId="0" xfId="1" applyFont="1" applyFill="1" applyAlignment="1" applyProtection="1">
      <alignment horizontal="center" vertical="center"/>
    </xf>
    <xf numFmtId="0" fontId="0" fillId="24" borderId="0" xfId="0" applyFill="1"/>
    <xf numFmtId="0" fontId="0" fillId="24" borderId="0" xfId="0" applyFill="1" applyAlignment="1">
      <alignment horizontal="right"/>
    </xf>
    <xf numFmtId="0" fontId="11" fillId="24" borderId="0" xfId="0" applyFont="1" applyFill="1"/>
    <xf numFmtId="0" fontId="38" fillId="19" borderId="74" xfId="0" applyFont="1" applyFill="1" applyBorder="1" applyAlignment="1">
      <alignment horizontal="center"/>
    </xf>
    <xf numFmtId="0" fontId="38" fillId="20" borderId="75" xfId="0" applyFont="1" applyFill="1" applyBorder="1" applyAlignment="1">
      <alignment horizontal="center"/>
    </xf>
    <xf numFmtId="0" fontId="22" fillId="13" borderId="0" xfId="0" applyFont="1" applyFill="1" applyAlignment="1" applyProtection="1">
      <alignment horizontal="center"/>
    </xf>
    <xf numFmtId="0" fontId="22" fillId="13" borderId="0" xfId="0" applyFont="1" applyFill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5" fillId="2" borderId="0" xfId="2" applyFill="1" applyAlignment="1" applyProtection="1"/>
    <xf numFmtId="0" fontId="7" fillId="3" borderId="2" xfId="1" applyFont="1" applyFill="1" applyBorder="1" applyAlignment="1" applyProtection="1">
      <alignment vertical="center" textRotation="255"/>
    </xf>
    <xf numFmtId="0" fontId="6" fillId="9" borderId="44" xfId="1" applyFont="1" applyFill="1" applyBorder="1" applyAlignment="1" applyProtection="1">
      <alignment horizontal="center"/>
    </xf>
    <xf numFmtId="0" fontId="2" fillId="9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textRotation="255" shrinkToFit="1"/>
    </xf>
    <xf numFmtId="0" fontId="21" fillId="14" borderId="9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textRotation="255" shrinkToFit="1"/>
    </xf>
    <xf numFmtId="0" fontId="2" fillId="15" borderId="0" xfId="19" applyFont="1" applyFill="1" applyAlignment="1">
      <alignment horizontal="center"/>
    </xf>
    <xf numFmtId="0" fontId="15" fillId="7" borderId="13" xfId="1" applyFont="1" applyFill="1" applyBorder="1" applyAlignment="1" applyProtection="1">
      <alignment horizontal="center"/>
    </xf>
    <xf numFmtId="0" fontId="15" fillId="7" borderId="18" xfId="1" applyFont="1" applyFill="1" applyBorder="1" applyAlignment="1" applyProtection="1"/>
    <xf numFmtId="0" fontId="15" fillId="7" borderId="42" xfId="1" applyFont="1" applyFill="1" applyBorder="1" applyAlignment="1" applyProtection="1"/>
    <xf numFmtId="0" fontId="39" fillId="24" borderId="0" xfId="0" applyFont="1" applyFill="1"/>
    <xf numFmtId="0" fontId="0" fillId="18" borderId="33" xfId="0" applyFill="1" applyBorder="1"/>
    <xf numFmtId="0" fontId="40" fillId="24" borderId="0" xfId="0" applyFont="1" applyFill="1" applyAlignment="1">
      <alignment vertic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42" fillId="0" borderId="47" xfId="0" applyFont="1" applyBorder="1"/>
    <xf numFmtId="0" fontId="42" fillId="0" borderId="47" xfId="0" applyFont="1" applyBorder="1" applyAlignment="1">
      <alignment horizontal="left"/>
    </xf>
    <xf numFmtId="0" fontId="11" fillId="0" borderId="47" xfId="0" applyFont="1" applyBorder="1" applyAlignment="1">
      <alignment horizontal="center"/>
    </xf>
    <xf numFmtId="0" fontId="11" fillId="0" borderId="47" xfId="0" applyFont="1" applyBorder="1" applyAlignment="1">
      <alignment horizontal="left"/>
    </xf>
    <xf numFmtId="0" fontId="8" fillId="4" borderId="3" xfId="1" applyFont="1" applyFill="1" applyBorder="1" applyAlignment="1" applyProtection="1">
      <alignment horizontal="center" vertical="center"/>
    </xf>
    <xf numFmtId="0" fontId="8" fillId="4" borderId="4" xfId="1" applyFont="1" applyFill="1" applyBorder="1" applyAlignment="1" applyProtection="1">
      <alignment horizontal="center" vertical="center"/>
    </xf>
    <xf numFmtId="0" fontId="8" fillId="4" borderId="7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5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9" fillId="4" borderId="8" xfId="1" applyFont="1" applyFill="1" applyBorder="1" applyAlignment="1" applyProtection="1">
      <alignment horizontal="center" vertical="center"/>
    </xf>
    <xf numFmtId="0" fontId="25" fillId="12" borderId="0" xfId="1" applyNumberFormat="1" applyFont="1" applyFill="1" applyBorder="1" applyAlignment="1" applyProtection="1">
      <alignment horizontal="center" vertical="center"/>
    </xf>
    <xf numFmtId="0" fontId="25" fillId="12" borderId="41" xfId="1" applyNumberFormat="1" applyFont="1" applyFill="1" applyBorder="1" applyAlignment="1" applyProtection="1">
      <alignment horizontal="center" vertical="center"/>
    </xf>
    <xf numFmtId="165" fontId="12" fillId="5" borderId="9" xfId="1" applyNumberFormat="1" applyFont="1" applyFill="1" applyBorder="1" applyAlignment="1" applyProtection="1">
      <alignment horizontal="center" vertical="center" wrapText="1"/>
    </xf>
    <xf numFmtId="165" fontId="12" fillId="5" borderId="12" xfId="1" applyNumberFormat="1" applyFont="1" applyFill="1" applyBorder="1" applyAlignment="1" applyProtection="1">
      <alignment horizontal="center" vertical="center" wrapText="1"/>
    </xf>
    <xf numFmtId="0" fontId="6" fillId="6" borderId="21" xfId="1" applyFont="1" applyFill="1" applyBorder="1" applyAlignment="1" applyProtection="1">
      <alignment horizontal="center"/>
      <protection locked="0"/>
    </xf>
    <xf numFmtId="0" fontId="6" fillId="6" borderId="20" xfId="1" applyFont="1" applyFill="1" applyBorder="1" applyAlignment="1" applyProtection="1">
      <alignment horizontal="center"/>
      <protection locked="0"/>
    </xf>
    <xf numFmtId="0" fontId="6" fillId="6" borderId="38" xfId="1" applyFont="1" applyFill="1" applyBorder="1" applyAlignment="1" applyProtection="1">
      <alignment horizontal="center"/>
      <protection locked="0"/>
    </xf>
    <xf numFmtId="0" fontId="6" fillId="6" borderId="25" xfId="1" applyFont="1" applyFill="1" applyBorder="1" applyAlignment="1" applyProtection="1">
      <alignment horizontal="center"/>
      <protection locked="0"/>
    </xf>
    <xf numFmtId="0" fontId="24" fillId="3" borderId="2" xfId="1" applyFont="1" applyFill="1" applyBorder="1" applyAlignment="1" applyProtection="1">
      <alignment horizontal="center" textRotation="255"/>
    </xf>
    <xf numFmtId="0" fontId="10" fillId="4" borderId="10" xfId="1" applyFont="1" applyFill="1" applyBorder="1" applyAlignment="1" applyProtection="1">
      <alignment horizontal="center"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11" xfId="1" applyFont="1" applyFill="1" applyBorder="1" applyAlignment="1" applyProtection="1">
      <alignment horizontal="center" vertical="center"/>
    </xf>
    <xf numFmtId="0" fontId="16" fillId="5" borderId="7" xfId="1" applyFont="1" applyFill="1" applyBorder="1" applyAlignment="1" applyProtection="1">
      <alignment horizontal="center"/>
    </xf>
    <xf numFmtId="0" fontId="16" fillId="5" borderId="8" xfId="1" applyFont="1" applyFill="1" applyBorder="1" applyAlignment="1" applyProtection="1">
      <alignment horizontal="center"/>
    </xf>
    <xf numFmtId="0" fontId="6" fillId="6" borderId="36" xfId="1" applyFont="1" applyFill="1" applyBorder="1" applyAlignment="1" applyProtection="1">
      <alignment horizontal="center"/>
      <protection locked="0"/>
    </xf>
    <xf numFmtId="0" fontId="6" fillId="6" borderId="15" xfId="1" applyFont="1" applyFill="1" applyBorder="1" applyAlignment="1" applyProtection="1">
      <alignment horizontal="center"/>
      <protection locked="0"/>
    </xf>
    <xf numFmtId="0" fontId="2" fillId="9" borderId="60" xfId="19" applyFont="1" applyFill="1" applyBorder="1" applyAlignment="1">
      <alignment horizontal="center"/>
    </xf>
    <xf numFmtId="0" fontId="2" fillId="9" borderId="63" xfId="19" applyFont="1" applyFill="1" applyBorder="1" applyAlignment="1">
      <alignment horizontal="center"/>
    </xf>
    <xf numFmtId="0" fontId="2" fillId="9" borderId="64" xfId="19" applyFont="1" applyFill="1" applyBorder="1" applyAlignment="1">
      <alignment horizontal="center"/>
    </xf>
    <xf numFmtId="0" fontId="2" fillId="28" borderId="74" xfId="0" applyFont="1" applyFill="1" applyBorder="1" applyAlignment="1">
      <alignment horizontal="center"/>
    </xf>
    <xf numFmtId="0" fontId="2" fillId="28" borderId="103" xfId="0" applyFont="1" applyFill="1" applyBorder="1" applyAlignment="1">
      <alignment horizontal="center"/>
    </xf>
    <xf numFmtId="0" fontId="2" fillId="28" borderId="75" xfId="0" applyFont="1" applyFill="1" applyBorder="1" applyAlignment="1">
      <alignment horizontal="center"/>
    </xf>
    <xf numFmtId="170" fontId="30" fillId="16" borderId="0" xfId="19" applyNumberFormat="1" applyFont="1" applyFill="1" applyAlignment="1">
      <alignment horizontal="center"/>
    </xf>
    <xf numFmtId="0" fontId="2" fillId="9" borderId="3" xfId="19" applyFont="1" applyFill="1" applyBorder="1" applyAlignment="1">
      <alignment horizontal="center" vertical="center" wrapText="1"/>
    </xf>
    <xf numFmtId="0" fontId="2" fillId="9" borderId="26" xfId="19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textRotation="255" shrinkToFit="1"/>
    </xf>
    <xf numFmtId="0" fontId="2" fillId="9" borderId="9" xfId="0" applyFont="1" applyFill="1" applyBorder="1" applyAlignment="1">
      <alignment horizontal="center" textRotation="255" shrinkToFi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12" xfId="19" applyFont="1" applyFill="1" applyBorder="1" applyAlignment="1">
      <alignment horizontal="center" vertical="center" wrapText="1"/>
    </xf>
    <xf numFmtId="0" fontId="21" fillId="22" borderId="9" xfId="19" applyFont="1" applyFill="1" applyBorder="1" applyAlignment="1">
      <alignment horizontal="center" vertical="center" wrapText="1"/>
    </xf>
    <xf numFmtId="0" fontId="21" fillId="22" borderId="12" xfId="19" applyFont="1" applyFill="1" applyBorder="1" applyAlignment="1">
      <alignment horizontal="center" vertical="center" wrapText="1"/>
    </xf>
    <xf numFmtId="0" fontId="2" fillId="21" borderId="6" xfId="19" applyFont="1" applyFill="1" applyBorder="1" applyAlignment="1">
      <alignment horizontal="center" vertical="center" wrapText="1"/>
    </xf>
    <xf numFmtId="0" fontId="2" fillId="21" borderId="9" xfId="19" applyFont="1" applyFill="1" applyBorder="1" applyAlignment="1">
      <alignment horizontal="center" vertical="center" wrapText="1"/>
    </xf>
    <xf numFmtId="0" fontId="2" fillId="21" borderId="12" xfId="19" applyFont="1" applyFill="1" applyBorder="1" applyAlignment="1">
      <alignment horizontal="center" vertical="center" wrapText="1"/>
    </xf>
    <xf numFmtId="0" fontId="29" fillId="9" borderId="6" xfId="19" applyFont="1" applyFill="1" applyBorder="1" applyAlignment="1">
      <alignment horizontal="center" vertical="center" wrapText="1"/>
    </xf>
    <xf numFmtId="0" fontId="21" fillId="9" borderId="9" xfId="19" applyFont="1" applyFill="1" applyBorder="1" applyAlignment="1">
      <alignment horizontal="center" vertical="center" wrapText="1"/>
    </xf>
    <xf numFmtId="0" fontId="21" fillId="9" borderId="12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vertical="center" wrapText="1"/>
    </xf>
    <xf numFmtId="0" fontId="2" fillId="9" borderId="12" xfId="19" applyFont="1" applyFill="1" applyBorder="1" applyAlignment="1">
      <alignment horizontal="center" vertical="center" wrapText="1"/>
    </xf>
    <xf numFmtId="9" fontId="2" fillId="21" borderId="9" xfId="19" applyNumberFormat="1" applyFont="1" applyFill="1" applyBorder="1" applyAlignment="1">
      <alignment horizontal="center" vertical="center"/>
    </xf>
    <xf numFmtId="9" fontId="2" fillId="21" borderId="12" xfId="19" applyNumberFormat="1" applyFont="1" applyFill="1" applyBorder="1" applyAlignment="1">
      <alignment horizontal="center" vertical="center"/>
    </xf>
    <xf numFmtId="0" fontId="2" fillId="21" borderId="3" xfId="19" applyFont="1" applyFill="1" applyBorder="1" applyAlignment="1">
      <alignment horizontal="center" vertical="center" wrapText="1"/>
    </xf>
    <xf numFmtId="0" fontId="2" fillId="21" borderId="26" xfId="19" applyFont="1" applyFill="1" applyBorder="1" applyAlignment="1">
      <alignment horizontal="center" vertical="center" wrapText="1"/>
    </xf>
    <xf numFmtId="0" fontId="30" fillId="14" borderId="3" xfId="19" applyFont="1" applyFill="1" applyBorder="1" applyAlignment="1">
      <alignment horizontal="center" vertical="center" wrapText="1"/>
    </xf>
    <xf numFmtId="0" fontId="30" fillId="14" borderId="4" xfId="19" applyFont="1" applyFill="1" applyBorder="1" applyAlignment="1">
      <alignment horizontal="center" vertical="center" wrapText="1"/>
    </xf>
    <xf numFmtId="0" fontId="30" fillId="14" borderId="5" xfId="19" applyFont="1" applyFill="1" applyBorder="1" applyAlignment="1">
      <alignment horizontal="center" vertical="center" wrapText="1"/>
    </xf>
    <xf numFmtId="0" fontId="30" fillId="14" borderId="26" xfId="19" applyFont="1" applyFill="1" applyBorder="1" applyAlignment="1">
      <alignment horizontal="center" vertical="center" wrapText="1"/>
    </xf>
    <xf numFmtId="0" fontId="30" fillId="14" borderId="0" xfId="19" applyFont="1" applyFill="1" applyBorder="1" applyAlignment="1">
      <alignment horizontal="center" vertical="center" wrapText="1"/>
    </xf>
    <xf numFmtId="0" fontId="30" fillId="14" borderId="2" xfId="19" applyFont="1" applyFill="1" applyBorder="1" applyAlignment="1">
      <alignment horizontal="center" vertical="center" wrapText="1"/>
    </xf>
    <xf numFmtId="0" fontId="30" fillId="14" borderId="7" xfId="19" applyFont="1" applyFill="1" applyBorder="1" applyAlignment="1">
      <alignment horizontal="center" vertical="center" wrapText="1"/>
    </xf>
    <xf numFmtId="0" fontId="30" fillId="14" borderId="1" xfId="19" applyFont="1" applyFill="1" applyBorder="1" applyAlignment="1">
      <alignment horizontal="center" vertical="center" wrapText="1"/>
    </xf>
    <xf numFmtId="0" fontId="30" fillId="14" borderId="8" xfId="19" applyFont="1" applyFill="1" applyBorder="1" applyAlignment="1">
      <alignment horizontal="center" vertical="center" wrapText="1"/>
    </xf>
    <xf numFmtId="0" fontId="31" fillId="6" borderId="6" xfId="19" applyFont="1" applyFill="1" applyBorder="1" applyAlignment="1">
      <alignment horizontal="center" vertical="center"/>
    </xf>
    <xf numFmtId="0" fontId="31" fillId="6" borderId="12" xfId="19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5" xfId="0" applyFont="1" applyFill="1" applyBorder="1" applyAlignment="1">
      <alignment horizontal="center" vertical="center"/>
    </xf>
    <xf numFmtId="0" fontId="31" fillId="6" borderId="7" xfId="0" applyFont="1" applyFill="1" applyBorder="1" applyAlignment="1">
      <alignment horizontal="center" vertical="center"/>
    </xf>
    <xf numFmtId="0" fontId="31" fillId="6" borderId="1" xfId="0" applyFont="1" applyFill="1" applyBorder="1" applyAlignment="1">
      <alignment horizontal="center" vertical="center"/>
    </xf>
    <xf numFmtId="0" fontId="31" fillId="6" borderId="8" xfId="0" applyFont="1" applyFill="1" applyBorder="1" applyAlignment="1">
      <alignment horizontal="center" vertical="center"/>
    </xf>
    <xf numFmtId="0" fontId="2" fillId="9" borderId="6" xfId="19" applyFont="1" applyFill="1" applyBorder="1" applyAlignment="1">
      <alignment horizontal="center" textRotation="255" shrinkToFit="1"/>
    </xf>
    <xf numFmtId="0" fontId="2" fillId="9" borderId="9" xfId="19" applyFont="1" applyFill="1" applyBorder="1" applyAlignment="1">
      <alignment horizontal="center" textRotation="255" shrinkToFit="1"/>
    </xf>
    <xf numFmtId="0" fontId="2" fillId="9" borderId="48" xfId="19" applyFont="1" applyFill="1" applyBorder="1" applyAlignment="1">
      <alignment horizontal="center" vertical="center" textRotation="255"/>
    </xf>
    <xf numFmtId="0" fontId="11" fillId="9" borderId="49" xfId="19" applyFill="1" applyBorder="1" applyAlignment="1">
      <alignment horizontal="center" vertical="center" textRotation="255"/>
    </xf>
    <xf numFmtId="0" fontId="11" fillId="9" borderId="50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center" textRotation="255" shrinkToFit="1"/>
    </xf>
    <xf numFmtId="0" fontId="11" fillId="9" borderId="9" xfId="19" applyFill="1" applyBorder="1" applyAlignment="1">
      <alignment horizontal="center" vertical="center" textRotation="255" shrinkToFit="1"/>
    </xf>
    <xf numFmtId="0" fontId="11" fillId="9" borderId="12" xfId="19" applyFill="1" applyBorder="1" applyAlignment="1">
      <alignment horizontal="center" vertical="center" textRotation="255" shrinkToFit="1"/>
    </xf>
    <xf numFmtId="0" fontId="2" fillId="9" borderId="3" xfId="19" applyFont="1" applyFill="1" applyBorder="1" applyAlignment="1">
      <alignment horizontal="center" vertical="center" textRotation="255"/>
    </xf>
    <xf numFmtId="0" fontId="11" fillId="9" borderId="26" xfId="19" applyFill="1" applyBorder="1" applyAlignment="1">
      <alignment horizontal="center" vertical="center" textRotation="255"/>
    </xf>
    <xf numFmtId="0" fontId="11" fillId="9" borderId="7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justify" wrapText="1"/>
    </xf>
    <xf numFmtId="0" fontId="2" fillId="9" borderId="9" xfId="19" applyFont="1" applyFill="1" applyBorder="1" applyAlignment="1">
      <alignment horizontal="center" vertical="justify" wrapText="1"/>
    </xf>
    <xf numFmtId="0" fontId="2" fillId="9" borderId="12" xfId="19" applyFont="1" applyFill="1" applyBorder="1" applyAlignment="1">
      <alignment horizontal="center" vertical="justify" wrapText="1"/>
    </xf>
    <xf numFmtId="0" fontId="11" fillId="9" borderId="6" xfId="19" applyFill="1" applyBorder="1" applyAlignment="1">
      <alignment horizontal="center" vertical="center" wrapText="1"/>
    </xf>
    <xf numFmtId="0" fontId="11" fillId="9" borderId="9" xfId="19" applyFill="1" applyBorder="1" applyAlignment="1">
      <alignment horizontal="center" vertical="center" wrapText="1"/>
    </xf>
    <xf numFmtId="0" fontId="11" fillId="9" borderId="12" xfId="19" applyFill="1" applyBorder="1" applyAlignment="1">
      <alignment horizontal="center" vertical="center" wrapText="1"/>
    </xf>
    <xf numFmtId="0" fontId="11" fillId="9" borderId="6" xfId="19" applyFont="1" applyFill="1" applyBorder="1" applyAlignment="1">
      <alignment horizontal="center" vertical="center" wrapText="1"/>
    </xf>
    <xf numFmtId="0" fontId="2" fillId="15" borderId="0" xfId="19" applyFont="1" applyFill="1" applyAlignment="1">
      <alignment horizontal="center"/>
    </xf>
    <xf numFmtId="0" fontId="5" fillId="16" borderId="0" xfId="2" applyFill="1" applyAlignment="1" applyProtection="1">
      <alignment horizontal="center" vertical="center"/>
      <protection locked="0"/>
    </xf>
    <xf numFmtId="0" fontId="5" fillId="16" borderId="0" xfId="2" applyFill="1" applyBorder="1" applyAlignment="1" applyProtection="1">
      <alignment horizontal="center" vertical="center"/>
      <protection locked="0"/>
    </xf>
    <xf numFmtId="0" fontId="5" fillId="16" borderId="1" xfId="2" applyFill="1" applyBorder="1" applyAlignment="1" applyProtection="1">
      <alignment horizontal="center" vertical="center"/>
      <protection locked="0"/>
    </xf>
    <xf numFmtId="0" fontId="30" fillId="6" borderId="3" xfId="19" applyFont="1" applyFill="1" applyBorder="1" applyAlignment="1">
      <alignment horizontal="center" vertical="center" wrapText="1"/>
    </xf>
    <xf numFmtId="0" fontId="30" fillId="6" borderId="4" xfId="19" applyFont="1" applyFill="1" applyBorder="1" applyAlignment="1">
      <alignment horizontal="center" vertical="center" wrapText="1"/>
    </xf>
    <xf numFmtId="0" fontId="30" fillId="6" borderId="5" xfId="19" applyFont="1" applyFill="1" applyBorder="1" applyAlignment="1">
      <alignment horizontal="center" vertical="center" wrapText="1"/>
    </xf>
    <xf numFmtId="0" fontId="30" fillId="6" borderId="7" xfId="19" applyFont="1" applyFill="1" applyBorder="1" applyAlignment="1">
      <alignment horizontal="center" vertical="center" wrapText="1"/>
    </xf>
    <xf numFmtId="0" fontId="30" fillId="6" borderId="1" xfId="19" applyFont="1" applyFill="1" applyBorder="1" applyAlignment="1">
      <alignment horizontal="center" vertical="center" wrapText="1"/>
    </xf>
    <xf numFmtId="0" fontId="30" fillId="6" borderId="8" xfId="19" applyFont="1" applyFill="1" applyBorder="1" applyAlignment="1">
      <alignment horizontal="center" vertical="center" wrapText="1"/>
    </xf>
    <xf numFmtId="0" fontId="30" fillId="6" borderId="3" xfId="19" applyFont="1" applyFill="1" applyBorder="1" applyAlignment="1">
      <alignment horizontal="center" vertical="center"/>
    </xf>
    <xf numFmtId="0" fontId="30" fillId="6" borderId="4" xfId="19" applyFont="1" applyFill="1" applyBorder="1" applyAlignment="1">
      <alignment horizontal="center" vertical="center"/>
    </xf>
    <xf numFmtId="0" fontId="30" fillId="6" borderId="5" xfId="19" applyFont="1" applyFill="1" applyBorder="1" applyAlignment="1">
      <alignment horizontal="center" vertical="center"/>
    </xf>
    <xf numFmtId="0" fontId="30" fillId="6" borderId="7" xfId="19" applyFont="1" applyFill="1" applyBorder="1" applyAlignment="1">
      <alignment horizontal="center" vertical="center"/>
    </xf>
    <xf numFmtId="0" fontId="30" fillId="6" borderId="1" xfId="19" applyFont="1" applyFill="1" applyBorder="1" applyAlignment="1">
      <alignment horizontal="center" vertical="center"/>
    </xf>
    <xf numFmtId="0" fontId="30" fillId="6" borderId="8" xfId="19" applyFont="1" applyFill="1" applyBorder="1" applyAlignment="1">
      <alignment horizontal="center" vertical="center"/>
    </xf>
    <xf numFmtId="0" fontId="30" fillId="6" borderId="6" xfId="19" applyFont="1" applyFill="1" applyBorder="1" applyAlignment="1">
      <alignment horizontal="center" vertical="center"/>
    </xf>
    <xf numFmtId="0" fontId="30" fillId="6" borderId="12" xfId="19" applyFont="1" applyFill="1" applyBorder="1" applyAlignment="1">
      <alignment horizontal="center" vertical="center"/>
    </xf>
  </cellXfs>
  <cellStyles count="21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Monétaire" xfId="20" builtinId="4"/>
    <cellStyle name="Monétaire 2" xfId="17"/>
    <cellStyle name="Normal" xfId="0" builtinId="0"/>
    <cellStyle name="Normal 2" xfId="1"/>
    <cellStyle name="Normal 2 2" xfId="19"/>
    <cellStyle name="Normal_calendrier_auto" xfId="18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2590800</xdr:colOff>
      <xdr:row>24</xdr:row>
      <xdr:rowOff>95252</xdr:rowOff>
    </xdr:from>
    <xdr:to>
      <xdr:col>3</xdr:col>
      <xdr:colOff>28575</xdr:colOff>
      <xdr:row>28</xdr:row>
      <xdr:rowOff>123826</xdr:rowOff>
    </xdr:to>
    <xdr:sp macro="" textlink="">
      <xdr:nvSpPr>
        <xdr:cNvPr id="2" name="ZoneTexte 1"/>
        <xdr:cNvSpPr txBox="1"/>
      </xdr:nvSpPr>
      <xdr:spPr>
        <a:xfrm>
          <a:off x="2590800" y="5334002"/>
          <a:ext cx="1590675" cy="790574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La</a:t>
          </a:r>
          <a:r>
            <a:rPr lang="fr-FR" sz="1100" b="1" baseline="0">
              <a:solidFill>
                <a:schemeClr val="bg1"/>
              </a:solidFill>
            </a:rPr>
            <a:t> listes des noms et prénoms doit être continue, sans cellule vide.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742949</xdr:colOff>
      <xdr:row>0</xdr:row>
      <xdr:rowOff>438151</xdr:rowOff>
    </xdr:from>
    <xdr:to>
      <xdr:col>0</xdr:col>
      <xdr:colOff>2333624</xdr:colOff>
      <xdr:row>5</xdr:row>
      <xdr:rowOff>152401</xdr:rowOff>
    </xdr:to>
    <xdr:sp macro="" textlink="">
      <xdr:nvSpPr>
        <xdr:cNvPr id="11" name="ZoneTexte 10"/>
        <xdr:cNvSpPr txBox="1"/>
      </xdr:nvSpPr>
      <xdr:spPr>
        <a:xfrm>
          <a:off x="742949" y="438151"/>
          <a:ext cx="1590675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prénom.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2600325</xdr:colOff>
      <xdr:row>20</xdr:row>
      <xdr:rowOff>19051</xdr:rowOff>
    </xdr:from>
    <xdr:to>
      <xdr:col>3</xdr:col>
      <xdr:colOff>28575</xdr:colOff>
      <xdr:row>24</xdr:row>
      <xdr:rowOff>38100</xdr:rowOff>
    </xdr:to>
    <xdr:sp macro="" textlink="">
      <xdr:nvSpPr>
        <xdr:cNvPr id="15" name="ZoneTexte 14"/>
        <xdr:cNvSpPr txBox="1"/>
      </xdr:nvSpPr>
      <xdr:spPr>
        <a:xfrm>
          <a:off x="2600325" y="3829051"/>
          <a:ext cx="1581150" cy="781049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Ne rien écrire dans</a:t>
          </a:r>
          <a:r>
            <a:rPr lang="fr-FR" sz="1100" b="1" baseline="0">
              <a:solidFill>
                <a:schemeClr val="bg1"/>
              </a:solidFill>
            </a:rPr>
            <a:t> les colonnes B et C si ce n'est des noms dans la liste.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1838326</xdr:colOff>
      <xdr:row>5</xdr:row>
      <xdr:rowOff>161925</xdr:rowOff>
    </xdr:from>
    <xdr:to>
      <xdr:col>1</xdr:col>
      <xdr:colOff>19050</xdr:colOff>
      <xdr:row>8</xdr:row>
      <xdr:rowOff>0</xdr:rowOff>
    </xdr:to>
    <xdr:cxnSp macro="">
      <xdr:nvCxnSpPr>
        <xdr:cNvPr id="16" name="Connecteur droit avec flèche 15"/>
        <xdr:cNvCxnSpPr/>
      </xdr:nvCxnSpPr>
      <xdr:spPr>
        <a:xfrm>
          <a:off x="1838326" y="1781175"/>
          <a:ext cx="809624" cy="409575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3</xdr:row>
      <xdr:rowOff>19051</xdr:rowOff>
    </xdr:from>
    <xdr:to>
      <xdr:col>5</xdr:col>
      <xdr:colOff>676275</xdr:colOff>
      <xdr:row>9</xdr:row>
      <xdr:rowOff>161925</xdr:rowOff>
    </xdr:to>
    <xdr:sp macro="" textlink="">
      <xdr:nvSpPr>
        <xdr:cNvPr id="19" name="ZoneTexte 18"/>
        <xdr:cNvSpPr txBox="1"/>
      </xdr:nvSpPr>
      <xdr:spPr>
        <a:xfrm>
          <a:off x="4819650" y="1257301"/>
          <a:ext cx="1533525" cy="1285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"Bilan"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742950</xdr:colOff>
      <xdr:row>6</xdr:row>
      <xdr:rowOff>0</xdr:rowOff>
    </xdr:from>
    <xdr:to>
      <xdr:col>3</xdr:col>
      <xdr:colOff>657225</xdr:colOff>
      <xdr:row>8</xdr:row>
      <xdr:rowOff>57150</xdr:rowOff>
    </xdr:to>
    <xdr:cxnSp macro="">
      <xdr:nvCxnSpPr>
        <xdr:cNvPr id="21" name="Connecteur droit avec flèche 20"/>
        <xdr:cNvCxnSpPr/>
      </xdr:nvCxnSpPr>
      <xdr:spPr>
        <a:xfrm flipH="1">
          <a:off x="4133850" y="1809750"/>
          <a:ext cx="676275" cy="438150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3329037" y="10584"/>
          <a:ext cx="1908753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10418232" y="10583"/>
          <a:ext cx="1270002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4" name="ZoneTexte 3"/>
        <xdr:cNvSpPr txBox="1"/>
      </xdr:nvSpPr>
      <xdr:spPr>
        <a:xfrm>
          <a:off x="5449633" y="16220"/>
          <a:ext cx="963537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5" name="ZoneTexte 4"/>
        <xdr:cNvSpPr txBox="1"/>
      </xdr:nvSpPr>
      <xdr:spPr>
        <a:xfrm>
          <a:off x="6606763" y="13607"/>
          <a:ext cx="993774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6" name="ZoneTexte 5"/>
        <xdr:cNvSpPr txBox="1"/>
      </xdr:nvSpPr>
      <xdr:spPr>
        <a:xfrm>
          <a:off x="7814610" y="25977"/>
          <a:ext cx="898524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7" name="ZoneTexte 6"/>
        <xdr:cNvSpPr txBox="1"/>
      </xdr:nvSpPr>
      <xdr:spPr>
        <a:xfrm>
          <a:off x="8997346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504824</xdr:colOff>
      <xdr:row>0</xdr:row>
      <xdr:rowOff>19050</xdr:rowOff>
    </xdr:from>
    <xdr:to>
      <xdr:col>8</xdr:col>
      <xdr:colOff>495300</xdr:colOff>
      <xdr:row>0</xdr:row>
      <xdr:rowOff>381000</xdr:rowOff>
    </xdr:to>
    <xdr:sp macro="[0]!MiseAjourBG" textlink="">
      <xdr:nvSpPr>
        <xdr:cNvPr id="2" name="ZoneTexte 1"/>
        <xdr:cNvSpPr txBox="1"/>
      </xdr:nvSpPr>
      <xdr:spPr>
        <a:xfrm>
          <a:off x="3400424" y="19050"/>
          <a:ext cx="2076451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Mise</a:t>
          </a:r>
          <a:r>
            <a:rPr lang="fr-FR" sz="1100" b="1" baseline="0">
              <a:solidFill>
                <a:srgbClr val="0000FF"/>
              </a:solidFill>
            </a:rPr>
            <a:t> à jour de la Base générale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</xdr:col>
      <xdr:colOff>114300</xdr:colOff>
      <xdr:row>0</xdr:row>
      <xdr:rowOff>38100</xdr:rowOff>
    </xdr:from>
    <xdr:to>
      <xdr:col>4</xdr:col>
      <xdr:colOff>114300</xdr:colOff>
      <xdr:row>1</xdr:row>
      <xdr:rowOff>133350</xdr:rowOff>
    </xdr:to>
    <xdr:sp macro="" textlink="">
      <xdr:nvSpPr>
        <xdr:cNvPr id="3" name="ZoneTexte 2"/>
        <xdr:cNvSpPr txBox="1"/>
      </xdr:nvSpPr>
      <xdr:spPr>
        <a:xfrm>
          <a:off x="876300" y="38100"/>
          <a:ext cx="1800225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 remplir</a:t>
          </a:r>
          <a:r>
            <a:rPr lang="fr-FR" sz="1100" baseline="0"/>
            <a:t> une fois par an avec des copier - coller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4033887" y="10584"/>
          <a:ext cx="1908753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11123082" y="10583"/>
          <a:ext cx="1270002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4" name="ZoneTexte 3"/>
        <xdr:cNvSpPr txBox="1"/>
      </xdr:nvSpPr>
      <xdr:spPr>
        <a:xfrm>
          <a:off x="6154483" y="16220"/>
          <a:ext cx="963537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5" name="ZoneTexte 4"/>
        <xdr:cNvSpPr txBox="1"/>
      </xdr:nvSpPr>
      <xdr:spPr>
        <a:xfrm>
          <a:off x="7311613" y="13607"/>
          <a:ext cx="993774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6" name="ZoneTexte 5"/>
        <xdr:cNvSpPr txBox="1"/>
      </xdr:nvSpPr>
      <xdr:spPr>
        <a:xfrm>
          <a:off x="8519460" y="25977"/>
          <a:ext cx="898524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7" name="ZoneTexte 6"/>
        <xdr:cNvSpPr txBox="1"/>
      </xdr:nvSpPr>
      <xdr:spPr>
        <a:xfrm>
          <a:off x="9702196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98452</xdr:colOff>
      <xdr:row>3</xdr:row>
      <xdr:rowOff>54429</xdr:rowOff>
    </xdr:from>
    <xdr:to>
      <xdr:col>5</xdr:col>
      <xdr:colOff>68035</xdr:colOff>
      <xdr:row>5</xdr:row>
      <xdr:rowOff>26714</xdr:rowOff>
    </xdr:to>
    <xdr:sp macro="[0]!Bilan" textlink="">
      <xdr:nvSpPr>
        <xdr:cNvPr id="2" name="ZoneTexte 1"/>
        <xdr:cNvSpPr txBox="1"/>
      </xdr:nvSpPr>
      <xdr:spPr>
        <a:xfrm>
          <a:off x="98452" y="578304"/>
          <a:ext cx="1579308" cy="41043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98452</xdr:colOff>
      <xdr:row>3</xdr:row>
      <xdr:rowOff>54429</xdr:rowOff>
    </xdr:from>
    <xdr:to>
      <xdr:col>5</xdr:col>
      <xdr:colOff>68035</xdr:colOff>
      <xdr:row>5</xdr:row>
      <xdr:rowOff>26714</xdr:rowOff>
    </xdr:to>
    <xdr:sp macro="[0]!Bilan" textlink="">
      <xdr:nvSpPr>
        <xdr:cNvPr id="3" name="ZoneTexte 2"/>
        <xdr:cNvSpPr txBox="1"/>
      </xdr:nvSpPr>
      <xdr:spPr>
        <a:xfrm>
          <a:off x="98452" y="571500"/>
          <a:ext cx="1711297" cy="42132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R43"/>
  <sheetViews>
    <sheetView showRowColHeaders="0" workbookViewId="0">
      <selection activeCell="A22" sqref="A22"/>
    </sheetView>
  </sheetViews>
  <sheetFormatPr baseColWidth="10" defaultRowHeight="15" x14ac:dyDescent="0.25"/>
  <cols>
    <col min="1" max="1" width="39.42578125" customWidth="1"/>
    <col min="3" max="3" width="11.42578125" style="60"/>
    <col min="14" max="14" width="30.28515625" customWidth="1"/>
  </cols>
  <sheetData>
    <row r="1" spans="1:18" ht="63.75" customHeight="1" x14ac:dyDescent="0.35">
      <c r="A1" s="263"/>
      <c r="B1" s="263"/>
      <c r="C1" s="263"/>
      <c r="D1" s="286" t="s">
        <v>124</v>
      </c>
      <c r="E1" s="263"/>
      <c r="F1" s="263"/>
      <c r="G1" s="263"/>
      <c r="H1" s="263"/>
      <c r="I1" s="263"/>
      <c r="J1" s="263"/>
      <c r="K1" s="263"/>
      <c r="L1" s="263"/>
      <c r="M1" s="284" t="s">
        <v>123</v>
      </c>
      <c r="N1" s="263"/>
      <c r="O1" s="263"/>
      <c r="P1" s="263"/>
      <c r="Q1" s="263"/>
      <c r="R1" s="263"/>
    </row>
    <row r="2" spans="1:18" ht="18.75" x14ac:dyDescent="0.3">
      <c r="A2" s="263"/>
      <c r="B2" s="266" t="s">
        <v>19</v>
      </c>
      <c r="C2" s="267">
        <v>2014</v>
      </c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5" t="s">
        <v>83</v>
      </c>
      <c r="O2" s="263"/>
      <c r="P2" s="263"/>
      <c r="Q2" s="263"/>
      <c r="R2" s="263"/>
    </row>
    <row r="3" spans="1:18" x14ac:dyDescent="0.25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117">
        <f>DATE(ANNEE,1,1)</f>
        <v>41640</v>
      </c>
      <c r="O3" s="263"/>
      <c r="P3" s="263"/>
      <c r="Q3" s="263"/>
      <c r="R3" s="263"/>
    </row>
    <row r="4" spans="1:18" x14ac:dyDescent="0.25">
      <c r="A4" s="263"/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118">
        <f>ROUND(DATE(ANNEE,4,MOD(234-11*MOD(ANNEE,19),30))/7,0)*7-6</f>
        <v>41749</v>
      </c>
      <c r="O4" s="263">
        <v>1</v>
      </c>
      <c r="P4" s="263"/>
      <c r="Q4" s="263"/>
      <c r="R4" s="263"/>
    </row>
    <row r="5" spans="1:18" x14ac:dyDescent="0.25">
      <c r="A5" s="263"/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118">
        <f>N4+1</f>
        <v>41750</v>
      </c>
      <c r="O5" s="263"/>
      <c r="P5" s="263"/>
      <c r="Q5" s="263"/>
      <c r="R5" s="263"/>
    </row>
    <row r="6" spans="1:18" x14ac:dyDescent="0.25">
      <c r="A6" s="263"/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119">
        <f>DATE(ANNEE,5,1)</f>
        <v>41760</v>
      </c>
      <c r="O6" s="263"/>
      <c r="P6" s="263"/>
      <c r="Q6" s="263"/>
      <c r="R6" s="263"/>
    </row>
    <row r="7" spans="1:18" x14ac:dyDescent="0.25">
      <c r="A7" s="263"/>
      <c r="B7" s="263"/>
      <c r="C7" s="263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119">
        <f>DATE(ANNEE,5,8)</f>
        <v>41767</v>
      </c>
      <c r="O7" s="263"/>
      <c r="P7" s="263"/>
      <c r="Q7" s="263"/>
      <c r="R7" s="263"/>
    </row>
    <row r="8" spans="1:18" x14ac:dyDescent="0.25">
      <c r="A8" s="264"/>
      <c r="B8" s="126" t="s">
        <v>84</v>
      </c>
      <c r="C8" s="126" t="s">
        <v>30</v>
      </c>
      <c r="D8" s="263"/>
      <c r="E8" s="263"/>
      <c r="F8" s="263"/>
      <c r="G8" s="263"/>
      <c r="H8" s="263"/>
      <c r="I8" s="263"/>
      <c r="J8" s="263"/>
      <c r="K8" s="263"/>
      <c r="L8" s="263"/>
      <c r="M8" s="263"/>
      <c r="N8" s="118">
        <f>N4+39</f>
        <v>41788</v>
      </c>
      <c r="O8" s="263"/>
      <c r="P8" s="263"/>
      <c r="Q8" s="263"/>
      <c r="R8" s="263"/>
    </row>
    <row r="9" spans="1:18" x14ac:dyDescent="0.25">
      <c r="A9" s="264" t="s">
        <v>24</v>
      </c>
      <c r="B9" s="123" t="s">
        <v>18</v>
      </c>
      <c r="C9" s="259" t="s">
        <v>278</v>
      </c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118">
        <f>N4+50</f>
        <v>41799</v>
      </c>
      <c r="O9" s="263"/>
      <c r="P9" s="263"/>
      <c r="Q9" s="263"/>
      <c r="R9" s="263"/>
    </row>
    <row r="10" spans="1:18" x14ac:dyDescent="0.25">
      <c r="A10" s="264" t="s">
        <v>25</v>
      </c>
      <c r="B10" s="124" t="s">
        <v>28</v>
      </c>
      <c r="C10" s="260" t="s">
        <v>279</v>
      </c>
      <c r="D10" s="263"/>
      <c r="E10" s="263"/>
      <c r="F10" s="263"/>
      <c r="G10" s="263"/>
      <c r="H10" s="263"/>
      <c r="I10" s="263"/>
      <c r="J10" s="263"/>
      <c r="K10" s="263"/>
      <c r="L10" s="263"/>
      <c r="M10" s="263"/>
      <c r="N10" s="119">
        <f>DATE(ANNEE,7,14)</f>
        <v>41834</v>
      </c>
      <c r="O10" s="263"/>
      <c r="P10" s="263"/>
      <c r="Q10" s="263"/>
      <c r="R10" s="263"/>
    </row>
    <row r="11" spans="1:18" x14ac:dyDescent="0.25">
      <c r="A11" s="264" t="s">
        <v>26</v>
      </c>
      <c r="B11" s="124" t="s">
        <v>29</v>
      </c>
      <c r="C11" s="260" t="s">
        <v>280</v>
      </c>
      <c r="D11" s="263"/>
      <c r="E11" s="263"/>
      <c r="F11" s="263"/>
      <c r="G11" s="263"/>
      <c r="H11" s="263"/>
      <c r="I11" s="263"/>
      <c r="J11" s="263"/>
      <c r="K11" s="263"/>
      <c r="L11" s="263"/>
      <c r="M11" s="263"/>
      <c r="N11" s="119">
        <f>DATE(ANNEE,8,15)</f>
        <v>41866</v>
      </c>
      <c r="O11" s="263"/>
      <c r="P11" s="263"/>
      <c r="Q11" s="263"/>
      <c r="R11" s="263"/>
    </row>
    <row r="12" spans="1:18" x14ac:dyDescent="0.25">
      <c r="A12" s="264" t="s">
        <v>267</v>
      </c>
      <c r="B12" s="124"/>
      <c r="C12" s="260"/>
      <c r="D12" s="263"/>
      <c r="E12" s="263"/>
      <c r="F12" s="263"/>
      <c r="G12" s="263"/>
      <c r="H12" s="263"/>
      <c r="I12" s="263"/>
      <c r="J12" s="263"/>
      <c r="K12" s="263"/>
      <c r="L12" s="263"/>
      <c r="M12" s="263"/>
      <c r="N12" s="119">
        <f>DATE(ANNEE,11,1)</f>
        <v>41944</v>
      </c>
      <c r="O12" s="263"/>
      <c r="P12" s="263"/>
      <c r="Q12" s="263"/>
      <c r="R12" s="263"/>
    </row>
    <row r="13" spans="1:18" x14ac:dyDescent="0.25">
      <c r="A13" s="264" t="s">
        <v>268</v>
      </c>
      <c r="B13" s="124"/>
      <c r="C13" s="260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119">
        <f>DATE(ANNEE,11,11)</f>
        <v>41954</v>
      </c>
      <c r="O13" s="263"/>
      <c r="P13" s="263"/>
      <c r="Q13" s="263"/>
      <c r="R13" s="263"/>
    </row>
    <row r="14" spans="1:18" x14ac:dyDescent="0.25">
      <c r="A14" s="264" t="s">
        <v>269</v>
      </c>
      <c r="B14" s="124"/>
      <c r="C14" s="260"/>
      <c r="D14" s="263"/>
      <c r="E14" s="263"/>
      <c r="F14" s="263"/>
      <c r="G14" s="263"/>
      <c r="H14" s="263"/>
      <c r="I14" s="263"/>
      <c r="J14" s="263"/>
      <c r="K14" s="263"/>
      <c r="L14" s="263"/>
      <c r="M14" s="263"/>
      <c r="N14" s="120">
        <f>DATE(ANNEE,12,25)</f>
        <v>41998</v>
      </c>
      <c r="O14" s="263"/>
      <c r="P14" s="263"/>
      <c r="Q14" s="263"/>
      <c r="R14" s="263"/>
    </row>
    <row r="15" spans="1:18" x14ac:dyDescent="0.25">
      <c r="A15" s="264" t="s">
        <v>270</v>
      </c>
      <c r="B15" s="124"/>
      <c r="C15" s="260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</row>
    <row r="16" spans="1:18" x14ac:dyDescent="0.25">
      <c r="A16" s="264" t="s">
        <v>271</v>
      </c>
      <c r="B16" s="124"/>
      <c r="C16" s="260"/>
      <c r="D16" s="263"/>
      <c r="E16" s="263"/>
      <c r="F16" s="263"/>
      <c r="G16" s="263"/>
      <c r="H16" s="263"/>
      <c r="I16" s="263"/>
      <c r="J16" s="263"/>
      <c r="K16" s="263"/>
      <c r="L16" s="263"/>
      <c r="M16" s="263"/>
      <c r="N16" s="136" t="s">
        <v>112</v>
      </c>
      <c r="O16" s="136">
        <v>365</v>
      </c>
      <c r="P16" s="263"/>
      <c r="Q16" s="263"/>
      <c r="R16" s="263"/>
    </row>
    <row r="17" spans="1:18" x14ac:dyDescent="0.25">
      <c r="A17" s="264" t="s">
        <v>272</v>
      </c>
      <c r="B17" s="124"/>
      <c r="C17" s="260"/>
      <c r="D17" s="263"/>
      <c r="E17" s="263"/>
      <c r="F17" s="263"/>
      <c r="G17" s="263"/>
      <c r="H17" s="263"/>
      <c r="I17" s="263"/>
      <c r="J17" s="263"/>
      <c r="K17" s="263"/>
      <c r="L17" s="263"/>
      <c r="M17" s="263"/>
      <c r="N17" s="136" t="s">
        <v>113</v>
      </c>
      <c r="O17" s="136">
        <v>25</v>
      </c>
      <c r="P17" s="263"/>
      <c r="Q17" s="263"/>
      <c r="R17" s="263"/>
    </row>
    <row r="18" spans="1:18" x14ac:dyDescent="0.25">
      <c r="A18" s="264" t="s">
        <v>273</v>
      </c>
      <c r="B18" s="124"/>
      <c r="C18" s="260"/>
      <c r="D18" s="263"/>
      <c r="E18" s="263"/>
      <c r="F18" s="263"/>
      <c r="G18" s="263"/>
      <c r="H18" s="263"/>
      <c r="I18" s="263"/>
      <c r="J18" s="263"/>
      <c r="K18" s="263"/>
      <c r="L18" s="263"/>
      <c r="M18" s="263"/>
      <c r="N18" s="136" t="s">
        <v>115</v>
      </c>
      <c r="O18" s="136">
        <v>5</v>
      </c>
      <c r="P18" s="263"/>
      <c r="Q18" s="263"/>
      <c r="R18" s="263"/>
    </row>
    <row r="19" spans="1:18" x14ac:dyDescent="0.25">
      <c r="A19" s="264" t="s">
        <v>274</v>
      </c>
      <c r="B19" s="124"/>
      <c r="C19" s="260"/>
      <c r="D19" s="263"/>
      <c r="E19" s="263"/>
      <c r="F19" s="263"/>
      <c r="G19" s="263"/>
      <c r="H19" s="263"/>
      <c r="I19" s="263"/>
      <c r="J19" s="263"/>
      <c r="K19" s="263"/>
      <c r="L19" s="263"/>
      <c r="M19" s="263"/>
      <c r="N19" s="136" t="s">
        <v>114</v>
      </c>
      <c r="O19" s="136">
        <v>52</v>
      </c>
      <c r="P19" s="263"/>
      <c r="Q19" s="263"/>
      <c r="R19" s="263"/>
    </row>
    <row r="20" spans="1:18" x14ac:dyDescent="0.25">
      <c r="A20" s="264" t="s">
        <v>275</v>
      </c>
      <c r="B20" s="125"/>
      <c r="C20" s="261"/>
      <c r="D20" s="263"/>
      <c r="E20" s="263"/>
      <c r="F20" s="263"/>
      <c r="G20" s="263"/>
      <c r="H20" s="263"/>
      <c r="I20" s="263"/>
      <c r="J20" s="263"/>
      <c r="K20" s="263"/>
      <c r="L20" s="263"/>
      <c r="M20" s="263"/>
      <c r="N20" s="136" t="s">
        <v>116</v>
      </c>
      <c r="O20" s="136">
        <v>11</v>
      </c>
      <c r="P20" s="263"/>
      <c r="Q20" s="263"/>
      <c r="R20" s="263"/>
    </row>
    <row r="21" spans="1:18" x14ac:dyDescent="0.25">
      <c r="A21" s="263"/>
      <c r="B21" s="263"/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263"/>
      <c r="N21" s="136" t="s">
        <v>117</v>
      </c>
      <c r="O21" s="136">
        <v>1</v>
      </c>
      <c r="P21" s="263"/>
      <c r="Q21" s="263"/>
      <c r="R21" s="263"/>
    </row>
    <row r="22" spans="1:18" x14ac:dyDescent="0.25">
      <c r="A22" s="263"/>
      <c r="B22" s="263"/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263"/>
      <c r="N22" s="136"/>
      <c r="O22" s="136"/>
      <c r="P22" s="263"/>
      <c r="Q22" s="263"/>
      <c r="R22" s="263"/>
    </row>
    <row r="23" spans="1:18" x14ac:dyDescent="0.25">
      <c r="A23" s="263"/>
      <c r="B23" s="263"/>
      <c r="C23" s="263"/>
      <c r="D23" s="263"/>
      <c r="E23" s="263"/>
      <c r="F23" s="263"/>
      <c r="G23" s="263"/>
      <c r="H23" s="263"/>
      <c r="I23" s="263"/>
      <c r="J23" s="263"/>
      <c r="K23" s="263"/>
      <c r="L23" s="263"/>
      <c r="M23" s="263"/>
      <c r="N23" s="285" t="s">
        <v>118</v>
      </c>
      <c r="O23" s="285">
        <f>O16-O17-O18-O19-O20</f>
        <v>272</v>
      </c>
      <c r="P23" s="263"/>
      <c r="Q23" s="263"/>
      <c r="R23" s="263"/>
    </row>
    <row r="24" spans="1:18" x14ac:dyDescent="0.25">
      <c r="A24" s="263"/>
      <c r="B24" s="263"/>
      <c r="C24" s="263"/>
      <c r="D24" s="263"/>
      <c r="E24" s="263"/>
      <c r="F24" s="263"/>
      <c r="G24" s="263"/>
      <c r="H24" s="263"/>
      <c r="I24" s="263"/>
      <c r="J24" s="263"/>
      <c r="K24" s="263"/>
      <c r="L24" s="263"/>
      <c r="M24" s="263"/>
      <c r="N24" s="137" t="s">
        <v>119</v>
      </c>
      <c r="O24" s="137">
        <v>1607</v>
      </c>
      <c r="P24" s="263"/>
      <c r="Q24" s="263"/>
      <c r="R24" s="263"/>
    </row>
    <row r="25" spans="1:18" x14ac:dyDescent="0.25">
      <c r="A25" s="263"/>
      <c r="B25" s="263"/>
      <c r="C25" s="263"/>
      <c r="D25" s="263"/>
      <c r="E25" s="263"/>
      <c r="F25" s="263"/>
      <c r="G25" s="263"/>
      <c r="H25" s="263"/>
      <c r="I25" s="263"/>
      <c r="J25" s="263"/>
      <c r="K25" s="263"/>
      <c r="L25" s="263"/>
      <c r="M25" s="263"/>
      <c r="N25" s="285" t="s">
        <v>120</v>
      </c>
      <c r="O25" s="285">
        <f>O24/O23</f>
        <v>5.9080882352941178</v>
      </c>
      <c r="P25" s="263"/>
      <c r="Q25" s="263"/>
      <c r="R25" s="263"/>
    </row>
    <row r="26" spans="1:18" x14ac:dyDescent="0.25">
      <c r="A26" s="263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</row>
    <row r="27" spans="1:18" x14ac:dyDescent="0.25">
      <c r="A27" s="263"/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</row>
    <row r="28" spans="1:18" x14ac:dyDescent="0.25">
      <c r="A28" s="263"/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</row>
    <row r="29" spans="1:18" x14ac:dyDescent="0.25">
      <c r="A29" s="263"/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</row>
    <row r="30" spans="1:18" x14ac:dyDescent="0.25">
      <c r="A30" s="263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</row>
    <row r="31" spans="1:18" x14ac:dyDescent="0.25">
      <c r="A31" s="263"/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</row>
    <row r="32" spans="1:18" x14ac:dyDescent="0.25">
      <c r="A32" s="263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</row>
    <row r="33" spans="1:18" x14ac:dyDescent="0.25">
      <c r="A33" s="263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</row>
    <row r="34" spans="1:18" x14ac:dyDescent="0.25">
      <c r="A34" s="263"/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</row>
    <row r="35" spans="1:18" x14ac:dyDescent="0.25">
      <c r="A35" s="263"/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</row>
    <row r="36" spans="1:18" x14ac:dyDescent="0.25">
      <c r="A36" s="263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</row>
    <row r="37" spans="1:18" x14ac:dyDescent="0.25">
      <c r="A37" s="263"/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</row>
    <row r="38" spans="1:18" x14ac:dyDescent="0.25">
      <c r="A38" s="263"/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</row>
    <row r="39" spans="1:18" x14ac:dyDescent="0.25">
      <c r="A39" s="263"/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</row>
    <row r="40" spans="1:18" x14ac:dyDescent="0.25">
      <c r="A40" s="263"/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</row>
    <row r="41" spans="1:18" x14ac:dyDescent="0.25">
      <c r="A41" s="263"/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</row>
    <row r="42" spans="1:18" x14ac:dyDescent="0.25">
      <c r="A42" s="263"/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</row>
    <row r="43" spans="1:18" x14ac:dyDescent="0.25">
      <c r="A43" s="263"/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H200"/>
  <sheetViews>
    <sheetView showZeros="0" workbookViewId="0">
      <selection activeCell="D7" sqref="D7"/>
    </sheetView>
  </sheetViews>
  <sheetFormatPr baseColWidth="10" defaultRowHeight="15" x14ac:dyDescent="0.25"/>
  <cols>
    <col min="1" max="1" width="10.28515625" customWidth="1"/>
    <col min="2" max="2" width="34.140625" customWidth="1"/>
    <col min="3" max="3" width="12.42578125" style="60" customWidth="1"/>
    <col min="4" max="4" width="36.7109375" customWidth="1"/>
    <col min="5" max="5" width="13.28515625" customWidth="1"/>
    <col min="6" max="6" width="28.28515625" customWidth="1"/>
    <col min="8" max="8" width="23.5703125" customWidth="1"/>
  </cols>
  <sheetData>
    <row r="1" spans="1:8" s="60" customFormat="1" x14ac:dyDescent="0.25">
      <c r="A1" s="289" t="s">
        <v>35</v>
      </c>
      <c r="B1" s="290">
        <v>0</v>
      </c>
      <c r="C1" s="289" t="s">
        <v>36</v>
      </c>
      <c r="D1" s="290"/>
      <c r="E1" s="289" t="s">
        <v>37</v>
      </c>
      <c r="F1" s="290">
        <v>0</v>
      </c>
      <c r="G1" s="289" t="s">
        <v>38</v>
      </c>
      <c r="H1" s="290">
        <v>0</v>
      </c>
    </row>
    <row r="2" spans="1:8" x14ac:dyDescent="0.25">
      <c r="A2" s="291" t="s">
        <v>39</v>
      </c>
      <c r="B2" s="291" t="s">
        <v>40</v>
      </c>
      <c r="C2" s="291">
        <v>190</v>
      </c>
      <c r="D2" s="292"/>
      <c r="E2" s="291" t="s">
        <v>53</v>
      </c>
      <c r="F2" s="292" t="s">
        <v>54</v>
      </c>
      <c r="G2" s="291" t="s">
        <v>41</v>
      </c>
      <c r="H2" s="292" t="s">
        <v>42</v>
      </c>
    </row>
    <row r="3" spans="1:8" x14ac:dyDescent="0.25">
      <c r="A3" s="291" t="s">
        <v>43</v>
      </c>
      <c r="B3" s="291" t="s">
        <v>44</v>
      </c>
      <c r="C3" s="291">
        <v>61</v>
      </c>
      <c r="D3" s="292"/>
      <c r="E3" s="291" t="s">
        <v>59</v>
      </c>
      <c r="F3" s="292" t="s">
        <v>59</v>
      </c>
      <c r="G3" s="291" t="s">
        <v>45</v>
      </c>
      <c r="H3" s="292" t="s">
        <v>46</v>
      </c>
    </row>
    <row r="4" spans="1:8" x14ac:dyDescent="0.25">
      <c r="A4" s="291" t="s">
        <v>47</v>
      </c>
      <c r="B4" s="291" t="s">
        <v>48</v>
      </c>
      <c r="C4" s="291">
        <v>136</v>
      </c>
      <c r="D4" s="292"/>
      <c r="E4" s="291" t="s">
        <v>64</v>
      </c>
      <c r="F4" s="292" t="s">
        <v>65</v>
      </c>
      <c r="G4" s="291" t="s">
        <v>49</v>
      </c>
      <c r="H4" s="292" t="s">
        <v>50</v>
      </c>
    </row>
    <row r="5" spans="1:8" x14ac:dyDescent="0.25">
      <c r="A5" s="291" t="s">
        <v>51</v>
      </c>
      <c r="B5" s="291" t="s">
        <v>52</v>
      </c>
      <c r="C5" s="291">
        <v>21</v>
      </c>
      <c r="D5" s="292"/>
      <c r="E5" s="291" t="s">
        <v>195</v>
      </c>
      <c r="F5" s="292" t="s">
        <v>196</v>
      </c>
      <c r="G5" s="291" t="s">
        <v>55</v>
      </c>
      <c r="H5" s="292" t="s">
        <v>56</v>
      </c>
    </row>
    <row r="6" spans="1:8" x14ac:dyDescent="0.25">
      <c r="A6" s="291" t="s">
        <v>57</v>
      </c>
      <c r="B6" s="291" t="s">
        <v>58</v>
      </c>
      <c r="C6" s="291">
        <v>152</v>
      </c>
      <c r="D6" s="292"/>
      <c r="E6" s="291" t="s">
        <v>200</v>
      </c>
      <c r="F6" s="292" t="s">
        <v>201</v>
      </c>
      <c r="G6" s="291" t="s">
        <v>60</v>
      </c>
      <c r="H6" s="292" t="s">
        <v>61</v>
      </c>
    </row>
    <row r="7" spans="1:8" x14ac:dyDescent="0.25">
      <c r="A7" s="291" t="s">
        <v>62</v>
      </c>
      <c r="B7" s="291" t="s">
        <v>63</v>
      </c>
      <c r="C7" s="291">
        <v>102</v>
      </c>
      <c r="D7" s="292"/>
      <c r="E7" s="291" t="s">
        <v>192</v>
      </c>
      <c r="F7" s="292" t="s">
        <v>203</v>
      </c>
      <c r="G7" s="291" t="s">
        <v>66</v>
      </c>
      <c r="H7" s="292" t="s">
        <v>67</v>
      </c>
    </row>
    <row r="8" spans="1:8" x14ac:dyDescent="0.25">
      <c r="A8" s="291" t="s">
        <v>148</v>
      </c>
      <c r="B8" s="291" t="s">
        <v>194</v>
      </c>
      <c r="C8" s="291">
        <v>184</v>
      </c>
      <c r="D8" s="292"/>
      <c r="E8" s="291" t="s">
        <v>179</v>
      </c>
      <c r="F8" s="292" t="s">
        <v>179</v>
      </c>
      <c r="G8" s="291" t="s">
        <v>197</v>
      </c>
      <c r="H8" s="292" t="s">
        <v>198</v>
      </c>
    </row>
    <row r="9" spans="1:8" x14ac:dyDescent="0.25">
      <c r="A9" s="291" t="s">
        <v>144</v>
      </c>
      <c r="B9" s="291" t="s">
        <v>199</v>
      </c>
      <c r="C9" s="291">
        <v>13</v>
      </c>
      <c r="D9" s="292"/>
      <c r="E9" s="291" t="s">
        <v>180</v>
      </c>
      <c r="F9" s="292" t="s">
        <v>180</v>
      </c>
      <c r="G9" s="291">
        <v>0</v>
      </c>
      <c r="H9" s="292">
        <v>0</v>
      </c>
    </row>
    <row r="10" spans="1:8" x14ac:dyDescent="0.25">
      <c r="A10" s="291" t="s">
        <v>151</v>
      </c>
      <c r="B10" s="291" t="s">
        <v>202</v>
      </c>
      <c r="C10" s="291">
        <v>172</v>
      </c>
      <c r="D10" s="292"/>
      <c r="E10" s="291" t="s">
        <v>181</v>
      </c>
      <c r="F10" s="292" t="s">
        <v>181</v>
      </c>
      <c r="G10" s="291">
        <v>0</v>
      </c>
      <c r="H10" s="292">
        <v>0</v>
      </c>
    </row>
    <row r="11" spans="1:8" x14ac:dyDescent="0.25">
      <c r="A11" s="291" t="s">
        <v>157</v>
      </c>
      <c r="B11" s="291" t="s">
        <v>204</v>
      </c>
      <c r="C11" s="291">
        <v>47</v>
      </c>
      <c r="D11" s="292"/>
      <c r="E11" s="291" t="s">
        <v>182</v>
      </c>
      <c r="F11" s="292" t="s">
        <v>182</v>
      </c>
      <c r="G11" s="291">
        <v>0</v>
      </c>
      <c r="H11" s="292">
        <v>0</v>
      </c>
    </row>
    <row r="12" spans="1:8" x14ac:dyDescent="0.25">
      <c r="A12" s="291" t="s">
        <v>136</v>
      </c>
      <c r="B12" s="291" t="s">
        <v>205</v>
      </c>
      <c r="C12" s="291">
        <v>149</v>
      </c>
      <c r="D12" s="292"/>
      <c r="E12" s="291" t="s">
        <v>183</v>
      </c>
      <c r="F12" s="292" t="s">
        <v>183</v>
      </c>
      <c r="G12" s="291">
        <v>0</v>
      </c>
      <c r="H12" s="292">
        <v>0</v>
      </c>
    </row>
    <row r="13" spans="1:8" x14ac:dyDescent="0.25">
      <c r="A13" s="291" t="s">
        <v>131</v>
      </c>
      <c r="B13" s="291" t="s">
        <v>206</v>
      </c>
      <c r="C13" s="291">
        <v>125</v>
      </c>
      <c r="D13" s="292"/>
      <c r="E13" s="291" t="s">
        <v>211</v>
      </c>
      <c r="F13" s="292" t="s">
        <v>212</v>
      </c>
      <c r="G13" s="291">
        <v>0</v>
      </c>
      <c r="H13" s="292">
        <v>0</v>
      </c>
    </row>
    <row r="14" spans="1:8" x14ac:dyDescent="0.25">
      <c r="A14" s="291" t="s">
        <v>207</v>
      </c>
      <c r="B14" s="291" t="s">
        <v>208</v>
      </c>
      <c r="C14" s="291">
        <v>157</v>
      </c>
      <c r="D14" s="292"/>
      <c r="E14" s="291"/>
      <c r="F14" s="292"/>
      <c r="G14" s="291">
        <v>0</v>
      </c>
      <c r="H14" s="292">
        <v>0</v>
      </c>
    </row>
    <row r="15" spans="1:8" x14ac:dyDescent="0.25">
      <c r="A15" s="291" t="s">
        <v>141</v>
      </c>
      <c r="B15" s="291" t="s">
        <v>209</v>
      </c>
      <c r="C15" s="291">
        <v>179</v>
      </c>
      <c r="D15" s="292"/>
      <c r="E15" s="291"/>
      <c r="F15" s="292"/>
      <c r="G15" s="291">
        <v>0</v>
      </c>
      <c r="H15" s="292">
        <v>0</v>
      </c>
    </row>
    <row r="16" spans="1:8" x14ac:dyDescent="0.25">
      <c r="A16" s="291" t="s">
        <v>153</v>
      </c>
      <c r="B16" s="291" t="s">
        <v>210</v>
      </c>
      <c r="C16" s="291">
        <v>127</v>
      </c>
      <c r="D16" s="292"/>
      <c r="E16" s="291"/>
      <c r="F16" s="292"/>
      <c r="G16" s="291">
        <v>0</v>
      </c>
      <c r="H16" s="292">
        <v>0</v>
      </c>
    </row>
    <row r="17" spans="1:8" x14ac:dyDescent="0.25">
      <c r="A17" s="291" t="s">
        <v>140</v>
      </c>
      <c r="B17" s="291" t="s">
        <v>213</v>
      </c>
      <c r="C17" s="291">
        <v>14</v>
      </c>
      <c r="D17" s="292"/>
      <c r="E17" s="291">
        <v>0</v>
      </c>
      <c r="F17" s="292">
        <v>0</v>
      </c>
      <c r="G17" s="291">
        <v>0</v>
      </c>
      <c r="H17" s="292">
        <v>0</v>
      </c>
    </row>
    <row r="18" spans="1:8" x14ac:dyDescent="0.25">
      <c r="A18" s="291" t="s">
        <v>166</v>
      </c>
      <c r="B18" s="291" t="s">
        <v>214</v>
      </c>
      <c r="C18" s="291">
        <v>138</v>
      </c>
      <c r="D18" s="292"/>
      <c r="E18" s="291">
        <v>0</v>
      </c>
      <c r="F18" s="292">
        <v>0</v>
      </c>
      <c r="G18" s="291">
        <v>0</v>
      </c>
      <c r="H18" s="292">
        <v>0</v>
      </c>
    </row>
    <row r="19" spans="1:8" x14ac:dyDescent="0.25">
      <c r="A19" s="291" t="s">
        <v>169</v>
      </c>
      <c r="B19" s="291" t="s">
        <v>214</v>
      </c>
      <c r="C19" s="291">
        <v>112</v>
      </c>
      <c r="D19" s="292"/>
      <c r="E19" s="291">
        <v>0</v>
      </c>
      <c r="F19" s="292">
        <v>0</v>
      </c>
      <c r="G19" s="291">
        <v>0</v>
      </c>
      <c r="H19" s="292">
        <v>0</v>
      </c>
    </row>
    <row r="20" spans="1:8" x14ac:dyDescent="0.25">
      <c r="A20" s="291" t="s">
        <v>142</v>
      </c>
      <c r="B20" s="291" t="s">
        <v>215</v>
      </c>
      <c r="C20" s="291">
        <v>81</v>
      </c>
      <c r="D20" s="292"/>
      <c r="E20" s="291">
        <v>0</v>
      </c>
      <c r="F20" s="292">
        <v>0</v>
      </c>
      <c r="G20" s="291">
        <v>0</v>
      </c>
      <c r="H20" s="292">
        <v>0</v>
      </c>
    </row>
    <row r="21" spans="1:8" x14ac:dyDescent="0.25">
      <c r="A21" s="291" t="s">
        <v>168</v>
      </c>
      <c r="B21" s="291" t="s">
        <v>216</v>
      </c>
      <c r="C21" s="291">
        <v>163</v>
      </c>
      <c r="D21" s="292"/>
      <c r="E21" s="291">
        <v>0</v>
      </c>
      <c r="F21" s="292">
        <v>0</v>
      </c>
      <c r="G21" s="291">
        <v>0</v>
      </c>
      <c r="H21" s="292">
        <v>0</v>
      </c>
    </row>
    <row r="22" spans="1:8" x14ac:dyDescent="0.25">
      <c r="A22" s="291" t="s">
        <v>150</v>
      </c>
      <c r="B22" s="291" t="s">
        <v>217</v>
      </c>
      <c r="C22" s="291">
        <v>200</v>
      </c>
      <c r="D22" s="292"/>
      <c r="E22" s="291">
        <v>0</v>
      </c>
      <c r="F22" s="292">
        <v>0</v>
      </c>
      <c r="G22" s="291">
        <v>0</v>
      </c>
      <c r="H22" s="292">
        <v>0</v>
      </c>
    </row>
    <row r="23" spans="1:8" x14ac:dyDescent="0.25">
      <c r="A23" s="291" t="s">
        <v>172</v>
      </c>
      <c r="B23" s="291" t="s">
        <v>218</v>
      </c>
      <c r="C23" s="291">
        <v>129</v>
      </c>
      <c r="D23" s="292"/>
      <c r="E23" s="291">
        <v>0</v>
      </c>
      <c r="F23" s="292">
        <v>0</v>
      </c>
      <c r="G23" s="291">
        <v>0</v>
      </c>
      <c r="H23" s="292">
        <v>0</v>
      </c>
    </row>
    <row r="24" spans="1:8" x14ac:dyDescent="0.25">
      <c r="A24" s="291" t="s">
        <v>146</v>
      </c>
      <c r="B24" s="291" t="s">
        <v>219</v>
      </c>
      <c r="C24" s="291">
        <v>134</v>
      </c>
      <c r="D24" s="292"/>
      <c r="E24" s="291">
        <v>0</v>
      </c>
      <c r="F24" s="292">
        <v>0</v>
      </c>
      <c r="G24" s="291">
        <v>0</v>
      </c>
      <c r="H24" s="292">
        <v>0</v>
      </c>
    </row>
    <row r="25" spans="1:8" x14ac:dyDescent="0.25">
      <c r="A25" s="291" t="s">
        <v>132</v>
      </c>
      <c r="B25" s="291" t="s">
        <v>220</v>
      </c>
      <c r="C25" s="291">
        <v>59</v>
      </c>
      <c r="D25" s="292"/>
      <c r="E25" s="291">
        <v>0</v>
      </c>
      <c r="F25" s="292">
        <v>0</v>
      </c>
      <c r="G25" s="291">
        <v>0</v>
      </c>
      <c r="H25" s="292">
        <v>0</v>
      </c>
    </row>
    <row r="26" spans="1:8" x14ac:dyDescent="0.25">
      <c r="A26" s="291" t="s">
        <v>145</v>
      </c>
      <c r="B26" s="291" t="s">
        <v>221</v>
      </c>
      <c r="C26" s="291">
        <v>100</v>
      </c>
      <c r="D26" s="292"/>
      <c r="E26" s="291">
        <v>0</v>
      </c>
      <c r="F26" s="292">
        <v>0</v>
      </c>
      <c r="G26" s="291">
        <v>0</v>
      </c>
      <c r="H26" s="292">
        <v>0</v>
      </c>
    </row>
    <row r="27" spans="1:8" x14ac:dyDescent="0.25">
      <c r="A27" s="291" t="s">
        <v>139</v>
      </c>
      <c r="B27" s="291" t="s">
        <v>222</v>
      </c>
      <c r="C27" s="291">
        <v>121</v>
      </c>
      <c r="D27" s="292"/>
      <c r="E27" s="291">
        <v>0</v>
      </c>
      <c r="F27" s="292">
        <v>0</v>
      </c>
      <c r="G27" s="291">
        <v>0</v>
      </c>
      <c r="H27" s="292">
        <v>0</v>
      </c>
    </row>
    <row r="28" spans="1:8" x14ac:dyDescent="0.25">
      <c r="A28" s="291" t="s">
        <v>223</v>
      </c>
      <c r="B28" s="291" t="s">
        <v>224</v>
      </c>
      <c r="C28" s="291">
        <v>53</v>
      </c>
      <c r="D28" s="292"/>
      <c r="E28" s="291">
        <v>0</v>
      </c>
      <c r="F28" s="292">
        <v>0</v>
      </c>
      <c r="G28" s="291">
        <v>0</v>
      </c>
      <c r="H28" s="292">
        <v>0</v>
      </c>
    </row>
    <row r="29" spans="1:8" x14ac:dyDescent="0.25">
      <c r="A29" s="291" t="s">
        <v>133</v>
      </c>
      <c r="B29" s="291" t="s">
        <v>225</v>
      </c>
      <c r="C29" s="291">
        <v>1111</v>
      </c>
      <c r="D29" s="292"/>
      <c r="E29" s="291">
        <v>0</v>
      </c>
      <c r="F29" s="292">
        <v>0</v>
      </c>
      <c r="G29" s="291">
        <v>0</v>
      </c>
      <c r="H29" s="292">
        <v>0</v>
      </c>
    </row>
    <row r="30" spans="1:8" x14ac:dyDescent="0.25">
      <c r="A30" s="291" t="s">
        <v>129</v>
      </c>
      <c r="B30" s="291" t="s">
        <v>226</v>
      </c>
      <c r="C30" s="291">
        <v>79</v>
      </c>
      <c r="D30" s="292"/>
      <c r="E30" s="291">
        <v>0</v>
      </c>
      <c r="F30" s="292">
        <v>0</v>
      </c>
      <c r="G30" s="291">
        <v>0</v>
      </c>
      <c r="H30" s="292">
        <v>0</v>
      </c>
    </row>
    <row r="31" spans="1:8" x14ac:dyDescent="0.25">
      <c r="A31" s="291" t="s">
        <v>125</v>
      </c>
      <c r="B31" s="291" t="s">
        <v>227</v>
      </c>
      <c r="C31" s="291">
        <v>133</v>
      </c>
      <c r="D31" s="292"/>
      <c r="E31" s="291">
        <v>0</v>
      </c>
      <c r="F31" s="292">
        <v>0</v>
      </c>
      <c r="G31" s="291">
        <v>0</v>
      </c>
      <c r="H31" s="292">
        <v>0</v>
      </c>
    </row>
    <row r="32" spans="1:8" x14ac:dyDescent="0.25">
      <c r="A32" s="291" t="s">
        <v>228</v>
      </c>
      <c r="B32" s="291" t="s">
        <v>229</v>
      </c>
      <c r="C32" s="291">
        <v>113</v>
      </c>
      <c r="D32" s="292"/>
      <c r="E32" s="291">
        <v>0</v>
      </c>
      <c r="F32" s="292">
        <v>0</v>
      </c>
      <c r="G32" s="291">
        <v>0</v>
      </c>
      <c r="H32" s="292">
        <v>0</v>
      </c>
    </row>
    <row r="33" spans="1:8" x14ac:dyDescent="0.25">
      <c r="A33" s="291" t="s">
        <v>152</v>
      </c>
      <c r="B33" s="291" t="s">
        <v>230</v>
      </c>
      <c r="C33" s="291">
        <v>84</v>
      </c>
      <c r="D33" s="292"/>
      <c r="E33" s="291">
        <v>0</v>
      </c>
      <c r="F33" s="292">
        <v>0</v>
      </c>
      <c r="G33" s="291">
        <v>0</v>
      </c>
      <c r="H33" s="292">
        <v>0</v>
      </c>
    </row>
    <row r="34" spans="1:8" x14ac:dyDescent="0.25">
      <c r="A34" s="291" t="s">
        <v>231</v>
      </c>
      <c r="B34" s="291" t="s">
        <v>232</v>
      </c>
      <c r="C34" s="291">
        <v>153</v>
      </c>
      <c r="D34" s="292"/>
      <c r="E34" s="291">
        <v>0</v>
      </c>
      <c r="F34" s="292">
        <v>0</v>
      </c>
      <c r="G34" s="291">
        <v>0</v>
      </c>
      <c r="H34" s="292">
        <v>0</v>
      </c>
    </row>
    <row r="35" spans="1:8" x14ac:dyDescent="0.25">
      <c r="A35" s="291" t="s">
        <v>170</v>
      </c>
      <c r="B35" s="291" t="s">
        <v>233</v>
      </c>
      <c r="C35" s="291">
        <v>145</v>
      </c>
      <c r="D35" s="292"/>
      <c r="E35" s="291">
        <v>0</v>
      </c>
      <c r="F35" s="292">
        <v>0</v>
      </c>
      <c r="G35" s="291">
        <v>0</v>
      </c>
      <c r="H35" s="292">
        <v>0</v>
      </c>
    </row>
    <row r="36" spans="1:8" x14ac:dyDescent="0.25">
      <c r="A36" s="291" t="s">
        <v>147</v>
      </c>
      <c r="B36" s="291" t="s">
        <v>234</v>
      </c>
      <c r="C36" s="291">
        <v>187</v>
      </c>
      <c r="D36" s="292"/>
      <c r="E36" s="291">
        <v>0</v>
      </c>
      <c r="F36" s="292">
        <v>0</v>
      </c>
      <c r="G36" s="291">
        <v>0</v>
      </c>
      <c r="H36" s="292">
        <v>0</v>
      </c>
    </row>
    <row r="37" spans="1:8" x14ac:dyDescent="0.25">
      <c r="A37" s="291" t="s">
        <v>173</v>
      </c>
      <c r="B37" s="291" t="s">
        <v>235</v>
      </c>
      <c r="C37" s="291">
        <v>164</v>
      </c>
      <c r="D37" s="292"/>
      <c r="E37" s="291">
        <v>0</v>
      </c>
      <c r="F37" s="292">
        <v>0</v>
      </c>
      <c r="G37" s="291">
        <v>0</v>
      </c>
      <c r="H37" s="292">
        <v>0</v>
      </c>
    </row>
    <row r="38" spans="1:8" x14ac:dyDescent="0.25">
      <c r="A38" s="291" t="s">
        <v>163</v>
      </c>
      <c r="B38" s="291" t="s">
        <v>236</v>
      </c>
      <c r="C38" s="291">
        <v>83</v>
      </c>
      <c r="D38" s="292"/>
      <c r="E38" s="291">
        <v>0</v>
      </c>
      <c r="F38" s="292">
        <v>0</v>
      </c>
      <c r="G38" s="291">
        <v>0</v>
      </c>
      <c r="H38" s="292">
        <v>0</v>
      </c>
    </row>
    <row r="39" spans="1:8" x14ac:dyDescent="0.25">
      <c r="A39" s="291" t="s">
        <v>64</v>
      </c>
      <c r="B39" s="291" t="s">
        <v>65</v>
      </c>
      <c r="C39" s="291">
        <v>122</v>
      </c>
      <c r="D39" s="292"/>
      <c r="E39" s="291">
        <v>0</v>
      </c>
      <c r="F39" s="292">
        <v>0</v>
      </c>
      <c r="G39" s="291">
        <v>0</v>
      </c>
      <c r="H39" s="292">
        <v>0</v>
      </c>
    </row>
    <row r="40" spans="1:8" x14ac:dyDescent="0.25">
      <c r="A40" s="291" t="s">
        <v>164</v>
      </c>
      <c r="B40" s="291" t="s">
        <v>237</v>
      </c>
      <c r="C40" s="291">
        <v>52</v>
      </c>
      <c r="D40" s="292"/>
      <c r="E40" s="291">
        <v>0</v>
      </c>
      <c r="F40" s="292">
        <v>0</v>
      </c>
      <c r="G40" s="291">
        <v>0</v>
      </c>
      <c r="H40" s="292">
        <v>0</v>
      </c>
    </row>
    <row r="41" spans="1:8" x14ac:dyDescent="0.25">
      <c r="A41" s="291" t="s">
        <v>143</v>
      </c>
      <c r="B41" s="291" t="s">
        <v>238</v>
      </c>
      <c r="C41" s="291">
        <v>147</v>
      </c>
      <c r="D41" s="292"/>
      <c r="E41" s="291">
        <v>0</v>
      </c>
      <c r="F41" s="292">
        <v>0</v>
      </c>
      <c r="G41" s="291">
        <v>0</v>
      </c>
      <c r="H41" s="292">
        <v>0</v>
      </c>
    </row>
    <row r="42" spans="1:8" x14ac:dyDescent="0.25">
      <c r="A42" s="291" t="s">
        <v>239</v>
      </c>
      <c r="B42" s="291" t="s">
        <v>240</v>
      </c>
      <c r="C42" s="291">
        <v>114</v>
      </c>
      <c r="D42" s="292"/>
      <c r="E42" s="291">
        <v>0</v>
      </c>
      <c r="F42" s="292">
        <v>0</v>
      </c>
      <c r="G42" s="291">
        <v>0</v>
      </c>
      <c r="H42" s="292">
        <v>0</v>
      </c>
    </row>
    <row r="43" spans="1:8" x14ac:dyDescent="0.25">
      <c r="A43" s="291" t="s">
        <v>241</v>
      </c>
      <c r="B43" s="291" t="s">
        <v>242</v>
      </c>
      <c r="C43" s="291">
        <v>141</v>
      </c>
      <c r="D43" s="292"/>
      <c r="E43" s="291">
        <v>0</v>
      </c>
      <c r="F43" s="292">
        <v>0</v>
      </c>
      <c r="G43" s="291">
        <v>0</v>
      </c>
      <c r="H43" s="292">
        <v>0</v>
      </c>
    </row>
    <row r="44" spans="1:8" x14ac:dyDescent="0.25">
      <c r="A44" s="291" t="s">
        <v>126</v>
      </c>
      <c r="B44" s="291" t="s">
        <v>243</v>
      </c>
      <c r="C44" s="291">
        <v>999</v>
      </c>
      <c r="D44" s="292"/>
      <c r="E44" s="291">
        <v>0</v>
      </c>
      <c r="F44" s="292">
        <v>0</v>
      </c>
      <c r="G44" s="291">
        <v>0</v>
      </c>
      <c r="H44" s="292">
        <v>0</v>
      </c>
    </row>
    <row r="45" spans="1:8" x14ac:dyDescent="0.25">
      <c r="A45" s="291" t="s">
        <v>154</v>
      </c>
      <c r="B45" s="291" t="s">
        <v>244</v>
      </c>
      <c r="C45" s="291">
        <v>120</v>
      </c>
      <c r="D45" s="292"/>
      <c r="E45" s="291">
        <v>0</v>
      </c>
      <c r="F45" s="292">
        <v>0</v>
      </c>
      <c r="G45" s="291">
        <v>0</v>
      </c>
      <c r="H45" s="292">
        <v>0</v>
      </c>
    </row>
    <row r="46" spans="1:8" x14ac:dyDescent="0.25">
      <c r="A46" s="291" t="s">
        <v>245</v>
      </c>
      <c r="B46" s="291" t="s">
        <v>246</v>
      </c>
      <c r="C46" s="291">
        <v>198</v>
      </c>
      <c r="D46" s="292"/>
      <c r="E46" s="291">
        <v>0</v>
      </c>
      <c r="F46" s="292">
        <v>0</v>
      </c>
      <c r="G46" s="291">
        <v>0</v>
      </c>
      <c r="H46" s="292">
        <v>0</v>
      </c>
    </row>
    <row r="47" spans="1:8" x14ac:dyDescent="0.25">
      <c r="A47" s="291" t="s">
        <v>247</v>
      </c>
      <c r="B47" s="291" t="s">
        <v>248</v>
      </c>
      <c r="C47" s="291">
        <v>177</v>
      </c>
      <c r="D47" s="292"/>
      <c r="E47" s="291">
        <v>0</v>
      </c>
      <c r="F47" s="292">
        <v>0</v>
      </c>
      <c r="G47" s="291">
        <v>0</v>
      </c>
      <c r="H47" s="292">
        <v>0</v>
      </c>
    </row>
    <row r="48" spans="1:8" x14ac:dyDescent="0.25">
      <c r="A48" s="291" t="s">
        <v>171</v>
      </c>
      <c r="B48" s="291" t="s">
        <v>249</v>
      </c>
      <c r="C48" s="291">
        <v>167</v>
      </c>
      <c r="D48" s="292"/>
      <c r="E48" s="291">
        <v>0</v>
      </c>
      <c r="F48" s="292">
        <v>0</v>
      </c>
      <c r="G48" s="291">
        <v>0</v>
      </c>
      <c r="H48" s="292">
        <v>0</v>
      </c>
    </row>
    <row r="49" spans="1:8" x14ac:dyDescent="0.25">
      <c r="A49" s="291" t="s">
        <v>149</v>
      </c>
      <c r="B49" s="291" t="s">
        <v>250</v>
      </c>
      <c r="C49" s="291">
        <v>139</v>
      </c>
      <c r="D49" s="292"/>
      <c r="E49" s="291">
        <v>0</v>
      </c>
      <c r="F49" s="292">
        <v>0</v>
      </c>
      <c r="G49" s="291">
        <v>0</v>
      </c>
      <c r="H49" s="292">
        <v>0</v>
      </c>
    </row>
    <row r="50" spans="1:8" x14ac:dyDescent="0.25">
      <c r="A50" s="291" t="s">
        <v>191</v>
      </c>
      <c r="B50" s="291" t="s">
        <v>251</v>
      </c>
      <c r="C50" s="291">
        <v>72</v>
      </c>
      <c r="D50" s="292"/>
      <c r="E50" s="291">
        <v>0</v>
      </c>
      <c r="F50" s="292">
        <v>0</v>
      </c>
      <c r="G50" s="291">
        <v>0</v>
      </c>
      <c r="H50" s="292">
        <v>0</v>
      </c>
    </row>
    <row r="51" spans="1:8" x14ac:dyDescent="0.25">
      <c r="A51" s="291" t="s">
        <v>252</v>
      </c>
      <c r="B51" s="291" t="s">
        <v>38</v>
      </c>
      <c r="C51" s="291">
        <v>88</v>
      </c>
      <c r="D51" s="292"/>
      <c r="E51" s="291">
        <v>0</v>
      </c>
      <c r="F51" s="292">
        <v>0</v>
      </c>
      <c r="G51" s="291">
        <v>0</v>
      </c>
      <c r="H51" s="292">
        <v>0</v>
      </c>
    </row>
    <row r="52" spans="1:8" x14ac:dyDescent="0.25">
      <c r="A52" s="291" t="s">
        <v>162</v>
      </c>
      <c r="B52" s="291" t="s">
        <v>253</v>
      </c>
      <c r="C52" s="291">
        <v>192</v>
      </c>
      <c r="D52" s="292"/>
      <c r="E52" s="291">
        <v>0</v>
      </c>
      <c r="F52" s="292">
        <v>0</v>
      </c>
      <c r="G52" s="291">
        <v>0</v>
      </c>
      <c r="H52" s="292">
        <v>0</v>
      </c>
    </row>
    <row r="53" spans="1:8" x14ac:dyDescent="0.25">
      <c r="A53" s="291" t="s">
        <v>138</v>
      </c>
      <c r="B53" s="291" t="s">
        <v>254</v>
      </c>
      <c r="C53" s="291">
        <v>168</v>
      </c>
      <c r="D53" s="292"/>
      <c r="E53" s="291">
        <v>0</v>
      </c>
      <c r="F53" s="292">
        <v>0</v>
      </c>
      <c r="G53" s="291">
        <v>0</v>
      </c>
      <c r="H53" s="292">
        <v>0</v>
      </c>
    </row>
    <row r="54" spans="1:8" x14ac:dyDescent="0.25">
      <c r="A54" s="291" t="s">
        <v>135</v>
      </c>
      <c r="B54" s="291" t="s">
        <v>255</v>
      </c>
      <c r="C54" s="291">
        <v>135</v>
      </c>
      <c r="D54" s="292"/>
      <c r="E54" s="291">
        <v>0</v>
      </c>
      <c r="F54" s="292">
        <v>0</v>
      </c>
      <c r="G54" s="291">
        <v>0</v>
      </c>
      <c r="H54" s="292">
        <v>0</v>
      </c>
    </row>
    <row r="55" spans="1:8" x14ac:dyDescent="0.25">
      <c r="A55" s="291" t="s">
        <v>256</v>
      </c>
      <c r="B55" s="291" t="s">
        <v>257</v>
      </c>
      <c r="C55" s="291">
        <v>106</v>
      </c>
      <c r="D55" s="292"/>
      <c r="E55" s="291">
        <v>0</v>
      </c>
      <c r="F55" s="292">
        <v>0</v>
      </c>
      <c r="G55" s="291">
        <v>0</v>
      </c>
      <c r="H55" s="292">
        <v>0</v>
      </c>
    </row>
    <row r="56" spans="1:8" x14ac:dyDescent="0.25">
      <c r="A56" s="291" t="s">
        <v>167</v>
      </c>
      <c r="B56" s="291" t="s">
        <v>258</v>
      </c>
      <c r="C56" s="291">
        <v>23</v>
      </c>
      <c r="D56" s="292"/>
      <c r="E56" s="291">
        <v>0</v>
      </c>
      <c r="F56" s="292">
        <v>0</v>
      </c>
      <c r="G56" s="291">
        <v>0</v>
      </c>
      <c r="H56" s="292">
        <v>0</v>
      </c>
    </row>
    <row r="57" spans="1:8" x14ac:dyDescent="0.25">
      <c r="A57" s="291" t="s">
        <v>165</v>
      </c>
      <c r="B57" s="291" t="s">
        <v>259</v>
      </c>
      <c r="C57" s="291">
        <v>195</v>
      </c>
      <c r="D57" s="292"/>
      <c r="E57" s="291">
        <v>0</v>
      </c>
      <c r="F57" s="292">
        <v>0</v>
      </c>
      <c r="G57" s="291">
        <v>0</v>
      </c>
      <c r="H57" s="292">
        <v>0</v>
      </c>
    </row>
    <row r="58" spans="1:8" x14ac:dyDescent="0.25">
      <c r="A58" s="291" t="s">
        <v>156</v>
      </c>
      <c r="B58" s="291" t="s">
        <v>260</v>
      </c>
      <c r="C58" s="291">
        <v>191</v>
      </c>
      <c r="D58" s="292"/>
      <c r="E58" s="291">
        <v>0</v>
      </c>
      <c r="F58" s="292">
        <v>0</v>
      </c>
      <c r="G58" s="291">
        <v>0</v>
      </c>
      <c r="H58" s="292">
        <v>0</v>
      </c>
    </row>
    <row r="59" spans="1:8" x14ac:dyDescent="0.25">
      <c r="A59" s="291" t="s">
        <v>137</v>
      </c>
      <c r="B59" s="291" t="s">
        <v>261</v>
      </c>
      <c r="C59" s="291">
        <v>188</v>
      </c>
      <c r="D59" s="292"/>
      <c r="E59" s="291">
        <v>0</v>
      </c>
      <c r="F59" s="292">
        <v>0</v>
      </c>
      <c r="G59" s="291">
        <v>0</v>
      </c>
      <c r="H59" s="292">
        <v>0</v>
      </c>
    </row>
    <row r="60" spans="1:8" x14ac:dyDescent="0.25">
      <c r="A60" s="291" t="s">
        <v>127</v>
      </c>
      <c r="B60" s="291" t="s">
        <v>262</v>
      </c>
      <c r="C60" s="291">
        <v>160</v>
      </c>
      <c r="D60" s="292"/>
      <c r="E60" s="291">
        <v>0</v>
      </c>
      <c r="F60" s="292">
        <v>0</v>
      </c>
      <c r="G60" s="291">
        <v>0</v>
      </c>
      <c r="H60" s="292">
        <v>0</v>
      </c>
    </row>
    <row r="61" spans="1:8" x14ac:dyDescent="0.25">
      <c r="A61" s="291" t="s">
        <v>130</v>
      </c>
      <c r="B61" s="291" t="s">
        <v>263</v>
      </c>
      <c r="C61" s="291">
        <v>110</v>
      </c>
      <c r="D61" s="292"/>
      <c r="E61" s="291">
        <v>0</v>
      </c>
      <c r="F61" s="292">
        <v>0</v>
      </c>
      <c r="G61" s="291">
        <v>0</v>
      </c>
      <c r="H61" s="292">
        <v>0</v>
      </c>
    </row>
    <row r="62" spans="1:8" x14ac:dyDescent="0.25">
      <c r="A62" s="291" t="s">
        <v>134</v>
      </c>
      <c r="B62" s="291" t="s">
        <v>264</v>
      </c>
      <c r="C62" s="291">
        <v>71</v>
      </c>
      <c r="D62" s="292"/>
      <c r="E62" s="291">
        <v>0</v>
      </c>
      <c r="F62" s="292">
        <v>0</v>
      </c>
      <c r="G62" s="291">
        <v>0</v>
      </c>
      <c r="H62" s="292">
        <v>0</v>
      </c>
    </row>
    <row r="63" spans="1:8" x14ac:dyDescent="0.25">
      <c r="A63" s="291" t="s">
        <v>178</v>
      </c>
      <c r="B63" s="291" t="s">
        <v>265</v>
      </c>
      <c r="C63" s="291">
        <v>155</v>
      </c>
      <c r="D63" s="292"/>
      <c r="E63" s="291">
        <v>0</v>
      </c>
      <c r="F63" s="292">
        <v>0</v>
      </c>
      <c r="G63" s="291">
        <v>0</v>
      </c>
      <c r="H63" s="292">
        <v>0</v>
      </c>
    </row>
    <row r="64" spans="1:8" x14ac:dyDescent="0.25">
      <c r="A64" s="291" t="s">
        <v>128</v>
      </c>
      <c r="B64" s="291" t="s">
        <v>266</v>
      </c>
      <c r="C64" s="291">
        <v>116</v>
      </c>
      <c r="D64" s="292"/>
      <c r="E64" s="291">
        <v>0</v>
      </c>
      <c r="F64" s="292">
        <v>0</v>
      </c>
      <c r="G64" s="291">
        <v>0</v>
      </c>
      <c r="H64" s="292">
        <v>0</v>
      </c>
    </row>
    <row r="65" spans="1:8" x14ac:dyDescent="0.25">
      <c r="A65" s="291">
        <v>0</v>
      </c>
      <c r="B65" s="291">
        <v>0</v>
      </c>
      <c r="C65" s="291">
        <v>10</v>
      </c>
      <c r="D65" s="292"/>
      <c r="E65" s="291">
        <v>0</v>
      </c>
      <c r="F65" s="292">
        <v>0</v>
      </c>
      <c r="G65" s="291">
        <v>0</v>
      </c>
      <c r="H65" s="292">
        <v>0</v>
      </c>
    </row>
    <row r="66" spans="1:8" x14ac:dyDescent="0.25">
      <c r="A66" s="291">
        <v>0</v>
      </c>
      <c r="B66" s="291">
        <v>0</v>
      </c>
      <c r="C66" s="291">
        <v>8</v>
      </c>
      <c r="D66" s="292"/>
      <c r="E66" s="291">
        <v>0</v>
      </c>
      <c r="F66" s="292">
        <v>0</v>
      </c>
      <c r="G66" s="291">
        <v>0</v>
      </c>
      <c r="H66" s="292">
        <v>0</v>
      </c>
    </row>
    <row r="67" spans="1:8" x14ac:dyDescent="0.25">
      <c r="A67" s="291">
        <v>0</v>
      </c>
      <c r="B67" s="291">
        <v>0</v>
      </c>
      <c r="C67" s="291">
        <v>185</v>
      </c>
      <c r="D67" s="292"/>
      <c r="E67" s="291">
        <v>0</v>
      </c>
      <c r="F67" s="292">
        <v>0</v>
      </c>
      <c r="G67" s="291">
        <v>0</v>
      </c>
      <c r="H67" s="292">
        <v>0</v>
      </c>
    </row>
    <row r="68" spans="1:8" x14ac:dyDescent="0.25">
      <c r="A68" s="291">
        <v>0</v>
      </c>
      <c r="B68" s="291">
        <v>0</v>
      </c>
      <c r="C68" s="291">
        <v>178</v>
      </c>
      <c r="D68" s="292"/>
      <c r="E68" s="291">
        <v>0</v>
      </c>
      <c r="F68" s="292">
        <v>0</v>
      </c>
      <c r="G68" s="291">
        <v>0</v>
      </c>
      <c r="H68" s="292">
        <v>0</v>
      </c>
    </row>
    <row r="69" spans="1:8" x14ac:dyDescent="0.25">
      <c r="A69" s="291">
        <v>0</v>
      </c>
      <c r="B69" s="291">
        <v>0</v>
      </c>
      <c r="C69" s="291">
        <v>137</v>
      </c>
      <c r="D69" s="292"/>
      <c r="E69" s="291">
        <v>0</v>
      </c>
      <c r="F69" s="292">
        <v>0</v>
      </c>
      <c r="G69" s="291">
        <v>0</v>
      </c>
      <c r="H69" s="292">
        <v>0</v>
      </c>
    </row>
    <row r="70" spans="1:8" x14ac:dyDescent="0.25">
      <c r="A70" s="291">
        <v>0</v>
      </c>
      <c r="B70" s="291">
        <v>0</v>
      </c>
      <c r="C70" s="291">
        <v>103</v>
      </c>
      <c r="D70" s="292"/>
      <c r="E70" s="291">
        <v>0</v>
      </c>
      <c r="F70" s="292">
        <v>0</v>
      </c>
      <c r="G70" s="291">
        <v>0</v>
      </c>
      <c r="H70" s="292">
        <v>0</v>
      </c>
    </row>
    <row r="71" spans="1:8" x14ac:dyDescent="0.25">
      <c r="A71" s="291">
        <v>0</v>
      </c>
      <c r="B71" s="291">
        <v>0</v>
      </c>
      <c r="C71" s="291">
        <v>170</v>
      </c>
      <c r="D71" s="292"/>
      <c r="E71" s="291">
        <v>0</v>
      </c>
      <c r="F71" s="292">
        <v>0</v>
      </c>
      <c r="G71" s="291">
        <v>0</v>
      </c>
      <c r="H71" s="292">
        <v>0</v>
      </c>
    </row>
    <row r="72" spans="1:8" x14ac:dyDescent="0.25">
      <c r="A72" s="291">
        <v>0</v>
      </c>
      <c r="B72" s="291">
        <v>0</v>
      </c>
      <c r="C72" s="291">
        <v>183</v>
      </c>
      <c r="D72" s="292"/>
      <c r="E72" s="291">
        <v>0</v>
      </c>
      <c r="F72" s="292">
        <v>0</v>
      </c>
      <c r="G72" s="291">
        <v>0</v>
      </c>
      <c r="H72" s="292">
        <v>0</v>
      </c>
    </row>
    <row r="73" spans="1:8" x14ac:dyDescent="0.25">
      <c r="A73" s="291">
        <v>0</v>
      </c>
      <c r="B73" s="291">
        <v>0</v>
      </c>
      <c r="C73" s="291">
        <v>85</v>
      </c>
      <c r="D73" s="292"/>
      <c r="E73" s="291">
        <v>0</v>
      </c>
      <c r="F73" s="292">
        <v>0</v>
      </c>
      <c r="G73" s="291">
        <v>0</v>
      </c>
      <c r="H73" s="292">
        <v>0</v>
      </c>
    </row>
    <row r="74" spans="1:8" x14ac:dyDescent="0.25">
      <c r="A74" s="291">
        <v>0</v>
      </c>
      <c r="B74" s="291">
        <v>0</v>
      </c>
      <c r="C74" s="291">
        <v>93</v>
      </c>
      <c r="D74" s="292"/>
      <c r="E74" s="291">
        <v>0</v>
      </c>
      <c r="F74" s="292">
        <v>0</v>
      </c>
      <c r="G74" s="291">
        <v>0</v>
      </c>
      <c r="H74" s="292">
        <v>0</v>
      </c>
    </row>
    <row r="75" spans="1:8" x14ac:dyDescent="0.25">
      <c r="A75" s="291">
        <v>0</v>
      </c>
      <c r="B75" s="291">
        <v>0</v>
      </c>
      <c r="C75" s="291">
        <v>91</v>
      </c>
      <c r="D75" s="292"/>
      <c r="E75" s="291">
        <v>0</v>
      </c>
      <c r="F75" s="292">
        <v>0</v>
      </c>
      <c r="G75" s="291">
        <v>0</v>
      </c>
      <c r="H75" s="292">
        <v>0</v>
      </c>
    </row>
    <row r="76" spans="1:8" x14ac:dyDescent="0.25">
      <c r="A76" s="291">
        <v>0</v>
      </c>
      <c r="B76" s="291">
        <v>0</v>
      </c>
      <c r="C76" s="291">
        <v>182</v>
      </c>
      <c r="D76" s="292"/>
      <c r="E76" s="291">
        <v>0</v>
      </c>
      <c r="F76" s="292">
        <v>0</v>
      </c>
      <c r="G76" s="291">
        <v>0</v>
      </c>
      <c r="H76" s="292">
        <v>0</v>
      </c>
    </row>
    <row r="77" spans="1:8" x14ac:dyDescent="0.25">
      <c r="A77" s="291">
        <v>0</v>
      </c>
      <c r="B77" s="291">
        <v>0</v>
      </c>
      <c r="C77" s="291">
        <v>36</v>
      </c>
      <c r="D77" s="292"/>
      <c r="E77" s="291">
        <v>0</v>
      </c>
      <c r="F77" s="292">
        <v>0</v>
      </c>
      <c r="G77" s="291">
        <v>0</v>
      </c>
      <c r="H77" s="292">
        <v>0</v>
      </c>
    </row>
    <row r="78" spans="1:8" x14ac:dyDescent="0.25">
      <c r="A78" s="291">
        <v>0</v>
      </c>
      <c r="B78" s="291">
        <v>0</v>
      </c>
      <c r="C78" s="291">
        <v>196</v>
      </c>
      <c r="D78" s="292"/>
      <c r="E78" s="291">
        <v>0</v>
      </c>
      <c r="F78" s="292">
        <v>0</v>
      </c>
      <c r="G78" s="291">
        <v>0</v>
      </c>
      <c r="H78" s="292">
        <v>0</v>
      </c>
    </row>
    <row r="79" spans="1:8" x14ac:dyDescent="0.25">
      <c r="A79" s="291">
        <v>0</v>
      </c>
      <c r="B79" s="291">
        <v>0</v>
      </c>
      <c r="C79" s="291">
        <v>197</v>
      </c>
      <c r="D79" s="292"/>
      <c r="E79" s="291">
        <v>0</v>
      </c>
      <c r="F79" s="292">
        <v>0</v>
      </c>
      <c r="G79" s="291">
        <v>0</v>
      </c>
      <c r="H79" s="292">
        <v>0</v>
      </c>
    </row>
    <row r="80" spans="1:8" x14ac:dyDescent="0.25">
      <c r="A80" s="291">
        <v>0</v>
      </c>
      <c r="B80" s="291">
        <v>0</v>
      </c>
      <c r="C80" s="291">
        <v>82</v>
      </c>
      <c r="D80" s="292"/>
      <c r="E80" s="291">
        <v>0</v>
      </c>
      <c r="F80" s="292">
        <v>0</v>
      </c>
      <c r="G80" s="291">
        <v>0</v>
      </c>
      <c r="H80" s="292">
        <v>0</v>
      </c>
    </row>
    <row r="81" spans="1:8" x14ac:dyDescent="0.25">
      <c r="A81" s="291">
        <v>0</v>
      </c>
      <c r="B81" s="291">
        <v>0</v>
      </c>
      <c r="C81" s="291">
        <v>159</v>
      </c>
      <c r="D81" s="292"/>
      <c r="E81" s="291">
        <v>0</v>
      </c>
      <c r="F81" s="292">
        <v>0</v>
      </c>
      <c r="G81" s="291">
        <v>0</v>
      </c>
      <c r="H81" s="292">
        <v>0</v>
      </c>
    </row>
    <row r="82" spans="1:8" x14ac:dyDescent="0.25">
      <c r="A82" s="291">
        <v>0</v>
      </c>
      <c r="B82" s="291">
        <v>0</v>
      </c>
      <c r="C82" s="291">
        <v>186</v>
      </c>
      <c r="D82" s="292"/>
      <c r="E82" s="291">
        <v>0</v>
      </c>
      <c r="F82" s="292">
        <v>0</v>
      </c>
      <c r="G82" s="291">
        <v>0</v>
      </c>
      <c r="H82" s="292">
        <v>0</v>
      </c>
    </row>
    <row r="83" spans="1:8" x14ac:dyDescent="0.25">
      <c r="A83" s="291">
        <v>0</v>
      </c>
      <c r="B83" s="291">
        <v>0</v>
      </c>
      <c r="C83" s="291">
        <v>142</v>
      </c>
      <c r="D83" s="292"/>
      <c r="E83" s="291">
        <v>0</v>
      </c>
      <c r="F83" s="292">
        <v>0</v>
      </c>
      <c r="G83" s="291">
        <v>0</v>
      </c>
      <c r="H83" s="292">
        <v>0</v>
      </c>
    </row>
    <row r="84" spans="1:8" x14ac:dyDescent="0.25">
      <c r="A84" s="291">
        <v>0</v>
      </c>
      <c r="B84" s="291">
        <v>0</v>
      </c>
      <c r="C84" s="291">
        <v>181</v>
      </c>
      <c r="D84" s="292"/>
      <c r="E84" s="291">
        <v>0</v>
      </c>
      <c r="F84" s="292">
        <v>0</v>
      </c>
      <c r="G84" s="291">
        <v>0</v>
      </c>
      <c r="H84" s="292">
        <v>0</v>
      </c>
    </row>
    <row r="85" spans="1:8" x14ac:dyDescent="0.25">
      <c r="A85" s="291">
        <v>0</v>
      </c>
      <c r="B85" s="291">
        <v>0</v>
      </c>
      <c r="C85" s="291">
        <v>37</v>
      </c>
      <c r="D85" s="292"/>
      <c r="E85" s="291">
        <v>0</v>
      </c>
      <c r="F85" s="292">
        <v>0</v>
      </c>
      <c r="G85" s="291">
        <v>0</v>
      </c>
      <c r="H85" s="292">
        <v>0</v>
      </c>
    </row>
    <row r="86" spans="1:8" x14ac:dyDescent="0.25">
      <c r="A86" s="291">
        <v>0</v>
      </c>
      <c r="B86" s="291">
        <v>0</v>
      </c>
      <c r="C86" s="291">
        <v>60</v>
      </c>
      <c r="D86" s="292"/>
      <c r="E86" s="291">
        <v>0</v>
      </c>
      <c r="F86" s="292">
        <v>0</v>
      </c>
      <c r="G86" s="291">
        <v>0</v>
      </c>
      <c r="H86" s="292">
        <v>0</v>
      </c>
    </row>
    <row r="87" spans="1:8" x14ac:dyDescent="0.25">
      <c r="A87" s="291">
        <v>0</v>
      </c>
      <c r="B87" s="291">
        <v>0</v>
      </c>
      <c r="C87" s="291">
        <v>199</v>
      </c>
      <c r="D87" s="292"/>
      <c r="E87" s="291">
        <v>0</v>
      </c>
      <c r="F87" s="292">
        <v>0</v>
      </c>
      <c r="G87" s="291">
        <v>0</v>
      </c>
      <c r="H87" s="292">
        <v>0</v>
      </c>
    </row>
    <row r="88" spans="1:8" x14ac:dyDescent="0.25">
      <c r="A88" s="291">
        <v>0</v>
      </c>
      <c r="B88" s="291">
        <v>0</v>
      </c>
      <c r="C88" s="291">
        <v>193</v>
      </c>
      <c r="D88" s="292"/>
      <c r="E88" s="291">
        <v>0</v>
      </c>
      <c r="F88" s="292">
        <v>0</v>
      </c>
      <c r="G88" s="291">
        <v>0</v>
      </c>
      <c r="H88" s="292">
        <v>0</v>
      </c>
    </row>
    <row r="89" spans="1:8" x14ac:dyDescent="0.25">
      <c r="A89" s="291">
        <v>0</v>
      </c>
      <c r="B89" s="291">
        <v>0</v>
      </c>
      <c r="C89" s="291">
        <v>154</v>
      </c>
      <c r="D89" s="292"/>
      <c r="E89" s="291">
        <v>0</v>
      </c>
      <c r="F89" s="292">
        <v>0</v>
      </c>
      <c r="G89" s="291">
        <v>0</v>
      </c>
      <c r="H89" s="292">
        <v>0</v>
      </c>
    </row>
    <row r="90" spans="1:8" x14ac:dyDescent="0.25">
      <c r="A90" s="291">
        <v>0</v>
      </c>
      <c r="B90" s="291">
        <v>0</v>
      </c>
      <c r="C90" s="291">
        <v>189</v>
      </c>
      <c r="D90" s="292"/>
      <c r="E90" s="291">
        <v>0</v>
      </c>
      <c r="F90" s="292">
        <v>0</v>
      </c>
      <c r="G90" s="291">
        <v>0</v>
      </c>
      <c r="H90" s="292">
        <v>0</v>
      </c>
    </row>
    <row r="91" spans="1:8" x14ac:dyDescent="0.25">
      <c r="A91" s="291">
        <v>0</v>
      </c>
      <c r="B91" s="291">
        <v>0</v>
      </c>
      <c r="C91" s="291">
        <v>62</v>
      </c>
      <c r="D91" s="292"/>
      <c r="E91" s="291">
        <v>0</v>
      </c>
      <c r="F91" s="292">
        <v>0</v>
      </c>
      <c r="G91" s="291">
        <v>0</v>
      </c>
      <c r="H91" s="292">
        <v>0</v>
      </c>
    </row>
    <row r="92" spans="1:8" x14ac:dyDescent="0.25">
      <c r="A92" s="291">
        <v>0</v>
      </c>
      <c r="B92" s="291">
        <v>0</v>
      </c>
      <c r="C92" s="291">
        <v>131</v>
      </c>
      <c r="D92" s="292"/>
      <c r="E92" s="291">
        <v>0</v>
      </c>
      <c r="F92" s="292">
        <v>0</v>
      </c>
      <c r="G92" s="291">
        <v>0</v>
      </c>
      <c r="H92" s="292">
        <v>0</v>
      </c>
    </row>
    <row r="93" spans="1:8" x14ac:dyDescent="0.25">
      <c r="A93" s="291">
        <v>0</v>
      </c>
      <c r="B93" s="291">
        <v>0</v>
      </c>
      <c r="C93" s="291">
        <v>96</v>
      </c>
      <c r="D93" s="292"/>
      <c r="E93" s="291">
        <v>0</v>
      </c>
      <c r="F93" s="292">
        <v>0</v>
      </c>
      <c r="G93" s="291">
        <v>0</v>
      </c>
      <c r="H93" s="292">
        <v>0</v>
      </c>
    </row>
    <row r="94" spans="1:8" x14ac:dyDescent="0.25">
      <c r="A94" s="291">
        <v>0</v>
      </c>
      <c r="B94" s="291">
        <v>0</v>
      </c>
      <c r="C94" s="291">
        <v>158</v>
      </c>
      <c r="D94" s="292"/>
      <c r="E94" s="291">
        <v>0</v>
      </c>
      <c r="F94" s="292">
        <v>0</v>
      </c>
      <c r="G94" s="291">
        <v>0</v>
      </c>
      <c r="H94" s="292">
        <v>0</v>
      </c>
    </row>
    <row r="95" spans="1:8" x14ac:dyDescent="0.25">
      <c r="A95" s="291">
        <v>0</v>
      </c>
      <c r="B95" s="291">
        <v>0</v>
      </c>
      <c r="C95" s="291">
        <v>104</v>
      </c>
      <c r="D95" s="292"/>
      <c r="E95" s="291">
        <v>0</v>
      </c>
      <c r="F95" s="292">
        <v>0</v>
      </c>
      <c r="G95" s="291">
        <v>0</v>
      </c>
      <c r="H95" s="292">
        <v>0</v>
      </c>
    </row>
    <row r="96" spans="1:8" x14ac:dyDescent="0.25">
      <c r="A96" s="291">
        <v>0</v>
      </c>
      <c r="B96" s="291">
        <v>0</v>
      </c>
      <c r="C96" s="291">
        <v>41</v>
      </c>
      <c r="D96" s="292"/>
      <c r="E96" s="291">
        <v>0</v>
      </c>
      <c r="F96" s="292">
        <v>0</v>
      </c>
      <c r="G96" s="291">
        <v>0</v>
      </c>
      <c r="H96" s="292">
        <v>0</v>
      </c>
    </row>
    <row r="97" spans="1:8" x14ac:dyDescent="0.25">
      <c r="A97" s="291">
        <v>0</v>
      </c>
      <c r="B97" s="291">
        <v>0</v>
      </c>
      <c r="C97" s="291">
        <v>151</v>
      </c>
      <c r="D97" s="292"/>
      <c r="E97" s="291">
        <v>0</v>
      </c>
      <c r="F97" s="292">
        <v>0</v>
      </c>
      <c r="G97" s="291">
        <v>0</v>
      </c>
      <c r="H97" s="292">
        <v>0</v>
      </c>
    </row>
    <row r="98" spans="1:8" x14ac:dyDescent="0.25">
      <c r="A98" s="291">
        <v>0</v>
      </c>
      <c r="B98" s="291">
        <v>0</v>
      </c>
      <c r="C98" s="291">
        <v>171</v>
      </c>
      <c r="D98" s="292"/>
      <c r="E98" s="291">
        <v>0</v>
      </c>
      <c r="F98" s="292">
        <v>0</v>
      </c>
      <c r="G98" s="291">
        <v>0</v>
      </c>
      <c r="H98" s="292">
        <v>0</v>
      </c>
    </row>
    <row r="99" spans="1:8" x14ac:dyDescent="0.25">
      <c r="A99" s="291">
        <v>0</v>
      </c>
      <c r="B99" s="291">
        <v>0</v>
      </c>
      <c r="C99" s="291">
        <v>146</v>
      </c>
      <c r="D99" s="292"/>
      <c r="E99" s="291">
        <v>0</v>
      </c>
      <c r="F99" s="292">
        <v>0</v>
      </c>
      <c r="G99" s="291">
        <v>0</v>
      </c>
      <c r="H99" s="292">
        <v>0</v>
      </c>
    </row>
    <row r="100" spans="1:8" x14ac:dyDescent="0.25">
      <c r="A100" s="291">
        <v>0</v>
      </c>
      <c r="B100" s="291">
        <v>0</v>
      </c>
      <c r="C100" s="291">
        <v>998</v>
      </c>
      <c r="D100" s="292"/>
      <c r="E100" s="291">
        <v>0</v>
      </c>
      <c r="F100" s="292">
        <v>0</v>
      </c>
      <c r="G100" s="291">
        <v>0</v>
      </c>
      <c r="H100" s="292">
        <v>0</v>
      </c>
    </row>
    <row r="101" spans="1:8" x14ac:dyDescent="0.25">
      <c r="A101" s="291">
        <v>0</v>
      </c>
      <c r="B101" s="291">
        <v>0</v>
      </c>
      <c r="C101" s="291">
        <v>175</v>
      </c>
      <c r="D101" s="292"/>
      <c r="E101" s="291">
        <v>0</v>
      </c>
      <c r="F101" s="292">
        <v>0</v>
      </c>
      <c r="G101" s="291">
        <v>0</v>
      </c>
      <c r="H101" s="292">
        <v>0</v>
      </c>
    </row>
    <row r="102" spans="1:8" x14ac:dyDescent="0.25">
      <c r="A102" s="291">
        <v>0</v>
      </c>
      <c r="B102" s="291">
        <v>0</v>
      </c>
      <c r="C102" s="291">
        <v>144</v>
      </c>
      <c r="D102" s="292"/>
      <c r="E102" s="291">
        <v>0</v>
      </c>
      <c r="F102" s="292">
        <v>0</v>
      </c>
      <c r="G102" s="291">
        <v>0</v>
      </c>
      <c r="H102" s="292">
        <v>0</v>
      </c>
    </row>
    <row r="103" spans="1:8" x14ac:dyDescent="0.25">
      <c r="A103" s="291">
        <v>0</v>
      </c>
      <c r="B103" s="291">
        <v>0</v>
      </c>
      <c r="C103" s="291">
        <v>176</v>
      </c>
      <c r="D103" s="292"/>
      <c r="E103" s="291">
        <v>0</v>
      </c>
      <c r="F103" s="292">
        <v>0</v>
      </c>
      <c r="G103" s="291">
        <v>0</v>
      </c>
      <c r="H103" s="292">
        <v>0</v>
      </c>
    </row>
    <row r="104" spans="1:8" x14ac:dyDescent="0.25">
      <c r="A104" s="291">
        <v>0</v>
      </c>
      <c r="B104" s="291">
        <v>0</v>
      </c>
      <c r="C104" s="291">
        <v>173</v>
      </c>
      <c r="D104" s="292"/>
      <c r="E104" s="291">
        <v>0</v>
      </c>
      <c r="F104" s="292">
        <v>0</v>
      </c>
      <c r="G104" s="291">
        <v>0</v>
      </c>
      <c r="H104" s="292">
        <v>0</v>
      </c>
    </row>
    <row r="105" spans="1:8" x14ac:dyDescent="0.25">
      <c r="A105" s="291">
        <v>0</v>
      </c>
      <c r="B105" s="291">
        <v>0</v>
      </c>
      <c r="C105" s="291">
        <v>115</v>
      </c>
      <c r="D105" s="292"/>
      <c r="E105" s="291">
        <v>0</v>
      </c>
      <c r="F105" s="292">
        <v>0</v>
      </c>
      <c r="G105" s="291">
        <v>0</v>
      </c>
      <c r="H105" s="292">
        <v>0</v>
      </c>
    </row>
    <row r="106" spans="1:8" x14ac:dyDescent="0.25">
      <c r="A106" s="291">
        <v>0</v>
      </c>
      <c r="B106" s="291">
        <v>0</v>
      </c>
      <c r="C106" s="291">
        <v>1</v>
      </c>
      <c r="D106" s="292"/>
      <c r="E106" s="291">
        <v>0</v>
      </c>
      <c r="F106" s="292">
        <v>0</v>
      </c>
      <c r="G106" s="291">
        <v>0</v>
      </c>
      <c r="H106" s="292">
        <v>0</v>
      </c>
    </row>
    <row r="107" spans="1:8" x14ac:dyDescent="0.25">
      <c r="A107" s="291">
        <v>0</v>
      </c>
      <c r="B107" s="291">
        <v>0</v>
      </c>
      <c r="C107" s="291">
        <v>117</v>
      </c>
      <c r="D107" s="292"/>
      <c r="E107" s="291">
        <v>0</v>
      </c>
      <c r="F107" s="292">
        <v>0</v>
      </c>
      <c r="G107" s="291">
        <v>0</v>
      </c>
      <c r="H107" s="292">
        <v>0</v>
      </c>
    </row>
    <row r="108" spans="1:8" x14ac:dyDescent="0.25">
      <c r="A108" s="291">
        <v>0</v>
      </c>
      <c r="B108" s="291">
        <v>0</v>
      </c>
      <c r="C108" s="291">
        <v>166</v>
      </c>
      <c r="D108" s="292"/>
      <c r="E108" s="291">
        <v>0</v>
      </c>
      <c r="F108" s="292">
        <v>0</v>
      </c>
      <c r="G108" s="291">
        <v>0</v>
      </c>
      <c r="H108" s="292">
        <v>0</v>
      </c>
    </row>
    <row r="109" spans="1:8" x14ac:dyDescent="0.25">
      <c r="A109" s="291">
        <v>0</v>
      </c>
      <c r="B109" s="291">
        <v>0</v>
      </c>
      <c r="C109" s="291">
        <v>6</v>
      </c>
      <c r="D109" s="292"/>
      <c r="E109" s="291">
        <v>0</v>
      </c>
      <c r="F109" s="292">
        <v>0</v>
      </c>
      <c r="G109" s="291">
        <v>0</v>
      </c>
      <c r="H109" s="292">
        <v>0</v>
      </c>
    </row>
    <row r="110" spans="1:8" x14ac:dyDescent="0.25">
      <c r="A110" s="291">
        <v>0</v>
      </c>
      <c r="B110" s="291">
        <v>0</v>
      </c>
      <c r="C110" s="291">
        <v>194</v>
      </c>
      <c r="D110" s="292"/>
      <c r="E110" s="291">
        <v>0</v>
      </c>
      <c r="F110" s="292">
        <v>0</v>
      </c>
      <c r="G110" s="291">
        <v>0</v>
      </c>
      <c r="H110" s="292">
        <v>0</v>
      </c>
    </row>
    <row r="111" spans="1:8" x14ac:dyDescent="0.25">
      <c r="A111" s="291">
        <v>0</v>
      </c>
      <c r="B111" s="291">
        <v>0</v>
      </c>
      <c r="C111" s="291">
        <v>0</v>
      </c>
      <c r="D111" s="292"/>
      <c r="E111" s="291">
        <v>0</v>
      </c>
      <c r="F111" s="292">
        <v>0</v>
      </c>
      <c r="G111" s="291">
        <v>0</v>
      </c>
      <c r="H111" s="292">
        <v>0</v>
      </c>
    </row>
    <row r="112" spans="1:8" x14ac:dyDescent="0.25">
      <c r="A112" s="291">
        <v>0</v>
      </c>
      <c r="B112" s="291">
        <v>0</v>
      </c>
      <c r="C112" s="291">
        <v>0</v>
      </c>
      <c r="D112" s="292"/>
      <c r="E112" s="291">
        <v>0</v>
      </c>
      <c r="F112" s="292">
        <v>0</v>
      </c>
      <c r="G112" s="291">
        <v>0</v>
      </c>
      <c r="H112" s="292">
        <v>0</v>
      </c>
    </row>
    <row r="113" spans="1:8" x14ac:dyDescent="0.25">
      <c r="A113" s="291">
        <v>0</v>
      </c>
      <c r="B113" s="291">
        <v>0</v>
      </c>
      <c r="C113" s="291">
        <v>0</v>
      </c>
      <c r="D113" s="292"/>
      <c r="E113" s="291">
        <v>0</v>
      </c>
      <c r="F113" s="292">
        <v>0</v>
      </c>
      <c r="G113" s="291">
        <v>0</v>
      </c>
      <c r="H113" s="292">
        <v>0</v>
      </c>
    </row>
    <row r="114" spans="1:8" x14ac:dyDescent="0.25">
      <c r="A114" s="291">
        <v>0</v>
      </c>
      <c r="B114" s="291">
        <v>0</v>
      </c>
      <c r="C114" s="291">
        <v>0</v>
      </c>
      <c r="D114" s="292"/>
      <c r="E114" s="291">
        <v>0</v>
      </c>
      <c r="F114" s="292">
        <v>0</v>
      </c>
      <c r="G114" s="291">
        <v>0</v>
      </c>
      <c r="H114" s="292">
        <v>0</v>
      </c>
    </row>
    <row r="115" spans="1:8" x14ac:dyDescent="0.25">
      <c r="A115" s="291">
        <v>0</v>
      </c>
      <c r="B115" s="291">
        <v>0</v>
      </c>
      <c r="C115" s="291">
        <v>0</v>
      </c>
      <c r="D115" s="292"/>
      <c r="E115" s="291">
        <v>0</v>
      </c>
      <c r="F115" s="292">
        <v>0</v>
      </c>
      <c r="G115" s="291">
        <v>0</v>
      </c>
      <c r="H115" s="292">
        <v>0</v>
      </c>
    </row>
    <row r="116" spans="1:8" x14ac:dyDescent="0.25">
      <c r="A116" s="291">
        <v>0</v>
      </c>
      <c r="B116" s="291">
        <v>0</v>
      </c>
      <c r="C116" s="291">
        <v>0</v>
      </c>
      <c r="D116" s="292"/>
      <c r="E116" s="291">
        <v>0</v>
      </c>
      <c r="F116" s="292">
        <v>0</v>
      </c>
      <c r="G116" s="291">
        <v>0</v>
      </c>
      <c r="H116" s="292">
        <v>0</v>
      </c>
    </row>
    <row r="117" spans="1:8" x14ac:dyDescent="0.25">
      <c r="A117" s="291">
        <v>0</v>
      </c>
      <c r="B117" s="291">
        <v>0</v>
      </c>
      <c r="C117" s="291">
        <v>0</v>
      </c>
      <c r="D117" s="292"/>
      <c r="E117" s="291">
        <v>0</v>
      </c>
      <c r="F117" s="292">
        <v>0</v>
      </c>
      <c r="G117" s="291">
        <v>0</v>
      </c>
      <c r="H117" s="292">
        <v>0</v>
      </c>
    </row>
    <row r="118" spans="1:8" x14ac:dyDescent="0.25">
      <c r="A118" s="291">
        <v>0</v>
      </c>
      <c r="B118" s="291">
        <v>0</v>
      </c>
      <c r="C118" s="291">
        <v>0</v>
      </c>
      <c r="D118" s="292"/>
      <c r="E118" s="291">
        <v>0</v>
      </c>
      <c r="F118" s="292">
        <v>0</v>
      </c>
      <c r="G118" s="291">
        <v>0</v>
      </c>
      <c r="H118" s="292">
        <v>0</v>
      </c>
    </row>
    <row r="119" spans="1:8" x14ac:dyDescent="0.25">
      <c r="A119" s="291">
        <v>0</v>
      </c>
      <c r="B119" s="291">
        <v>0</v>
      </c>
      <c r="C119" s="291">
        <v>0</v>
      </c>
      <c r="D119" s="292"/>
      <c r="E119" s="291">
        <v>0</v>
      </c>
      <c r="F119" s="292">
        <v>0</v>
      </c>
      <c r="G119" s="291">
        <v>0</v>
      </c>
      <c r="H119" s="292">
        <v>0</v>
      </c>
    </row>
    <row r="120" spans="1:8" x14ac:dyDescent="0.25">
      <c r="A120" s="291">
        <v>0</v>
      </c>
      <c r="B120" s="291">
        <v>0</v>
      </c>
      <c r="C120" s="291">
        <v>0</v>
      </c>
      <c r="D120" s="292"/>
      <c r="E120" s="291">
        <v>0</v>
      </c>
      <c r="F120" s="292">
        <v>0</v>
      </c>
      <c r="G120" s="291">
        <v>0</v>
      </c>
      <c r="H120" s="292">
        <v>0</v>
      </c>
    </row>
    <row r="121" spans="1:8" x14ac:dyDescent="0.25">
      <c r="A121" s="291">
        <v>0</v>
      </c>
      <c r="B121" s="291">
        <v>0</v>
      </c>
      <c r="C121" s="291">
        <v>0</v>
      </c>
      <c r="D121" s="292"/>
      <c r="E121" s="291">
        <v>0</v>
      </c>
      <c r="F121" s="292">
        <v>0</v>
      </c>
      <c r="G121" s="291">
        <v>0</v>
      </c>
      <c r="H121" s="292">
        <v>0</v>
      </c>
    </row>
    <row r="122" spans="1:8" x14ac:dyDescent="0.25">
      <c r="A122" s="291">
        <v>0</v>
      </c>
      <c r="B122" s="291">
        <v>0</v>
      </c>
      <c r="C122" s="291">
        <v>0</v>
      </c>
      <c r="D122" s="292"/>
      <c r="E122" s="291">
        <v>0</v>
      </c>
      <c r="F122" s="292">
        <v>0</v>
      </c>
      <c r="G122" s="291">
        <v>0</v>
      </c>
      <c r="H122" s="292">
        <v>0</v>
      </c>
    </row>
    <row r="123" spans="1:8" x14ac:dyDescent="0.25">
      <c r="A123" s="291">
        <v>0</v>
      </c>
      <c r="B123" s="291">
        <v>0</v>
      </c>
      <c r="C123" s="291">
        <v>0</v>
      </c>
      <c r="D123" s="292"/>
      <c r="E123" s="291">
        <v>0</v>
      </c>
      <c r="F123" s="292">
        <v>0</v>
      </c>
      <c r="G123" s="291">
        <v>0</v>
      </c>
      <c r="H123" s="292">
        <v>0</v>
      </c>
    </row>
    <row r="124" spans="1:8" x14ac:dyDescent="0.25">
      <c r="A124" s="291">
        <v>0</v>
      </c>
      <c r="B124" s="291">
        <v>0</v>
      </c>
      <c r="C124" s="291">
        <v>0</v>
      </c>
      <c r="D124" s="292"/>
      <c r="E124" s="291">
        <v>0</v>
      </c>
      <c r="F124" s="292">
        <v>0</v>
      </c>
      <c r="G124" s="291">
        <v>0</v>
      </c>
      <c r="H124" s="292">
        <v>0</v>
      </c>
    </row>
    <row r="125" spans="1:8" x14ac:dyDescent="0.25">
      <c r="A125" s="291">
        <v>0</v>
      </c>
      <c r="B125" s="291">
        <v>0</v>
      </c>
      <c r="C125" s="291">
        <v>0</v>
      </c>
      <c r="D125" s="292"/>
      <c r="E125" s="291">
        <v>0</v>
      </c>
      <c r="F125" s="292">
        <v>0</v>
      </c>
      <c r="G125" s="291">
        <v>0</v>
      </c>
      <c r="H125" s="292">
        <v>0</v>
      </c>
    </row>
    <row r="126" spans="1:8" x14ac:dyDescent="0.25">
      <c r="A126" s="291">
        <v>0</v>
      </c>
      <c r="B126" s="291">
        <v>0</v>
      </c>
      <c r="C126" s="291">
        <v>0</v>
      </c>
      <c r="D126" s="292"/>
      <c r="E126" s="291">
        <v>0</v>
      </c>
      <c r="F126" s="292">
        <v>0</v>
      </c>
      <c r="G126" s="291">
        <v>0</v>
      </c>
      <c r="H126" s="292">
        <v>0</v>
      </c>
    </row>
    <row r="127" spans="1:8" x14ac:dyDescent="0.25">
      <c r="A127" s="291">
        <v>0</v>
      </c>
      <c r="B127" s="291">
        <v>0</v>
      </c>
      <c r="C127" s="291">
        <v>0</v>
      </c>
      <c r="D127" s="292"/>
      <c r="E127" s="291">
        <v>0</v>
      </c>
      <c r="F127" s="292">
        <v>0</v>
      </c>
      <c r="G127" s="291">
        <v>0</v>
      </c>
      <c r="H127" s="292">
        <v>0</v>
      </c>
    </row>
    <row r="128" spans="1:8" x14ac:dyDescent="0.25">
      <c r="A128" s="291">
        <v>0</v>
      </c>
      <c r="B128" s="291">
        <v>0</v>
      </c>
      <c r="C128" s="291">
        <v>0</v>
      </c>
      <c r="D128" s="292"/>
      <c r="E128" s="291">
        <v>0</v>
      </c>
      <c r="F128" s="292">
        <v>0</v>
      </c>
      <c r="G128" s="291">
        <v>0</v>
      </c>
      <c r="H128" s="292">
        <v>0</v>
      </c>
    </row>
    <row r="129" spans="1:8" x14ac:dyDescent="0.25">
      <c r="A129" s="291">
        <v>0</v>
      </c>
      <c r="B129" s="291">
        <v>0</v>
      </c>
      <c r="C129" s="291">
        <v>0</v>
      </c>
      <c r="D129" s="292"/>
      <c r="E129" s="291">
        <v>0</v>
      </c>
      <c r="F129" s="292">
        <v>0</v>
      </c>
      <c r="G129" s="291">
        <v>0</v>
      </c>
      <c r="H129" s="292">
        <v>0</v>
      </c>
    </row>
    <row r="130" spans="1:8" x14ac:dyDescent="0.25">
      <c r="A130" s="291">
        <v>0</v>
      </c>
      <c r="B130" s="291">
        <v>0</v>
      </c>
      <c r="C130" s="291">
        <v>0</v>
      </c>
      <c r="D130" s="292"/>
      <c r="E130" s="291">
        <v>0</v>
      </c>
      <c r="F130" s="292">
        <v>0</v>
      </c>
      <c r="G130" s="291">
        <v>0</v>
      </c>
      <c r="H130" s="292">
        <v>0</v>
      </c>
    </row>
    <row r="131" spans="1:8" x14ac:dyDescent="0.25">
      <c r="A131" s="291">
        <v>0</v>
      </c>
      <c r="B131" s="291">
        <v>0</v>
      </c>
      <c r="C131" s="291">
        <v>0</v>
      </c>
      <c r="D131" s="292"/>
      <c r="E131" s="291">
        <v>0</v>
      </c>
      <c r="F131" s="292">
        <v>0</v>
      </c>
      <c r="G131" s="291">
        <v>0</v>
      </c>
      <c r="H131" s="292">
        <v>0</v>
      </c>
    </row>
    <row r="132" spans="1:8" x14ac:dyDescent="0.25">
      <c r="A132" s="291">
        <v>0</v>
      </c>
      <c r="B132" s="291">
        <v>0</v>
      </c>
      <c r="C132" s="291">
        <v>0</v>
      </c>
      <c r="D132" s="292"/>
      <c r="E132" s="291">
        <v>0</v>
      </c>
      <c r="F132" s="292">
        <v>0</v>
      </c>
      <c r="G132" s="291">
        <v>0</v>
      </c>
      <c r="H132" s="292">
        <v>0</v>
      </c>
    </row>
    <row r="133" spans="1:8" x14ac:dyDescent="0.25">
      <c r="A133" s="291">
        <v>0</v>
      </c>
      <c r="B133" s="291">
        <v>0</v>
      </c>
      <c r="C133" s="291">
        <v>0</v>
      </c>
      <c r="D133" s="292"/>
      <c r="E133" s="291">
        <v>0</v>
      </c>
      <c r="F133" s="292">
        <v>0</v>
      </c>
      <c r="G133" s="291">
        <v>0</v>
      </c>
      <c r="H133" s="292">
        <v>0</v>
      </c>
    </row>
    <row r="134" spans="1:8" x14ac:dyDescent="0.25">
      <c r="A134" s="291">
        <v>0</v>
      </c>
      <c r="B134" s="291">
        <v>0</v>
      </c>
      <c r="C134" s="291">
        <v>0</v>
      </c>
      <c r="D134" s="292"/>
      <c r="E134" s="291">
        <v>0</v>
      </c>
      <c r="F134" s="292">
        <v>0</v>
      </c>
      <c r="G134" s="291">
        <v>0</v>
      </c>
      <c r="H134" s="292">
        <v>0</v>
      </c>
    </row>
    <row r="135" spans="1:8" x14ac:dyDescent="0.25">
      <c r="A135" s="291">
        <v>0</v>
      </c>
      <c r="B135" s="291">
        <v>0</v>
      </c>
      <c r="C135" s="291">
        <v>0</v>
      </c>
      <c r="D135" s="292"/>
      <c r="E135" s="291">
        <v>0</v>
      </c>
      <c r="F135" s="292">
        <v>0</v>
      </c>
      <c r="G135" s="291">
        <v>0</v>
      </c>
      <c r="H135" s="292">
        <v>0</v>
      </c>
    </row>
    <row r="136" spans="1:8" x14ac:dyDescent="0.25">
      <c r="A136" s="291">
        <v>0</v>
      </c>
      <c r="B136" s="291">
        <v>0</v>
      </c>
      <c r="C136" s="291">
        <v>0</v>
      </c>
      <c r="D136" s="292"/>
      <c r="E136" s="291">
        <v>0</v>
      </c>
      <c r="F136" s="292">
        <v>0</v>
      </c>
      <c r="G136" s="291">
        <v>0</v>
      </c>
      <c r="H136" s="292">
        <v>0</v>
      </c>
    </row>
    <row r="137" spans="1:8" x14ac:dyDescent="0.25">
      <c r="A137" s="291">
        <v>0</v>
      </c>
      <c r="B137" s="291">
        <v>0</v>
      </c>
      <c r="C137" s="291">
        <v>0</v>
      </c>
      <c r="D137" s="292"/>
      <c r="E137" s="291">
        <v>0</v>
      </c>
      <c r="F137" s="292">
        <v>0</v>
      </c>
      <c r="G137" s="291">
        <v>0</v>
      </c>
      <c r="H137" s="292">
        <v>0</v>
      </c>
    </row>
    <row r="138" spans="1:8" x14ac:dyDescent="0.25">
      <c r="A138" s="291">
        <v>0</v>
      </c>
      <c r="B138" s="291">
        <v>0</v>
      </c>
      <c r="C138" s="291">
        <v>0</v>
      </c>
      <c r="D138" s="292"/>
      <c r="E138" s="291">
        <v>0</v>
      </c>
      <c r="F138" s="292">
        <v>0</v>
      </c>
      <c r="G138" s="291">
        <v>0</v>
      </c>
      <c r="H138" s="292">
        <v>0</v>
      </c>
    </row>
    <row r="139" spans="1:8" x14ac:dyDescent="0.25">
      <c r="A139" s="291">
        <v>0</v>
      </c>
      <c r="B139" s="291">
        <v>0</v>
      </c>
      <c r="C139" s="291">
        <v>0</v>
      </c>
      <c r="D139" s="292"/>
      <c r="E139" s="291">
        <v>0</v>
      </c>
      <c r="F139" s="292">
        <v>0</v>
      </c>
      <c r="G139" s="291">
        <v>0</v>
      </c>
      <c r="H139" s="292">
        <v>0</v>
      </c>
    </row>
    <row r="140" spans="1:8" x14ac:dyDescent="0.25">
      <c r="A140" s="291">
        <v>0</v>
      </c>
      <c r="B140" s="291">
        <v>0</v>
      </c>
      <c r="C140" s="291">
        <v>0</v>
      </c>
      <c r="D140" s="292"/>
      <c r="E140" s="291">
        <v>0</v>
      </c>
      <c r="F140" s="292">
        <v>0</v>
      </c>
      <c r="G140" s="291">
        <v>0</v>
      </c>
      <c r="H140" s="292">
        <v>0</v>
      </c>
    </row>
    <row r="141" spans="1:8" x14ac:dyDescent="0.25">
      <c r="A141" s="291">
        <v>0</v>
      </c>
      <c r="B141" s="291">
        <v>0</v>
      </c>
      <c r="C141" s="291">
        <v>0</v>
      </c>
      <c r="D141" s="292"/>
      <c r="E141" s="291">
        <v>0</v>
      </c>
      <c r="F141" s="292">
        <v>0</v>
      </c>
      <c r="G141" s="291">
        <v>0</v>
      </c>
      <c r="H141" s="292">
        <v>0</v>
      </c>
    </row>
    <row r="142" spans="1:8" x14ac:dyDescent="0.25">
      <c r="A142" s="291">
        <v>0</v>
      </c>
      <c r="B142" s="291">
        <v>0</v>
      </c>
      <c r="C142" s="291">
        <v>0</v>
      </c>
      <c r="D142" s="292"/>
      <c r="E142" s="291">
        <v>0</v>
      </c>
      <c r="F142" s="292">
        <v>0</v>
      </c>
      <c r="G142" s="291">
        <v>0</v>
      </c>
      <c r="H142" s="292">
        <v>0</v>
      </c>
    </row>
    <row r="143" spans="1:8" x14ac:dyDescent="0.25">
      <c r="A143" s="291">
        <v>0</v>
      </c>
      <c r="B143" s="291">
        <v>0</v>
      </c>
      <c r="C143" s="291">
        <v>0</v>
      </c>
      <c r="D143" s="292"/>
      <c r="E143" s="291">
        <v>0</v>
      </c>
      <c r="F143" s="292">
        <v>0</v>
      </c>
      <c r="G143" s="291">
        <v>0</v>
      </c>
      <c r="H143" s="292">
        <v>0</v>
      </c>
    </row>
    <row r="144" spans="1:8" x14ac:dyDescent="0.25">
      <c r="A144" s="291">
        <v>0</v>
      </c>
      <c r="B144" s="291">
        <v>0</v>
      </c>
      <c r="C144" s="291">
        <v>0</v>
      </c>
      <c r="D144" s="292"/>
      <c r="E144" s="291">
        <v>0</v>
      </c>
      <c r="F144" s="292">
        <v>0</v>
      </c>
      <c r="G144" s="291">
        <v>0</v>
      </c>
      <c r="H144" s="292">
        <v>0</v>
      </c>
    </row>
    <row r="145" spans="1:8" x14ac:dyDescent="0.25">
      <c r="A145" s="291">
        <v>0</v>
      </c>
      <c r="B145" s="291">
        <v>0</v>
      </c>
      <c r="C145" s="291">
        <v>0</v>
      </c>
      <c r="D145" s="292"/>
      <c r="E145" s="291">
        <v>0</v>
      </c>
      <c r="F145" s="292">
        <v>0</v>
      </c>
      <c r="G145" s="291">
        <v>0</v>
      </c>
      <c r="H145" s="292">
        <v>0</v>
      </c>
    </row>
    <row r="146" spans="1:8" x14ac:dyDescent="0.25">
      <c r="A146" s="291">
        <v>0</v>
      </c>
      <c r="B146" s="291">
        <v>0</v>
      </c>
      <c r="C146" s="291">
        <v>0</v>
      </c>
      <c r="D146" s="292"/>
      <c r="E146" s="291">
        <v>0</v>
      </c>
      <c r="F146" s="292">
        <v>0</v>
      </c>
      <c r="G146" s="291">
        <v>0</v>
      </c>
      <c r="H146" s="292">
        <v>0</v>
      </c>
    </row>
    <row r="147" spans="1:8" x14ac:dyDescent="0.25">
      <c r="A147" s="291">
        <v>0</v>
      </c>
      <c r="B147" s="291">
        <v>0</v>
      </c>
      <c r="C147" s="291">
        <v>0</v>
      </c>
      <c r="D147" s="292"/>
      <c r="E147" s="291">
        <v>0</v>
      </c>
      <c r="F147" s="292">
        <v>0</v>
      </c>
      <c r="G147" s="291">
        <v>0</v>
      </c>
      <c r="H147" s="292">
        <v>0</v>
      </c>
    </row>
    <row r="148" spans="1:8" x14ac:dyDescent="0.25">
      <c r="A148" s="291">
        <v>0</v>
      </c>
      <c r="B148" s="291">
        <v>0</v>
      </c>
      <c r="C148" s="291">
        <v>0</v>
      </c>
      <c r="D148" s="292"/>
      <c r="E148" s="291">
        <v>0</v>
      </c>
      <c r="F148" s="292">
        <v>0</v>
      </c>
      <c r="G148" s="291">
        <v>0</v>
      </c>
      <c r="H148" s="292">
        <v>0</v>
      </c>
    </row>
    <row r="149" spans="1:8" x14ac:dyDescent="0.25">
      <c r="A149" s="291">
        <v>0</v>
      </c>
      <c r="B149" s="291">
        <v>0</v>
      </c>
      <c r="C149" s="291">
        <v>0</v>
      </c>
      <c r="D149" s="292"/>
      <c r="E149" s="291">
        <v>0</v>
      </c>
      <c r="F149" s="292">
        <v>0</v>
      </c>
      <c r="G149" s="291">
        <v>0</v>
      </c>
      <c r="H149" s="292">
        <v>0</v>
      </c>
    </row>
    <row r="150" spans="1:8" x14ac:dyDescent="0.25">
      <c r="A150" s="291">
        <v>0</v>
      </c>
      <c r="B150" s="291">
        <v>0</v>
      </c>
      <c r="C150" s="291">
        <v>0</v>
      </c>
      <c r="D150" s="292"/>
      <c r="E150" s="291">
        <v>0</v>
      </c>
      <c r="F150" s="292">
        <v>0</v>
      </c>
      <c r="G150" s="291">
        <v>0</v>
      </c>
      <c r="H150" s="292">
        <v>0</v>
      </c>
    </row>
    <row r="151" spans="1:8" x14ac:dyDescent="0.25">
      <c r="A151" s="291">
        <v>0</v>
      </c>
      <c r="B151" s="291">
        <v>0</v>
      </c>
      <c r="C151" s="291">
        <v>0</v>
      </c>
      <c r="D151" s="292"/>
      <c r="E151" s="291">
        <v>0</v>
      </c>
      <c r="F151" s="292">
        <v>0</v>
      </c>
      <c r="G151" s="291">
        <v>0</v>
      </c>
      <c r="H151" s="292">
        <v>0</v>
      </c>
    </row>
    <row r="152" spans="1:8" x14ac:dyDescent="0.25">
      <c r="A152" s="291">
        <v>0</v>
      </c>
      <c r="B152" s="291">
        <v>0</v>
      </c>
      <c r="C152" s="291">
        <v>0</v>
      </c>
      <c r="D152" s="292"/>
      <c r="E152" s="291">
        <v>0</v>
      </c>
      <c r="F152" s="292">
        <v>0</v>
      </c>
      <c r="G152" s="291">
        <v>0</v>
      </c>
      <c r="H152" s="292">
        <v>0</v>
      </c>
    </row>
    <row r="153" spans="1:8" x14ac:dyDescent="0.25">
      <c r="A153" s="291">
        <v>0</v>
      </c>
      <c r="B153" s="291">
        <v>0</v>
      </c>
      <c r="C153" s="291">
        <v>0</v>
      </c>
      <c r="D153" s="292"/>
      <c r="E153" s="291">
        <v>0</v>
      </c>
      <c r="F153" s="292">
        <v>0</v>
      </c>
      <c r="G153" s="291">
        <v>0</v>
      </c>
      <c r="H153" s="292">
        <v>0</v>
      </c>
    </row>
    <row r="154" spans="1:8" x14ac:dyDescent="0.25">
      <c r="A154" s="291">
        <v>0</v>
      </c>
      <c r="B154" s="291">
        <v>0</v>
      </c>
      <c r="C154" s="291">
        <v>0</v>
      </c>
      <c r="D154" s="292"/>
      <c r="E154" s="291">
        <v>0</v>
      </c>
      <c r="F154" s="292">
        <v>0</v>
      </c>
      <c r="G154" s="291">
        <v>0</v>
      </c>
      <c r="H154" s="292">
        <v>0</v>
      </c>
    </row>
    <row r="155" spans="1:8" x14ac:dyDescent="0.25">
      <c r="A155" s="291">
        <v>0</v>
      </c>
      <c r="B155" s="291">
        <v>0</v>
      </c>
      <c r="C155" s="291">
        <v>0</v>
      </c>
      <c r="D155" s="292"/>
      <c r="E155" s="291">
        <v>0</v>
      </c>
      <c r="F155" s="292">
        <v>0</v>
      </c>
      <c r="G155" s="291">
        <v>0</v>
      </c>
      <c r="H155" s="292">
        <v>0</v>
      </c>
    </row>
    <row r="156" spans="1:8" x14ac:dyDescent="0.25">
      <c r="A156" s="291">
        <v>0</v>
      </c>
      <c r="B156" s="291">
        <v>0</v>
      </c>
      <c r="C156" s="291">
        <v>0</v>
      </c>
      <c r="D156" s="292"/>
      <c r="E156" s="291">
        <v>0</v>
      </c>
      <c r="F156" s="292">
        <v>0</v>
      </c>
      <c r="G156" s="291">
        <v>0</v>
      </c>
      <c r="H156" s="292">
        <v>0</v>
      </c>
    </row>
    <row r="157" spans="1:8" x14ac:dyDescent="0.25">
      <c r="A157" s="291">
        <v>0</v>
      </c>
      <c r="B157" s="291">
        <v>0</v>
      </c>
      <c r="C157" s="291">
        <v>0</v>
      </c>
      <c r="D157" s="292"/>
      <c r="E157" s="291">
        <v>0</v>
      </c>
      <c r="F157" s="292">
        <v>0</v>
      </c>
      <c r="G157" s="291">
        <v>0</v>
      </c>
      <c r="H157" s="292">
        <v>0</v>
      </c>
    </row>
    <row r="158" spans="1:8" x14ac:dyDescent="0.25">
      <c r="A158" s="291">
        <v>0</v>
      </c>
      <c r="B158" s="291">
        <v>0</v>
      </c>
      <c r="C158" s="291">
        <v>0</v>
      </c>
      <c r="D158" s="292"/>
      <c r="E158" s="291">
        <v>0</v>
      </c>
      <c r="F158" s="292">
        <v>0</v>
      </c>
      <c r="G158" s="291">
        <v>0</v>
      </c>
      <c r="H158" s="292">
        <v>0</v>
      </c>
    </row>
    <row r="159" spans="1:8" x14ac:dyDescent="0.25">
      <c r="A159" s="291">
        <v>0</v>
      </c>
      <c r="B159" s="291">
        <v>0</v>
      </c>
      <c r="C159" s="291">
        <v>0</v>
      </c>
      <c r="D159" s="292"/>
      <c r="E159" s="291">
        <v>0</v>
      </c>
      <c r="F159" s="292">
        <v>0</v>
      </c>
      <c r="G159" s="291">
        <v>0</v>
      </c>
      <c r="H159" s="292">
        <v>0</v>
      </c>
    </row>
    <row r="160" spans="1:8" x14ac:dyDescent="0.25">
      <c r="A160" s="291">
        <v>0</v>
      </c>
      <c r="B160" s="291">
        <v>0</v>
      </c>
      <c r="C160" s="291">
        <v>0</v>
      </c>
      <c r="D160" s="292"/>
      <c r="E160" s="291">
        <v>0</v>
      </c>
      <c r="F160" s="292">
        <v>0</v>
      </c>
      <c r="G160" s="291">
        <v>0</v>
      </c>
      <c r="H160" s="292">
        <v>0</v>
      </c>
    </row>
    <row r="161" spans="1:8" x14ac:dyDescent="0.25">
      <c r="A161" s="291">
        <v>0</v>
      </c>
      <c r="B161" s="291">
        <v>0</v>
      </c>
      <c r="C161" s="291">
        <v>0</v>
      </c>
      <c r="D161" s="292"/>
      <c r="E161" s="291">
        <v>0</v>
      </c>
      <c r="F161" s="292">
        <v>0</v>
      </c>
      <c r="G161" s="291">
        <v>0</v>
      </c>
      <c r="H161" s="292">
        <v>0</v>
      </c>
    </row>
    <row r="162" spans="1:8" x14ac:dyDescent="0.25">
      <c r="A162" s="291">
        <v>0</v>
      </c>
      <c r="B162" s="291">
        <v>0</v>
      </c>
      <c r="C162" s="291">
        <v>0</v>
      </c>
      <c r="D162" s="292"/>
      <c r="E162" s="291">
        <v>0</v>
      </c>
      <c r="F162" s="292">
        <v>0</v>
      </c>
      <c r="G162" s="291">
        <v>0</v>
      </c>
      <c r="H162" s="292">
        <v>0</v>
      </c>
    </row>
    <row r="163" spans="1:8" x14ac:dyDescent="0.25">
      <c r="A163" s="291">
        <v>0</v>
      </c>
      <c r="B163" s="291">
        <v>0</v>
      </c>
      <c r="C163" s="291">
        <v>0</v>
      </c>
      <c r="D163" s="292"/>
      <c r="E163" s="291">
        <v>0</v>
      </c>
      <c r="F163" s="292">
        <v>0</v>
      </c>
      <c r="G163" s="291">
        <v>0</v>
      </c>
      <c r="H163" s="292">
        <v>0</v>
      </c>
    </row>
    <row r="164" spans="1:8" x14ac:dyDescent="0.25">
      <c r="A164" s="291">
        <v>0</v>
      </c>
      <c r="B164" s="291">
        <v>0</v>
      </c>
      <c r="C164" s="291">
        <v>0</v>
      </c>
      <c r="D164" s="292"/>
      <c r="E164" s="291">
        <v>0</v>
      </c>
      <c r="F164" s="292">
        <v>0</v>
      </c>
      <c r="G164" s="291">
        <v>0</v>
      </c>
      <c r="H164" s="292">
        <v>0</v>
      </c>
    </row>
    <row r="165" spans="1:8" x14ac:dyDescent="0.25">
      <c r="A165" s="291">
        <v>0</v>
      </c>
      <c r="B165" s="291">
        <v>0</v>
      </c>
      <c r="C165" s="291">
        <v>0</v>
      </c>
      <c r="D165" s="292"/>
      <c r="E165" s="291">
        <v>0</v>
      </c>
      <c r="F165" s="292">
        <v>0</v>
      </c>
      <c r="G165" s="291">
        <v>0</v>
      </c>
      <c r="H165" s="292">
        <v>0</v>
      </c>
    </row>
    <row r="166" spans="1:8" x14ac:dyDescent="0.25">
      <c r="A166" s="291">
        <v>0</v>
      </c>
      <c r="B166" s="291">
        <v>0</v>
      </c>
      <c r="C166" s="291">
        <v>0</v>
      </c>
      <c r="D166" s="292"/>
      <c r="E166" s="291">
        <v>0</v>
      </c>
      <c r="F166" s="292">
        <v>0</v>
      </c>
      <c r="G166" s="291">
        <v>0</v>
      </c>
      <c r="H166" s="292">
        <v>0</v>
      </c>
    </row>
    <row r="167" spans="1:8" x14ac:dyDescent="0.25">
      <c r="A167" s="291">
        <v>0</v>
      </c>
      <c r="B167" s="291">
        <v>0</v>
      </c>
      <c r="C167" s="291">
        <v>0</v>
      </c>
      <c r="D167" s="292"/>
      <c r="E167" s="291">
        <v>0</v>
      </c>
      <c r="F167" s="292">
        <v>0</v>
      </c>
      <c r="G167" s="291">
        <v>0</v>
      </c>
      <c r="H167" s="292">
        <v>0</v>
      </c>
    </row>
    <row r="168" spans="1:8" x14ac:dyDescent="0.25">
      <c r="A168" s="291">
        <v>0</v>
      </c>
      <c r="B168" s="291">
        <v>0</v>
      </c>
      <c r="C168" s="291">
        <v>0</v>
      </c>
      <c r="D168" s="292"/>
      <c r="E168" s="291">
        <v>0</v>
      </c>
      <c r="F168" s="292">
        <v>0</v>
      </c>
      <c r="G168" s="291">
        <v>0</v>
      </c>
      <c r="H168" s="292">
        <v>0</v>
      </c>
    </row>
    <row r="169" spans="1:8" x14ac:dyDescent="0.25">
      <c r="A169" s="291">
        <v>0</v>
      </c>
      <c r="B169" s="291">
        <v>0</v>
      </c>
      <c r="C169" s="291">
        <v>0</v>
      </c>
      <c r="D169" s="292"/>
      <c r="E169" s="291">
        <v>0</v>
      </c>
      <c r="F169" s="292">
        <v>0</v>
      </c>
      <c r="G169" s="291">
        <v>0</v>
      </c>
      <c r="H169" s="292">
        <v>0</v>
      </c>
    </row>
    <row r="170" spans="1:8" x14ac:dyDescent="0.25">
      <c r="A170" s="291">
        <v>0</v>
      </c>
      <c r="B170" s="291">
        <v>0</v>
      </c>
      <c r="C170" s="291">
        <v>0</v>
      </c>
      <c r="D170" s="292"/>
      <c r="E170" s="291">
        <v>0</v>
      </c>
      <c r="F170" s="292">
        <v>0</v>
      </c>
      <c r="G170" s="291">
        <v>0</v>
      </c>
      <c r="H170" s="292">
        <v>0</v>
      </c>
    </row>
    <row r="171" spans="1:8" x14ac:dyDescent="0.25">
      <c r="A171" s="291">
        <v>0</v>
      </c>
      <c r="B171" s="291">
        <v>0</v>
      </c>
      <c r="C171" s="291">
        <v>0</v>
      </c>
      <c r="D171" s="292"/>
      <c r="E171" s="291">
        <v>0</v>
      </c>
      <c r="F171" s="292">
        <v>0</v>
      </c>
      <c r="G171" s="291">
        <v>0</v>
      </c>
      <c r="H171" s="292">
        <v>0</v>
      </c>
    </row>
    <row r="172" spans="1:8" x14ac:dyDescent="0.25">
      <c r="A172" s="291">
        <v>0</v>
      </c>
      <c r="B172" s="291">
        <v>0</v>
      </c>
      <c r="C172" s="291">
        <v>0</v>
      </c>
      <c r="D172" s="292"/>
      <c r="E172" s="291">
        <v>0</v>
      </c>
      <c r="F172" s="292">
        <v>0</v>
      </c>
      <c r="G172" s="291">
        <v>0</v>
      </c>
      <c r="H172" s="292">
        <v>0</v>
      </c>
    </row>
    <row r="173" spans="1:8" x14ac:dyDescent="0.25">
      <c r="A173" s="291">
        <v>0</v>
      </c>
      <c r="B173" s="291">
        <v>0</v>
      </c>
      <c r="C173" s="291">
        <v>0</v>
      </c>
      <c r="D173" s="292"/>
      <c r="E173" s="291">
        <v>0</v>
      </c>
      <c r="F173" s="292">
        <v>0</v>
      </c>
      <c r="G173" s="291">
        <v>0</v>
      </c>
      <c r="H173" s="292">
        <v>0</v>
      </c>
    </row>
    <row r="174" spans="1:8" x14ac:dyDescent="0.25">
      <c r="A174" s="291">
        <v>0</v>
      </c>
      <c r="B174" s="291">
        <v>0</v>
      </c>
      <c r="C174" s="291">
        <v>0</v>
      </c>
      <c r="D174" s="292"/>
      <c r="E174" s="291">
        <v>0</v>
      </c>
      <c r="F174" s="292">
        <v>0</v>
      </c>
      <c r="G174" s="291">
        <v>0</v>
      </c>
      <c r="H174" s="292">
        <v>0</v>
      </c>
    </row>
    <row r="175" spans="1:8" x14ac:dyDescent="0.25">
      <c r="A175" s="291">
        <v>0</v>
      </c>
      <c r="B175" s="291">
        <v>0</v>
      </c>
      <c r="C175" s="291">
        <v>0</v>
      </c>
      <c r="D175" s="292"/>
      <c r="E175" s="291">
        <v>0</v>
      </c>
      <c r="F175" s="292">
        <v>0</v>
      </c>
      <c r="G175" s="291">
        <v>0</v>
      </c>
      <c r="H175" s="292">
        <v>0</v>
      </c>
    </row>
    <row r="176" spans="1:8" x14ac:dyDescent="0.25">
      <c r="A176" s="291">
        <v>0</v>
      </c>
      <c r="B176" s="291">
        <v>0</v>
      </c>
      <c r="C176" s="291">
        <v>0</v>
      </c>
      <c r="D176" s="292"/>
      <c r="E176" s="291">
        <v>0</v>
      </c>
      <c r="F176" s="292">
        <v>0</v>
      </c>
      <c r="G176" s="291">
        <v>0</v>
      </c>
      <c r="H176" s="292">
        <v>0</v>
      </c>
    </row>
    <row r="177" spans="1:8" x14ac:dyDescent="0.25">
      <c r="A177" s="291">
        <v>0</v>
      </c>
      <c r="B177" s="291">
        <v>0</v>
      </c>
      <c r="C177" s="291">
        <v>0</v>
      </c>
      <c r="D177" s="292"/>
      <c r="E177" s="291">
        <v>0</v>
      </c>
      <c r="F177" s="292">
        <v>0</v>
      </c>
      <c r="G177" s="291">
        <v>0</v>
      </c>
      <c r="H177" s="292">
        <v>0</v>
      </c>
    </row>
    <row r="178" spans="1:8" x14ac:dyDescent="0.25">
      <c r="A178" s="291">
        <v>0</v>
      </c>
      <c r="B178" s="291">
        <v>0</v>
      </c>
      <c r="C178" s="291">
        <v>0</v>
      </c>
      <c r="D178" s="292"/>
      <c r="E178" s="291">
        <v>0</v>
      </c>
      <c r="F178" s="292">
        <v>0</v>
      </c>
      <c r="G178" s="291">
        <v>0</v>
      </c>
      <c r="H178" s="292">
        <v>0</v>
      </c>
    </row>
    <row r="179" spans="1:8" x14ac:dyDescent="0.25">
      <c r="A179" s="291">
        <v>0</v>
      </c>
      <c r="B179" s="291">
        <v>0</v>
      </c>
      <c r="C179" s="291">
        <v>0</v>
      </c>
      <c r="D179" s="292"/>
      <c r="E179" s="291">
        <v>0</v>
      </c>
      <c r="F179" s="292">
        <v>0</v>
      </c>
      <c r="G179" s="291">
        <v>0</v>
      </c>
      <c r="H179" s="292">
        <v>0</v>
      </c>
    </row>
    <row r="180" spans="1:8" x14ac:dyDescent="0.25">
      <c r="A180" s="291">
        <v>0</v>
      </c>
      <c r="B180" s="291">
        <v>0</v>
      </c>
      <c r="C180" s="291">
        <v>0</v>
      </c>
      <c r="D180" s="292"/>
      <c r="E180" s="291">
        <v>0</v>
      </c>
      <c r="F180" s="292">
        <v>0</v>
      </c>
      <c r="G180" s="291">
        <v>0</v>
      </c>
      <c r="H180" s="292">
        <v>0</v>
      </c>
    </row>
    <row r="181" spans="1:8" x14ac:dyDescent="0.25">
      <c r="A181" s="291">
        <v>0</v>
      </c>
      <c r="B181" s="291">
        <v>0</v>
      </c>
      <c r="C181" s="291">
        <v>0</v>
      </c>
      <c r="D181" s="292"/>
      <c r="E181" s="291">
        <v>0</v>
      </c>
      <c r="F181" s="292">
        <v>0</v>
      </c>
      <c r="G181" s="291">
        <v>0</v>
      </c>
      <c r="H181" s="292">
        <v>0</v>
      </c>
    </row>
    <row r="182" spans="1:8" x14ac:dyDescent="0.25">
      <c r="A182" s="291">
        <v>0</v>
      </c>
      <c r="B182" s="291">
        <v>0</v>
      </c>
      <c r="C182" s="291">
        <v>0</v>
      </c>
      <c r="D182" s="292"/>
      <c r="E182" s="291">
        <v>0</v>
      </c>
      <c r="F182" s="292">
        <v>0</v>
      </c>
      <c r="G182" s="291">
        <v>0</v>
      </c>
      <c r="H182" s="292">
        <v>0</v>
      </c>
    </row>
    <row r="183" spans="1:8" x14ac:dyDescent="0.25">
      <c r="A183" s="291">
        <v>0</v>
      </c>
      <c r="B183" s="291">
        <v>0</v>
      </c>
      <c r="C183" s="291">
        <v>0</v>
      </c>
      <c r="D183" s="292"/>
      <c r="E183" s="291">
        <v>0</v>
      </c>
      <c r="F183" s="292">
        <v>0</v>
      </c>
      <c r="G183" s="291">
        <v>0</v>
      </c>
      <c r="H183" s="292">
        <v>0</v>
      </c>
    </row>
    <row r="184" spans="1:8" x14ac:dyDescent="0.25">
      <c r="A184" s="291">
        <v>0</v>
      </c>
      <c r="B184" s="291">
        <v>0</v>
      </c>
      <c r="C184" s="291">
        <v>0</v>
      </c>
      <c r="D184" s="292"/>
      <c r="E184" s="291">
        <v>0</v>
      </c>
      <c r="F184" s="292">
        <v>0</v>
      </c>
      <c r="G184" s="291">
        <v>0</v>
      </c>
      <c r="H184" s="292">
        <v>0</v>
      </c>
    </row>
    <row r="185" spans="1:8" x14ac:dyDescent="0.25">
      <c r="A185" s="291">
        <v>0</v>
      </c>
      <c r="B185" s="291">
        <v>0</v>
      </c>
      <c r="C185" s="291">
        <v>0</v>
      </c>
      <c r="D185" s="292"/>
      <c r="E185" s="291">
        <v>0</v>
      </c>
      <c r="F185" s="292">
        <v>0</v>
      </c>
      <c r="G185" s="291">
        <v>0</v>
      </c>
      <c r="H185" s="292">
        <v>0</v>
      </c>
    </row>
    <row r="186" spans="1:8" x14ac:dyDescent="0.25">
      <c r="A186" s="291">
        <v>0</v>
      </c>
      <c r="B186" s="291">
        <v>0</v>
      </c>
      <c r="C186" s="291">
        <v>0</v>
      </c>
      <c r="D186" s="292"/>
      <c r="E186" s="291">
        <v>0</v>
      </c>
      <c r="F186" s="292">
        <v>0</v>
      </c>
      <c r="G186" s="291">
        <v>0</v>
      </c>
      <c r="H186" s="292">
        <v>0</v>
      </c>
    </row>
    <row r="187" spans="1:8" x14ac:dyDescent="0.25">
      <c r="A187" s="291">
        <v>0</v>
      </c>
      <c r="B187" s="291">
        <v>0</v>
      </c>
      <c r="C187" s="291">
        <v>0</v>
      </c>
      <c r="D187" s="292"/>
      <c r="E187" s="291">
        <v>0</v>
      </c>
      <c r="F187" s="292">
        <v>0</v>
      </c>
      <c r="G187" s="291">
        <v>0</v>
      </c>
      <c r="H187" s="292">
        <v>0</v>
      </c>
    </row>
    <row r="188" spans="1:8" x14ac:dyDescent="0.25">
      <c r="A188" s="291">
        <v>0</v>
      </c>
      <c r="B188" s="291">
        <v>0</v>
      </c>
      <c r="C188" s="291">
        <v>0</v>
      </c>
      <c r="D188" s="292"/>
      <c r="E188" s="291">
        <v>0</v>
      </c>
      <c r="F188" s="292">
        <v>0</v>
      </c>
      <c r="G188" s="291">
        <v>0</v>
      </c>
      <c r="H188" s="292">
        <v>0</v>
      </c>
    </row>
    <row r="189" spans="1:8" x14ac:dyDescent="0.25">
      <c r="A189" s="291">
        <v>0</v>
      </c>
      <c r="B189" s="291">
        <v>0</v>
      </c>
      <c r="C189" s="291">
        <v>0</v>
      </c>
      <c r="D189" s="292"/>
      <c r="E189" s="291">
        <v>0</v>
      </c>
      <c r="F189" s="292">
        <v>0</v>
      </c>
      <c r="G189" s="291">
        <v>0</v>
      </c>
      <c r="H189" s="292">
        <v>0</v>
      </c>
    </row>
    <row r="190" spans="1:8" x14ac:dyDescent="0.25">
      <c r="A190" s="291">
        <v>0</v>
      </c>
      <c r="B190" s="291">
        <v>0</v>
      </c>
      <c r="C190" s="291">
        <v>0</v>
      </c>
      <c r="D190" s="292"/>
      <c r="E190" s="291">
        <v>0</v>
      </c>
      <c r="F190" s="292">
        <v>0</v>
      </c>
      <c r="G190" s="291">
        <v>0</v>
      </c>
      <c r="H190" s="292">
        <v>0</v>
      </c>
    </row>
    <row r="191" spans="1:8" x14ac:dyDescent="0.25">
      <c r="A191" s="291">
        <v>0</v>
      </c>
      <c r="B191" s="291">
        <v>0</v>
      </c>
      <c r="C191" s="291">
        <v>0</v>
      </c>
      <c r="D191" s="292"/>
      <c r="E191" s="291">
        <v>0</v>
      </c>
      <c r="F191" s="292">
        <v>0</v>
      </c>
      <c r="G191" s="291">
        <v>0</v>
      </c>
      <c r="H191" s="292">
        <v>0</v>
      </c>
    </row>
    <row r="192" spans="1:8" x14ac:dyDescent="0.25">
      <c r="A192" s="291">
        <v>0</v>
      </c>
      <c r="B192" s="291">
        <v>0</v>
      </c>
      <c r="C192" s="291">
        <v>0</v>
      </c>
      <c r="D192" s="292"/>
      <c r="E192" s="291">
        <v>0</v>
      </c>
      <c r="F192" s="292">
        <v>0</v>
      </c>
      <c r="G192" s="291">
        <v>0</v>
      </c>
      <c r="H192" s="292">
        <v>0</v>
      </c>
    </row>
    <row r="193" spans="1:8" x14ac:dyDescent="0.25">
      <c r="A193" s="291">
        <v>0</v>
      </c>
      <c r="B193" s="291">
        <v>0</v>
      </c>
      <c r="C193" s="291">
        <v>0</v>
      </c>
      <c r="D193" s="292"/>
      <c r="E193" s="291">
        <v>0</v>
      </c>
      <c r="F193" s="292">
        <v>0</v>
      </c>
      <c r="G193" s="291">
        <v>0</v>
      </c>
      <c r="H193" s="292">
        <v>0</v>
      </c>
    </row>
    <row r="194" spans="1:8" x14ac:dyDescent="0.25">
      <c r="A194" s="291">
        <v>0</v>
      </c>
      <c r="B194" s="291">
        <v>0</v>
      </c>
      <c r="C194" s="291">
        <v>0</v>
      </c>
      <c r="D194" s="292"/>
      <c r="E194" s="291">
        <v>0</v>
      </c>
      <c r="F194" s="292">
        <v>0</v>
      </c>
      <c r="G194" s="291">
        <v>0</v>
      </c>
      <c r="H194" s="292">
        <v>0</v>
      </c>
    </row>
    <row r="195" spans="1:8" x14ac:dyDescent="0.25">
      <c r="A195" s="291">
        <v>0</v>
      </c>
      <c r="B195" s="291">
        <v>0</v>
      </c>
      <c r="C195" s="291">
        <v>0</v>
      </c>
      <c r="D195" s="292"/>
      <c r="E195" s="291">
        <v>0</v>
      </c>
      <c r="F195" s="292">
        <v>0</v>
      </c>
      <c r="G195" s="291">
        <v>0</v>
      </c>
      <c r="H195" s="292">
        <v>0</v>
      </c>
    </row>
    <row r="196" spans="1:8" x14ac:dyDescent="0.25">
      <c r="A196" s="291">
        <v>0</v>
      </c>
      <c r="B196" s="291">
        <v>0</v>
      </c>
      <c r="C196" s="291">
        <v>0</v>
      </c>
      <c r="D196" s="292"/>
      <c r="E196" s="291">
        <v>0</v>
      </c>
      <c r="F196" s="292">
        <v>0</v>
      </c>
      <c r="G196" s="291">
        <v>0</v>
      </c>
      <c r="H196" s="292">
        <v>0</v>
      </c>
    </row>
    <row r="197" spans="1:8" x14ac:dyDescent="0.25">
      <c r="A197" s="291">
        <v>0</v>
      </c>
      <c r="B197" s="291">
        <v>0</v>
      </c>
      <c r="C197" s="291">
        <v>0</v>
      </c>
      <c r="D197" s="292"/>
      <c r="E197" s="291">
        <v>0</v>
      </c>
      <c r="F197" s="292">
        <v>0</v>
      </c>
      <c r="G197" s="291">
        <v>0</v>
      </c>
      <c r="H197" s="292">
        <v>0</v>
      </c>
    </row>
    <row r="198" spans="1:8" x14ac:dyDescent="0.25">
      <c r="A198" s="291">
        <v>0</v>
      </c>
      <c r="B198" s="291">
        <v>0</v>
      </c>
      <c r="C198" s="291">
        <v>0</v>
      </c>
      <c r="D198" s="292"/>
      <c r="E198" s="291">
        <v>0</v>
      </c>
      <c r="F198" s="292">
        <v>0</v>
      </c>
      <c r="G198" s="291">
        <v>0</v>
      </c>
      <c r="H198" s="292">
        <v>0</v>
      </c>
    </row>
    <row r="199" spans="1:8" x14ac:dyDescent="0.25">
      <c r="A199" s="291">
        <v>0</v>
      </c>
      <c r="B199" s="291">
        <v>0</v>
      </c>
      <c r="C199" s="291">
        <v>0</v>
      </c>
      <c r="D199" s="292"/>
      <c r="E199" s="291">
        <v>0</v>
      </c>
      <c r="F199" s="292">
        <v>0</v>
      </c>
      <c r="G199" s="291">
        <v>0</v>
      </c>
      <c r="H199" s="292">
        <v>0</v>
      </c>
    </row>
    <row r="200" spans="1:8" x14ac:dyDescent="0.25">
      <c r="A200" s="291">
        <v>0</v>
      </c>
      <c r="B200" s="292">
        <v>0</v>
      </c>
      <c r="C200" s="291">
        <v>0</v>
      </c>
      <c r="D200" s="292"/>
      <c r="E200" s="291">
        <v>0</v>
      </c>
      <c r="F200" s="292">
        <v>0</v>
      </c>
      <c r="G200" s="291">
        <v>0</v>
      </c>
      <c r="H200" s="29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AF225"/>
  <sheetViews>
    <sheetView showZeros="0" topLeftCell="G1" zoomScaleNormal="100" workbookViewId="0">
      <pane ySplit="1" topLeftCell="A2" activePane="bottomLeft" state="frozen"/>
      <selection pane="bottomLeft" activeCell="I10" sqref="I10"/>
    </sheetView>
  </sheetViews>
  <sheetFormatPr baseColWidth="10" defaultRowHeight="15" x14ac:dyDescent="0.25"/>
  <cols>
    <col min="1" max="1" width="0.7109375" style="53" hidden="1" customWidth="1"/>
    <col min="2" max="4" width="7" style="53" hidden="1" customWidth="1"/>
    <col min="5" max="6" width="8.85546875" style="53" hidden="1" customWidth="1"/>
    <col min="7" max="7" width="25.42578125" style="53" customWidth="1"/>
    <col min="8" max="8" width="6.42578125" style="53" customWidth="1"/>
    <col min="9" max="9" width="10.140625" style="52" customWidth="1"/>
    <col min="10" max="10" width="14.140625" style="53" customWidth="1"/>
    <col min="11" max="11" width="12.140625" style="53" customWidth="1"/>
    <col min="12" max="12" width="10.85546875" style="53" customWidth="1"/>
    <col min="13" max="19" width="13" style="53" customWidth="1"/>
    <col min="20" max="20" width="7.7109375" style="54" hidden="1" customWidth="1"/>
    <col min="21" max="21" width="11.5703125" style="53" bestFit="1" customWidth="1"/>
    <col min="22" max="23" width="2" style="53" customWidth="1"/>
    <col min="24" max="25" width="6.85546875" style="53" customWidth="1"/>
    <col min="26" max="28" width="12.140625" style="2" customWidth="1"/>
    <col min="29" max="29" width="12.140625" style="270" customWidth="1"/>
    <col min="30" max="31" width="4.42578125" style="271" customWidth="1"/>
    <col min="32" max="32" width="4.42578125" style="68" customWidth="1"/>
    <col min="33" max="177" width="11.42578125" style="53"/>
    <col min="178" max="178" width="0.7109375" style="53" customWidth="1"/>
    <col min="179" max="181" width="8.85546875" style="53" customWidth="1"/>
    <col min="182" max="182" width="0" style="53" hidden="1" customWidth="1"/>
    <col min="183" max="183" width="8.85546875" style="53" customWidth="1"/>
    <col min="184" max="184" width="1.140625" style="53" customWidth="1"/>
    <col min="185" max="185" width="6.28515625" style="53" customWidth="1"/>
    <col min="186" max="186" width="10.140625" style="53" customWidth="1"/>
    <col min="187" max="187" width="14.140625" style="53" customWidth="1"/>
    <col min="188" max="188" width="14.85546875" style="53" customWidth="1"/>
    <col min="189" max="189" width="9" style="53" customWidth="1"/>
    <col min="190" max="196" width="13" style="53" customWidth="1"/>
    <col min="197" max="197" width="0" style="53" hidden="1" customWidth="1"/>
    <col min="198" max="198" width="9.7109375" style="53" customWidth="1"/>
    <col min="199" max="199" width="2" style="53" customWidth="1"/>
    <col min="200" max="200" width="16" style="53" customWidth="1"/>
    <col min="201" max="201" width="21.7109375" style="53" customWidth="1"/>
    <col min="202" max="202" width="21.5703125" style="53" customWidth="1"/>
    <col min="203" max="203" width="0.5703125" style="53" customWidth="1"/>
    <col min="204" max="204" width="10.85546875" style="53" customWidth="1"/>
    <col min="205" max="205" width="6.140625" style="53" customWidth="1"/>
    <col min="206" max="206" width="13.42578125" style="53" customWidth="1"/>
    <col min="207" max="207" width="7.85546875" style="53" customWidth="1"/>
    <col min="208" max="208" width="8.7109375" style="53" customWidth="1"/>
    <col min="209" max="209" width="7" style="53" customWidth="1"/>
    <col min="210" max="210" width="11.42578125" style="53"/>
    <col min="211" max="211" width="15" style="53" customWidth="1"/>
    <col min="212" max="212" width="8.7109375" style="53" customWidth="1"/>
    <col min="213" max="433" width="11.42578125" style="53"/>
    <col min="434" max="434" width="0.7109375" style="53" customWidth="1"/>
    <col min="435" max="437" width="8.85546875" style="53" customWidth="1"/>
    <col min="438" max="438" width="0" style="53" hidden="1" customWidth="1"/>
    <col min="439" max="439" width="8.85546875" style="53" customWidth="1"/>
    <col min="440" max="440" width="1.140625" style="53" customWidth="1"/>
    <col min="441" max="441" width="6.28515625" style="53" customWidth="1"/>
    <col min="442" max="442" width="10.140625" style="53" customWidth="1"/>
    <col min="443" max="443" width="14.140625" style="53" customWidth="1"/>
    <col min="444" max="444" width="14.85546875" style="53" customWidth="1"/>
    <col min="445" max="445" width="9" style="53" customWidth="1"/>
    <col min="446" max="452" width="13" style="53" customWidth="1"/>
    <col min="453" max="453" width="0" style="53" hidden="1" customWidth="1"/>
    <col min="454" max="454" width="9.7109375" style="53" customWidth="1"/>
    <col min="455" max="455" width="2" style="53" customWidth="1"/>
    <col min="456" max="456" width="16" style="53" customWidth="1"/>
    <col min="457" max="457" width="21.7109375" style="53" customWidth="1"/>
    <col min="458" max="458" width="21.5703125" style="53" customWidth="1"/>
    <col min="459" max="459" width="0.5703125" style="53" customWidth="1"/>
    <col min="460" max="460" width="10.85546875" style="53" customWidth="1"/>
    <col min="461" max="461" width="6.140625" style="53" customWidth="1"/>
    <col min="462" max="462" width="13.42578125" style="53" customWidth="1"/>
    <col min="463" max="463" width="7.85546875" style="53" customWidth="1"/>
    <col min="464" max="464" width="8.7109375" style="53" customWidth="1"/>
    <col min="465" max="465" width="7" style="53" customWidth="1"/>
    <col min="466" max="466" width="11.42578125" style="53"/>
    <col min="467" max="467" width="15" style="53" customWidth="1"/>
    <col min="468" max="468" width="8.7109375" style="53" customWidth="1"/>
    <col min="469" max="689" width="11.42578125" style="53"/>
    <col min="690" max="690" width="0.7109375" style="53" customWidth="1"/>
    <col min="691" max="693" width="8.85546875" style="53" customWidth="1"/>
    <col min="694" max="694" width="0" style="53" hidden="1" customWidth="1"/>
    <col min="695" max="695" width="8.85546875" style="53" customWidth="1"/>
    <col min="696" max="696" width="1.140625" style="53" customWidth="1"/>
    <col min="697" max="697" width="6.28515625" style="53" customWidth="1"/>
    <col min="698" max="698" width="10.140625" style="53" customWidth="1"/>
    <col min="699" max="699" width="14.140625" style="53" customWidth="1"/>
    <col min="700" max="700" width="14.85546875" style="53" customWidth="1"/>
    <col min="701" max="701" width="9" style="53" customWidth="1"/>
    <col min="702" max="708" width="13" style="53" customWidth="1"/>
    <col min="709" max="709" width="0" style="53" hidden="1" customWidth="1"/>
    <col min="710" max="710" width="9.7109375" style="53" customWidth="1"/>
    <col min="711" max="711" width="2" style="53" customWidth="1"/>
    <col min="712" max="712" width="16" style="53" customWidth="1"/>
    <col min="713" max="713" width="21.7109375" style="53" customWidth="1"/>
    <col min="714" max="714" width="21.5703125" style="53" customWidth="1"/>
    <col min="715" max="715" width="0.5703125" style="53" customWidth="1"/>
    <col min="716" max="716" width="10.85546875" style="53" customWidth="1"/>
    <col min="717" max="717" width="6.140625" style="53" customWidth="1"/>
    <col min="718" max="718" width="13.42578125" style="53" customWidth="1"/>
    <col min="719" max="719" width="7.85546875" style="53" customWidth="1"/>
    <col min="720" max="720" width="8.7109375" style="53" customWidth="1"/>
    <col min="721" max="721" width="7" style="53" customWidth="1"/>
    <col min="722" max="722" width="11.42578125" style="53"/>
    <col min="723" max="723" width="15" style="53" customWidth="1"/>
    <col min="724" max="724" width="8.7109375" style="53" customWidth="1"/>
    <col min="725" max="945" width="11.42578125" style="53"/>
    <col min="946" max="946" width="0.7109375" style="53" customWidth="1"/>
    <col min="947" max="949" width="8.85546875" style="53" customWidth="1"/>
    <col min="950" max="950" width="0" style="53" hidden="1" customWidth="1"/>
    <col min="951" max="951" width="8.85546875" style="53" customWidth="1"/>
    <col min="952" max="952" width="1.140625" style="53" customWidth="1"/>
    <col min="953" max="953" width="6.28515625" style="53" customWidth="1"/>
    <col min="954" max="954" width="10.140625" style="53" customWidth="1"/>
    <col min="955" max="955" width="14.140625" style="53" customWidth="1"/>
    <col min="956" max="956" width="14.85546875" style="53" customWidth="1"/>
    <col min="957" max="957" width="9" style="53" customWidth="1"/>
    <col min="958" max="964" width="13" style="53" customWidth="1"/>
    <col min="965" max="965" width="0" style="53" hidden="1" customWidth="1"/>
    <col min="966" max="966" width="9.7109375" style="53" customWidth="1"/>
    <col min="967" max="967" width="2" style="53" customWidth="1"/>
    <col min="968" max="968" width="16" style="53" customWidth="1"/>
    <col min="969" max="969" width="21.7109375" style="53" customWidth="1"/>
    <col min="970" max="970" width="21.5703125" style="53" customWidth="1"/>
    <col min="971" max="971" width="0.5703125" style="53" customWidth="1"/>
    <col min="972" max="972" width="10.85546875" style="53" customWidth="1"/>
    <col min="973" max="973" width="6.140625" style="53" customWidth="1"/>
    <col min="974" max="974" width="13.42578125" style="53" customWidth="1"/>
    <col min="975" max="975" width="7.85546875" style="53" customWidth="1"/>
    <col min="976" max="976" width="8.7109375" style="53" customWidth="1"/>
    <col min="977" max="977" width="7" style="53" customWidth="1"/>
    <col min="978" max="978" width="11.42578125" style="53"/>
    <col min="979" max="979" width="15" style="53" customWidth="1"/>
    <col min="980" max="980" width="8.7109375" style="53" customWidth="1"/>
    <col min="981" max="1201" width="11.42578125" style="53"/>
    <col min="1202" max="1202" width="0.7109375" style="53" customWidth="1"/>
    <col min="1203" max="1205" width="8.85546875" style="53" customWidth="1"/>
    <col min="1206" max="1206" width="0" style="53" hidden="1" customWidth="1"/>
    <col min="1207" max="1207" width="8.85546875" style="53" customWidth="1"/>
    <col min="1208" max="1208" width="1.140625" style="53" customWidth="1"/>
    <col min="1209" max="1209" width="6.28515625" style="53" customWidth="1"/>
    <col min="1210" max="1210" width="10.140625" style="53" customWidth="1"/>
    <col min="1211" max="1211" width="14.140625" style="53" customWidth="1"/>
    <col min="1212" max="1212" width="14.85546875" style="53" customWidth="1"/>
    <col min="1213" max="1213" width="9" style="53" customWidth="1"/>
    <col min="1214" max="1220" width="13" style="53" customWidth="1"/>
    <col min="1221" max="1221" width="0" style="53" hidden="1" customWidth="1"/>
    <col min="1222" max="1222" width="9.7109375" style="53" customWidth="1"/>
    <col min="1223" max="1223" width="2" style="53" customWidth="1"/>
    <col min="1224" max="1224" width="16" style="53" customWidth="1"/>
    <col min="1225" max="1225" width="21.7109375" style="53" customWidth="1"/>
    <col min="1226" max="1226" width="21.5703125" style="53" customWidth="1"/>
    <col min="1227" max="1227" width="0.5703125" style="53" customWidth="1"/>
    <col min="1228" max="1228" width="10.85546875" style="53" customWidth="1"/>
    <col min="1229" max="1229" width="6.140625" style="53" customWidth="1"/>
    <col min="1230" max="1230" width="13.42578125" style="53" customWidth="1"/>
    <col min="1231" max="1231" width="7.85546875" style="53" customWidth="1"/>
    <col min="1232" max="1232" width="8.7109375" style="53" customWidth="1"/>
    <col min="1233" max="1233" width="7" style="53" customWidth="1"/>
    <col min="1234" max="1234" width="11.42578125" style="53"/>
    <col min="1235" max="1235" width="15" style="53" customWidth="1"/>
    <col min="1236" max="1236" width="8.7109375" style="53" customWidth="1"/>
    <col min="1237" max="1457" width="11.42578125" style="53"/>
    <col min="1458" max="1458" width="0.7109375" style="53" customWidth="1"/>
    <col min="1459" max="1461" width="8.85546875" style="53" customWidth="1"/>
    <col min="1462" max="1462" width="0" style="53" hidden="1" customWidth="1"/>
    <col min="1463" max="1463" width="8.85546875" style="53" customWidth="1"/>
    <col min="1464" max="1464" width="1.140625" style="53" customWidth="1"/>
    <col min="1465" max="1465" width="6.28515625" style="53" customWidth="1"/>
    <col min="1466" max="1466" width="10.140625" style="53" customWidth="1"/>
    <col min="1467" max="1467" width="14.140625" style="53" customWidth="1"/>
    <col min="1468" max="1468" width="14.85546875" style="53" customWidth="1"/>
    <col min="1469" max="1469" width="9" style="53" customWidth="1"/>
    <col min="1470" max="1476" width="13" style="53" customWidth="1"/>
    <col min="1477" max="1477" width="0" style="53" hidden="1" customWidth="1"/>
    <col min="1478" max="1478" width="9.7109375" style="53" customWidth="1"/>
    <col min="1479" max="1479" width="2" style="53" customWidth="1"/>
    <col min="1480" max="1480" width="16" style="53" customWidth="1"/>
    <col min="1481" max="1481" width="21.7109375" style="53" customWidth="1"/>
    <col min="1482" max="1482" width="21.5703125" style="53" customWidth="1"/>
    <col min="1483" max="1483" width="0.5703125" style="53" customWidth="1"/>
    <col min="1484" max="1484" width="10.85546875" style="53" customWidth="1"/>
    <col min="1485" max="1485" width="6.140625" style="53" customWidth="1"/>
    <col min="1486" max="1486" width="13.42578125" style="53" customWidth="1"/>
    <col min="1487" max="1487" width="7.85546875" style="53" customWidth="1"/>
    <col min="1488" max="1488" width="8.7109375" style="53" customWidth="1"/>
    <col min="1489" max="1489" width="7" style="53" customWidth="1"/>
    <col min="1490" max="1490" width="11.42578125" style="53"/>
    <col min="1491" max="1491" width="15" style="53" customWidth="1"/>
    <col min="1492" max="1492" width="8.7109375" style="53" customWidth="1"/>
    <col min="1493" max="1713" width="11.42578125" style="53"/>
    <col min="1714" max="1714" width="0.7109375" style="53" customWidth="1"/>
    <col min="1715" max="1717" width="8.85546875" style="53" customWidth="1"/>
    <col min="1718" max="1718" width="0" style="53" hidden="1" customWidth="1"/>
    <col min="1719" max="1719" width="8.85546875" style="53" customWidth="1"/>
    <col min="1720" max="1720" width="1.140625" style="53" customWidth="1"/>
    <col min="1721" max="1721" width="6.28515625" style="53" customWidth="1"/>
    <col min="1722" max="1722" width="10.140625" style="53" customWidth="1"/>
    <col min="1723" max="1723" width="14.140625" style="53" customWidth="1"/>
    <col min="1724" max="1724" width="14.85546875" style="53" customWidth="1"/>
    <col min="1725" max="1725" width="9" style="53" customWidth="1"/>
    <col min="1726" max="1732" width="13" style="53" customWidth="1"/>
    <col min="1733" max="1733" width="0" style="53" hidden="1" customWidth="1"/>
    <col min="1734" max="1734" width="9.7109375" style="53" customWidth="1"/>
    <col min="1735" max="1735" width="2" style="53" customWidth="1"/>
    <col min="1736" max="1736" width="16" style="53" customWidth="1"/>
    <col min="1737" max="1737" width="21.7109375" style="53" customWidth="1"/>
    <col min="1738" max="1738" width="21.5703125" style="53" customWidth="1"/>
    <col min="1739" max="1739" width="0.5703125" style="53" customWidth="1"/>
    <col min="1740" max="1740" width="10.85546875" style="53" customWidth="1"/>
    <col min="1741" max="1741" width="6.140625" style="53" customWidth="1"/>
    <col min="1742" max="1742" width="13.42578125" style="53" customWidth="1"/>
    <col min="1743" max="1743" width="7.85546875" style="53" customWidth="1"/>
    <col min="1744" max="1744" width="8.7109375" style="53" customWidth="1"/>
    <col min="1745" max="1745" width="7" style="53" customWidth="1"/>
    <col min="1746" max="1746" width="11.42578125" style="53"/>
    <col min="1747" max="1747" width="15" style="53" customWidth="1"/>
    <col min="1748" max="1748" width="8.7109375" style="53" customWidth="1"/>
    <col min="1749" max="1969" width="11.42578125" style="53"/>
    <col min="1970" max="1970" width="0.7109375" style="53" customWidth="1"/>
    <col min="1971" max="1973" width="8.85546875" style="53" customWidth="1"/>
    <col min="1974" max="1974" width="0" style="53" hidden="1" customWidth="1"/>
    <col min="1975" max="1975" width="8.85546875" style="53" customWidth="1"/>
    <col min="1976" max="1976" width="1.140625" style="53" customWidth="1"/>
    <col min="1977" max="1977" width="6.28515625" style="53" customWidth="1"/>
    <col min="1978" max="1978" width="10.140625" style="53" customWidth="1"/>
    <col min="1979" max="1979" width="14.140625" style="53" customWidth="1"/>
    <col min="1980" max="1980" width="14.85546875" style="53" customWidth="1"/>
    <col min="1981" max="1981" width="9" style="53" customWidth="1"/>
    <col min="1982" max="1988" width="13" style="53" customWidth="1"/>
    <col min="1989" max="1989" width="0" style="53" hidden="1" customWidth="1"/>
    <col min="1990" max="1990" width="9.7109375" style="53" customWidth="1"/>
    <col min="1991" max="1991" width="2" style="53" customWidth="1"/>
    <col min="1992" max="1992" width="16" style="53" customWidth="1"/>
    <col min="1993" max="1993" width="21.7109375" style="53" customWidth="1"/>
    <col min="1994" max="1994" width="21.5703125" style="53" customWidth="1"/>
    <col min="1995" max="1995" width="0.5703125" style="53" customWidth="1"/>
    <col min="1996" max="1996" width="10.85546875" style="53" customWidth="1"/>
    <col min="1997" max="1997" width="6.140625" style="53" customWidth="1"/>
    <col min="1998" max="1998" width="13.42578125" style="53" customWidth="1"/>
    <col min="1999" max="1999" width="7.85546875" style="53" customWidth="1"/>
    <col min="2000" max="2000" width="8.7109375" style="53" customWidth="1"/>
    <col min="2001" max="2001" width="7" style="53" customWidth="1"/>
    <col min="2002" max="2002" width="11.42578125" style="53"/>
    <col min="2003" max="2003" width="15" style="53" customWidth="1"/>
    <col min="2004" max="2004" width="8.7109375" style="53" customWidth="1"/>
    <col min="2005" max="2225" width="11.42578125" style="53"/>
    <col min="2226" max="2226" width="0.7109375" style="53" customWidth="1"/>
    <col min="2227" max="2229" width="8.85546875" style="53" customWidth="1"/>
    <col min="2230" max="2230" width="0" style="53" hidden="1" customWidth="1"/>
    <col min="2231" max="2231" width="8.85546875" style="53" customWidth="1"/>
    <col min="2232" max="2232" width="1.140625" style="53" customWidth="1"/>
    <col min="2233" max="2233" width="6.28515625" style="53" customWidth="1"/>
    <col min="2234" max="2234" width="10.140625" style="53" customWidth="1"/>
    <col min="2235" max="2235" width="14.140625" style="53" customWidth="1"/>
    <col min="2236" max="2236" width="14.85546875" style="53" customWidth="1"/>
    <col min="2237" max="2237" width="9" style="53" customWidth="1"/>
    <col min="2238" max="2244" width="13" style="53" customWidth="1"/>
    <col min="2245" max="2245" width="0" style="53" hidden="1" customWidth="1"/>
    <col min="2246" max="2246" width="9.7109375" style="53" customWidth="1"/>
    <col min="2247" max="2247" width="2" style="53" customWidth="1"/>
    <col min="2248" max="2248" width="16" style="53" customWidth="1"/>
    <col min="2249" max="2249" width="21.7109375" style="53" customWidth="1"/>
    <col min="2250" max="2250" width="21.5703125" style="53" customWidth="1"/>
    <col min="2251" max="2251" width="0.5703125" style="53" customWidth="1"/>
    <col min="2252" max="2252" width="10.85546875" style="53" customWidth="1"/>
    <col min="2253" max="2253" width="6.140625" style="53" customWidth="1"/>
    <col min="2254" max="2254" width="13.42578125" style="53" customWidth="1"/>
    <col min="2255" max="2255" width="7.85546875" style="53" customWidth="1"/>
    <col min="2256" max="2256" width="8.7109375" style="53" customWidth="1"/>
    <col min="2257" max="2257" width="7" style="53" customWidth="1"/>
    <col min="2258" max="2258" width="11.42578125" style="53"/>
    <col min="2259" max="2259" width="15" style="53" customWidth="1"/>
    <col min="2260" max="2260" width="8.7109375" style="53" customWidth="1"/>
    <col min="2261" max="2481" width="11.42578125" style="53"/>
    <col min="2482" max="2482" width="0.7109375" style="53" customWidth="1"/>
    <col min="2483" max="2485" width="8.85546875" style="53" customWidth="1"/>
    <col min="2486" max="2486" width="0" style="53" hidden="1" customWidth="1"/>
    <col min="2487" max="2487" width="8.85546875" style="53" customWidth="1"/>
    <col min="2488" max="2488" width="1.140625" style="53" customWidth="1"/>
    <col min="2489" max="2489" width="6.28515625" style="53" customWidth="1"/>
    <col min="2490" max="2490" width="10.140625" style="53" customWidth="1"/>
    <col min="2491" max="2491" width="14.140625" style="53" customWidth="1"/>
    <col min="2492" max="2492" width="14.85546875" style="53" customWidth="1"/>
    <col min="2493" max="2493" width="9" style="53" customWidth="1"/>
    <col min="2494" max="2500" width="13" style="53" customWidth="1"/>
    <col min="2501" max="2501" width="0" style="53" hidden="1" customWidth="1"/>
    <col min="2502" max="2502" width="9.7109375" style="53" customWidth="1"/>
    <col min="2503" max="2503" width="2" style="53" customWidth="1"/>
    <col min="2504" max="2504" width="16" style="53" customWidth="1"/>
    <col min="2505" max="2505" width="21.7109375" style="53" customWidth="1"/>
    <col min="2506" max="2506" width="21.5703125" style="53" customWidth="1"/>
    <col min="2507" max="2507" width="0.5703125" style="53" customWidth="1"/>
    <col min="2508" max="2508" width="10.85546875" style="53" customWidth="1"/>
    <col min="2509" max="2509" width="6.140625" style="53" customWidth="1"/>
    <col min="2510" max="2510" width="13.42578125" style="53" customWidth="1"/>
    <col min="2511" max="2511" width="7.85546875" style="53" customWidth="1"/>
    <col min="2512" max="2512" width="8.7109375" style="53" customWidth="1"/>
    <col min="2513" max="2513" width="7" style="53" customWidth="1"/>
    <col min="2514" max="2514" width="11.42578125" style="53"/>
    <col min="2515" max="2515" width="15" style="53" customWidth="1"/>
    <col min="2516" max="2516" width="8.7109375" style="53" customWidth="1"/>
    <col min="2517" max="2737" width="11.42578125" style="53"/>
    <col min="2738" max="2738" width="0.7109375" style="53" customWidth="1"/>
    <col min="2739" max="2741" width="8.85546875" style="53" customWidth="1"/>
    <col min="2742" max="2742" width="0" style="53" hidden="1" customWidth="1"/>
    <col min="2743" max="2743" width="8.85546875" style="53" customWidth="1"/>
    <col min="2744" max="2744" width="1.140625" style="53" customWidth="1"/>
    <col min="2745" max="2745" width="6.28515625" style="53" customWidth="1"/>
    <col min="2746" max="2746" width="10.140625" style="53" customWidth="1"/>
    <col min="2747" max="2747" width="14.140625" style="53" customWidth="1"/>
    <col min="2748" max="2748" width="14.85546875" style="53" customWidth="1"/>
    <col min="2749" max="2749" width="9" style="53" customWidth="1"/>
    <col min="2750" max="2756" width="13" style="53" customWidth="1"/>
    <col min="2757" max="2757" width="0" style="53" hidden="1" customWidth="1"/>
    <col min="2758" max="2758" width="9.7109375" style="53" customWidth="1"/>
    <col min="2759" max="2759" width="2" style="53" customWidth="1"/>
    <col min="2760" max="2760" width="16" style="53" customWidth="1"/>
    <col min="2761" max="2761" width="21.7109375" style="53" customWidth="1"/>
    <col min="2762" max="2762" width="21.5703125" style="53" customWidth="1"/>
    <col min="2763" max="2763" width="0.5703125" style="53" customWidth="1"/>
    <col min="2764" max="2764" width="10.85546875" style="53" customWidth="1"/>
    <col min="2765" max="2765" width="6.140625" style="53" customWidth="1"/>
    <col min="2766" max="2766" width="13.42578125" style="53" customWidth="1"/>
    <col min="2767" max="2767" width="7.85546875" style="53" customWidth="1"/>
    <col min="2768" max="2768" width="8.7109375" style="53" customWidth="1"/>
    <col min="2769" max="2769" width="7" style="53" customWidth="1"/>
    <col min="2770" max="2770" width="11.42578125" style="53"/>
    <col min="2771" max="2771" width="15" style="53" customWidth="1"/>
    <col min="2772" max="2772" width="8.7109375" style="53" customWidth="1"/>
    <col min="2773" max="2993" width="11.42578125" style="53"/>
    <col min="2994" max="2994" width="0.7109375" style="53" customWidth="1"/>
    <col min="2995" max="2997" width="8.85546875" style="53" customWidth="1"/>
    <col min="2998" max="2998" width="0" style="53" hidden="1" customWidth="1"/>
    <col min="2999" max="2999" width="8.85546875" style="53" customWidth="1"/>
    <col min="3000" max="3000" width="1.140625" style="53" customWidth="1"/>
    <col min="3001" max="3001" width="6.28515625" style="53" customWidth="1"/>
    <col min="3002" max="3002" width="10.140625" style="53" customWidth="1"/>
    <col min="3003" max="3003" width="14.140625" style="53" customWidth="1"/>
    <col min="3004" max="3004" width="14.85546875" style="53" customWidth="1"/>
    <col min="3005" max="3005" width="9" style="53" customWidth="1"/>
    <col min="3006" max="3012" width="13" style="53" customWidth="1"/>
    <col min="3013" max="3013" width="0" style="53" hidden="1" customWidth="1"/>
    <col min="3014" max="3014" width="9.7109375" style="53" customWidth="1"/>
    <col min="3015" max="3015" width="2" style="53" customWidth="1"/>
    <col min="3016" max="3016" width="16" style="53" customWidth="1"/>
    <col min="3017" max="3017" width="21.7109375" style="53" customWidth="1"/>
    <col min="3018" max="3018" width="21.5703125" style="53" customWidth="1"/>
    <col min="3019" max="3019" width="0.5703125" style="53" customWidth="1"/>
    <col min="3020" max="3020" width="10.85546875" style="53" customWidth="1"/>
    <col min="3021" max="3021" width="6.140625" style="53" customWidth="1"/>
    <col min="3022" max="3022" width="13.42578125" style="53" customWidth="1"/>
    <col min="3023" max="3023" width="7.85546875" style="53" customWidth="1"/>
    <col min="3024" max="3024" width="8.7109375" style="53" customWidth="1"/>
    <col min="3025" max="3025" width="7" style="53" customWidth="1"/>
    <col min="3026" max="3026" width="11.42578125" style="53"/>
    <col min="3027" max="3027" width="15" style="53" customWidth="1"/>
    <col min="3028" max="3028" width="8.7109375" style="53" customWidth="1"/>
    <col min="3029" max="3249" width="11.42578125" style="53"/>
    <col min="3250" max="3250" width="0.7109375" style="53" customWidth="1"/>
    <col min="3251" max="3253" width="8.85546875" style="53" customWidth="1"/>
    <col min="3254" max="3254" width="0" style="53" hidden="1" customWidth="1"/>
    <col min="3255" max="3255" width="8.85546875" style="53" customWidth="1"/>
    <col min="3256" max="3256" width="1.140625" style="53" customWidth="1"/>
    <col min="3257" max="3257" width="6.28515625" style="53" customWidth="1"/>
    <col min="3258" max="3258" width="10.140625" style="53" customWidth="1"/>
    <col min="3259" max="3259" width="14.140625" style="53" customWidth="1"/>
    <col min="3260" max="3260" width="14.85546875" style="53" customWidth="1"/>
    <col min="3261" max="3261" width="9" style="53" customWidth="1"/>
    <col min="3262" max="3268" width="13" style="53" customWidth="1"/>
    <col min="3269" max="3269" width="0" style="53" hidden="1" customWidth="1"/>
    <col min="3270" max="3270" width="9.7109375" style="53" customWidth="1"/>
    <col min="3271" max="3271" width="2" style="53" customWidth="1"/>
    <col min="3272" max="3272" width="16" style="53" customWidth="1"/>
    <col min="3273" max="3273" width="21.7109375" style="53" customWidth="1"/>
    <col min="3274" max="3274" width="21.5703125" style="53" customWidth="1"/>
    <col min="3275" max="3275" width="0.5703125" style="53" customWidth="1"/>
    <col min="3276" max="3276" width="10.85546875" style="53" customWidth="1"/>
    <col min="3277" max="3277" width="6.140625" style="53" customWidth="1"/>
    <col min="3278" max="3278" width="13.42578125" style="53" customWidth="1"/>
    <col min="3279" max="3279" width="7.85546875" style="53" customWidth="1"/>
    <col min="3280" max="3280" width="8.7109375" style="53" customWidth="1"/>
    <col min="3281" max="3281" width="7" style="53" customWidth="1"/>
    <col min="3282" max="3282" width="11.42578125" style="53"/>
    <col min="3283" max="3283" width="15" style="53" customWidth="1"/>
    <col min="3284" max="3284" width="8.7109375" style="53" customWidth="1"/>
    <col min="3285" max="3505" width="11.42578125" style="53"/>
    <col min="3506" max="3506" width="0.7109375" style="53" customWidth="1"/>
    <col min="3507" max="3509" width="8.85546875" style="53" customWidth="1"/>
    <col min="3510" max="3510" width="0" style="53" hidden="1" customWidth="1"/>
    <col min="3511" max="3511" width="8.85546875" style="53" customWidth="1"/>
    <col min="3512" max="3512" width="1.140625" style="53" customWidth="1"/>
    <col min="3513" max="3513" width="6.28515625" style="53" customWidth="1"/>
    <col min="3514" max="3514" width="10.140625" style="53" customWidth="1"/>
    <col min="3515" max="3515" width="14.140625" style="53" customWidth="1"/>
    <col min="3516" max="3516" width="14.85546875" style="53" customWidth="1"/>
    <col min="3517" max="3517" width="9" style="53" customWidth="1"/>
    <col min="3518" max="3524" width="13" style="53" customWidth="1"/>
    <col min="3525" max="3525" width="0" style="53" hidden="1" customWidth="1"/>
    <col min="3526" max="3526" width="9.7109375" style="53" customWidth="1"/>
    <col min="3527" max="3527" width="2" style="53" customWidth="1"/>
    <col min="3528" max="3528" width="16" style="53" customWidth="1"/>
    <col min="3529" max="3529" width="21.7109375" style="53" customWidth="1"/>
    <col min="3530" max="3530" width="21.5703125" style="53" customWidth="1"/>
    <col min="3531" max="3531" width="0.5703125" style="53" customWidth="1"/>
    <col min="3532" max="3532" width="10.85546875" style="53" customWidth="1"/>
    <col min="3533" max="3533" width="6.140625" style="53" customWidth="1"/>
    <col min="3534" max="3534" width="13.42578125" style="53" customWidth="1"/>
    <col min="3535" max="3535" width="7.85546875" style="53" customWidth="1"/>
    <col min="3536" max="3536" width="8.7109375" style="53" customWidth="1"/>
    <col min="3537" max="3537" width="7" style="53" customWidth="1"/>
    <col min="3538" max="3538" width="11.42578125" style="53"/>
    <col min="3539" max="3539" width="15" style="53" customWidth="1"/>
    <col min="3540" max="3540" width="8.7109375" style="53" customWidth="1"/>
    <col min="3541" max="3761" width="11.42578125" style="53"/>
    <col min="3762" max="3762" width="0.7109375" style="53" customWidth="1"/>
    <col min="3763" max="3765" width="8.85546875" style="53" customWidth="1"/>
    <col min="3766" max="3766" width="0" style="53" hidden="1" customWidth="1"/>
    <col min="3767" max="3767" width="8.85546875" style="53" customWidth="1"/>
    <col min="3768" max="3768" width="1.140625" style="53" customWidth="1"/>
    <col min="3769" max="3769" width="6.28515625" style="53" customWidth="1"/>
    <col min="3770" max="3770" width="10.140625" style="53" customWidth="1"/>
    <col min="3771" max="3771" width="14.140625" style="53" customWidth="1"/>
    <col min="3772" max="3772" width="14.85546875" style="53" customWidth="1"/>
    <col min="3773" max="3773" width="9" style="53" customWidth="1"/>
    <col min="3774" max="3780" width="13" style="53" customWidth="1"/>
    <col min="3781" max="3781" width="0" style="53" hidden="1" customWidth="1"/>
    <col min="3782" max="3782" width="9.7109375" style="53" customWidth="1"/>
    <col min="3783" max="3783" width="2" style="53" customWidth="1"/>
    <col min="3784" max="3784" width="16" style="53" customWidth="1"/>
    <col min="3785" max="3785" width="21.7109375" style="53" customWidth="1"/>
    <col min="3786" max="3786" width="21.5703125" style="53" customWidth="1"/>
    <col min="3787" max="3787" width="0.5703125" style="53" customWidth="1"/>
    <col min="3788" max="3788" width="10.85546875" style="53" customWidth="1"/>
    <col min="3789" max="3789" width="6.140625" style="53" customWidth="1"/>
    <col min="3790" max="3790" width="13.42578125" style="53" customWidth="1"/>
    <col min="3791" max="3791" width="7.85546875" style="53" customWidth="1"/>
    <col min="3792" max="3792" width="8.7109375" style="53" customWidth="1"/>
    <col min="3793" max="3793" width="7" style="53" customWidth="1"/>
    <col min="3794" max="3794" width="11.42578125" style="53"/>
    <col min="3795" max="3795" width="15" style="53" customWidth="1"/>
    <col min="3796" max="3796" width="8.7109375" style="53" customWidth="1"/>
    <col min="3797" max="4017" width="11.42578125" style="53"/>
    <col min="4018" max="4018" width="0.7109375" style="53" customWidth="1"/>
    <col min="4019" max="4021" width="8.85546875" style="53" customWidth="1"/>
    <col min="4022" max="4022" width="0" style="53" hidden="1" customWidth="1"/>
    <col min="4023" max="4023" width="8.85546875" style="53" customWidth="1"/>
    <col min="4024" max="4024" width="1.140625" style="53" customWidth="1"/>
    <col min="4025" max="4025" width="6.28515625" style="53" customWidth="1"/>
    <col min="4026" max="4026" width="10.140625" style="53" customWidth="1"/>
    <col min="4027" max="4027" width="14.140625" style="53" customWidth="1"/>
    <col min="4028" max="4028" width="14.85546875" style="53" customWidth="1"/>
    <col min="4029" max="4029" width="9" style="53" customWidth="1"/>
    <col min="4030" max="4036" width="13" style="53" customWidth="1"/>
    <col min="4037" max="4037" width="0" style="53" hidden="1" customWidth="1"/>
    <col min="4038" max="4038" width="9.7109375" style="53" customWidth="1"/>
    <col min="4039" max="4039" width="2" style="53" customWidth="1"/>
    <col min="4040" max="4040" width="16" style="53" customWidth="1"/>
    <col min="4041" max="4041" width="21.7109375" style="53" customWidth="1"/>
    <col min="4042" max="4042" width="21.5703125" style="53" customWidth="1"/>
    <col min="4043" max="4043" width="0.5703125" style="53" customWidth="1"/>
    <col min="4044" max="4044" width="10.85546875" style="53" customWidth="1"/>
    <col min="4045" max="4045" width="6.140625" style="53" customWidth="1"/>
    <col min="4046" max="4046" width="13.42578125" style="53" customWidth="1"/>
    <col min="4047" max="4047" width="7.85546875" style="53" customWidth="1"/>
    <col min="4048" max="4048" width="8.7109375" style="53" customWidth="1"/>
    <col min="4049" max="4049" width="7" style="53" customWidth="1"/>
    <col min="4050" max="4050" width="11.42578125" style="53"/>
    <col min="4051" max="4051" width="15" style="53" customWidth="1"/>
    <col min="4052" max="4052" width="8.7109375" style="53" customWidth="1"/>
    <col min="4053" max="4273" width="11.42578125" style="53"/>
    <col min="4274" max="4274" width="0.7109375" style="53" customWidth="1"/>
    <col min="4275" max="4277" width="8.85546875" style="53" customWidth="1"/>
    <col min="4278" max="4278" width="0" style="53" hidden="1" customWidth="1"/>
    <col min="4279" max="4279" width="8.85546875" style="53" customWidth="1"/>
    <col min="4280" max="4280" width="1.140625" style="53" customWidth="1"/>
    <col min="4281" max="4281" width="6.28515625" style="53" customWidth="1"/>
    <col min="4282" max="4282" width="10.140625" style="53" customWidth="1"/>
    <col min="4283" max="4283" width="14.140625" style="53" customWidth="1"/>
    <col min="4284" max="4284" width="14.85546875" style="53" customWidth="1"/>
    <col min="4285" max="4285" width="9" style="53" customWidth="1"/>
    <col min="4286" max="4292" width="13" style="53" customWidth="1"/>
    <col min="4293" max="4293" width="0" style="53" hidden="1" customWidth="1"/>
    <col min="4294" max="4294" width="9.7109375" style="53" customWidth="1"/>
    <col min="4295" max="4295" width="2" style="53" customWidth="1"/>
    <col min="4296" max="4296" width="16" style="53" customWidth="1"/>
    <col min="4297" max="4297" width="21.7109375" style="53" customWidth="1"/>
    <col min="4298" max="4298" width="21.5703125" style="53" customWidth="1"/>
    <col min="4299" max="4299" width="0.5703125" style="53" customWidth="1"/>
    <col min="4300" max="4300" width="10.85546875" style="53" customWidth="1"/>
    <col min="4301" max="4301" width="6.140625" style="53" customWidth="1"/>
    <col min="4302" max="4302" width="13.42578125" style="53" customWidth="1"/>
    <col min="4303" max="4303" width="7.85546875" style="53" customWidth="1"/>
    <col min="4304" max="4304" width="8.7109375" style="53" customWidth="1"/>
    <col min="4305" max="4305" width="7" style="53" customWidth="1"/>
    <col min="4306" max="4306" width="11.42578125" style="53"/>
    <col min="4307" max="4307" width="15" style="53" customWidth="1"/>
    <col min="4308" max="4308" width="8.7109375" style="53" customWidth="1"/>
    <col min="4309" max="4529" width="11.42578125" style="53"/>
    <col min="4530" max="4530" width="0.7109375" style="53" customWidth="1"/>
    <col min="4531" max="4533" width="8.85546875" style="53" customWidth="1"/>
    <col min="4534" max="4534" width="0" style="53" hidden="1" customWidth="1"/>
    <col min="4535" max="4535" width="8.85546875" style="53" customWidth="1"/>
    <col min="4536" max="4536" width="1.140625" style="53" customWidth="1"/>
    <col min="4537" max="4537" width="6.28515625" style="53" customWidth="1"/>
    <col min="4538" max="4538" width="10.140625" style="53" customWidth="1"/>
    <col min="4539" max="4539" width="14.140625" style="53" customWidth="1"/>
    <col min="4540" max="4540" width="14.85546875" style="53" customWidth="1"/>
    <col min="4541" max="4541" width="9" style="53" customWidth="1"/>
    <col min="4542" max="4548" width="13" style="53" customWidth="1"/>
    <col min="4549" max="4549" width="0" style="53" hidden="1" customWidth="1"/>
    <col min="4550" max="4550" width="9.7109375" style="53" customWidth="1"/>
    <col min="4551" max="4551" width="2" style="53" customWidth="1"/>
    <col min="4552" max="4552" width="16" style="53" customWidth="1"/>
    <col min="4553" max="4553" width="21.7109375" style="53" customWidth="1"/>
    <col min="4554" max="4554" width="21.5703125" style="53" customWidth="1"/>
    <col min="4555" max="4555" width="0.5703125" style="53" customWidth="1"/>
    <col min="4556" max="4556" width="10.85546875" style="53" customWidth="1"/>
    <col min="4557" max="4557" width="6.140625" style="53" customWidth="1"/>
    <col min="4558" max="4558" width="13.42578125" style="53" customWidth="1"/>
    <col min="4559" max="4559" width="7.85546875" style="53" customWidth="1"/>
    <col min="4560" max="4560" width="8.7109375" style="53" customWidth="1"/>
    <col min="4561" max="4561" width="7" style="53" customWidth="1"/>
    <col min="4562" max="4562" width="11.42578125" style="53"/>
    <col min="4563" max="4563" width="15" style="53" customWidth="1"/>
    <col min="4564" max="4564" width="8.7109375" style="53" customWidth="1"/>
    <col min="4565" max="4785" width="11.42578125" style="53"/>
    <col min="4786" max="4786" width="0.7109375" style="53" customWidth="1"/>
    <col min="4787" max="4789" width="8.85546875" style="53" customWidth="1"/>
    <col min="4790" max="4790" width="0" style="53" hidden="1" customWidth="1"/>
    <col min="4791" max="4791" width="8.85546875" style="53" customWidth="1"/>
    <col min="4792" max="4792" width="1.140625" style="53" customWidth="1"/>
    <col min="4793" max="4793" width="6.28515625" style="53" customWidth="1"/>
    <col min="4794" max="4794" width="10.140625" style="53" customWidth="1"/>
    <col min="4795" max="4795" width="14.140625" style="53" customWidth="1"/>
    <col min="4796" max="4796" width="14.85546875" style="53" customWidth="1"/>
    <col min="4797" max="4797" width="9" style="53" customWidth="1"/>
    <col min="4798" max="4804" width="13" style="53" customWidth="1"/>
    <col min="4805" max="4805" width="0" style="53" hidden="1" customWidth="1"/>
    <col min="4806" max="4806" width="9.7109375" style="53" customWidth="1"/>
    <col min="4807" max="4807" width="2" style="53" customWidth="1"/>
    <col min="4808" max="4808" width="16" style="53" customWidth="1"/>
    <col min="4809" max="4809" width="21.7109375" style="53" customWidth="1"/>
    <col min="4810" max="4810" width="21.5703125" style="53" customWidth="1"/>
    <col min="4811" max="4811" width="0.5703125" style="53" customWidth="1"/>
    <col min="4812" max="4812" width="10.85546875" style="53" customWidth="1"/>
    <col min="4813" max="4813" width="6.140625" style="53" customWidth="1"/>
    <col min="4814" max="4814" width="13.42578125" style="53" customWidth="1"/>
    <col min="4815" max="4815" width="7.85546875" style="53" customWidth="1"/>
    <col min="4816" max="4816" width="8.7109375" style="53" customWidth="1"/>
    <col min="4817" max="4817" width="7" style="53" customWidth="1"/>
    <col min="4818" max="4818" width="11.42578125" style="53"/>
    <col min="4819" max="4819" width="15" style="53" customWidth="1"/>
    <col min="4820" max="4820" width="8.7109375" style="53" customWidth="1"/>
    <col min="4821" max="5041" width="11.42578125" style="53"/>
    <col min="5042" max="5042" width="0.7109375" style="53" customWidth="1"/>
    <col min="5043" max="5045" width="8.85546875" style="53" customWidth="1"/>
    <col min="5046" max="5046" width="0" style="53" hidden="1" customWidth="1"/>
    <col min="5047" max="5047" width="8.85546875" style="53" customWidth="1"/>
    <col min="5048" max="5048" width="1.140625" style="53" customWidth="1"/>
    <col min="5049" max="5049" width="6.28515625" style="53" customWidth="1"/>
    <col min="5050" max="5050" width="10.140625" style="53" customWidth="1"/>
    <col min="5051" max="5051" width="14.140625" style="53" customWidth="1"/>
    <col min="5052" max="5052" width="14.85546875" style="53" customWidth="1"/>
    <col min="5053" max="5053" width="9" style="53" customWidth="1"/>
    <col min="5054" max="5060" width="13" style="53" customWidth="1"/>
    <col min="5061" max="5061" width="0" style="53" hidden="1" customWidth="1"/>
    <col min="5062" max="5062" width="9.7109375" style="53" customWidth="1"/>
    <col min="5063" max="5063" width="2" style="53" customWidth="1"/>
    <col min="5064" max="5064" width="16" style="53" customWidth="1"/>
    <col min="5065" max="5065" width="21.7109375" style="53" customWidth="1"/>
    <col min="5066" max="5066" width="21.5703125" style="53" customWidth="1"/>
    <col min="5067" max="5067" width="0.5703125" style="53" customWidth="1"/>
    <col min="5068" max="5068" width="10.85546875" style="53" customWidth="1"/>
    <col min="5069" max="5069" width="6.140625" style="53" customWidth="1"/>
    <col min="5070" max="5070" width="13.42578125" style="53" customWidth="1"/>
    <col min="5071" max="5071" width="7.85546875" style="53" customWidth="1"/>
    <col min="5072" max="5072" width="8.7109375" style="53" customWidth="1"/>
    <col min="5073" max="5073" width="7" style="53" customWidth="1"/>
    <col min="5074" max="5074" width="11.42578125" style="53"/>
    <col min="5075" max="5075" width="15" style="53" customWidth="1"/>
    <col min="5076" max="5076" width="8.7109375" style="53" customWidth="1"/>
    <col min="5077" max="5297" width="11.42578125" style="53"/>
    <col min="5298" max="5298" width="0.7109375" style="53" customWidth="1"/>
    <col min="5299" max="5301" width="8.85546875" style="53" customWidth="1"/>
    <col min="5302" max="5302" width="0" style="53" hidden="1" customWidth="1"/>
    <col min="5303" max="5303" width="8.85546875" style="53" customWidth="1"/>
    <col min="5304" max="5304" width="1.140625" style="53" customWidth="1"/>
    <col min="5305" max="5305" width="6.28515625" style="53" customWidth="1"/>
    <col min="5306" max="5306" width="10.140625" style="53" customWidth="1"/>
    <col min="5307" max="5307" width="14.140625" style="53" customWidth="1"/>
    <col min="5308" max="5308" width="14.85546875" style="53" customWidth="1"/>
    <col min="5309" max="5309" width="9" style="53" customWidth="1"/>
    <col min="5310" max="5316" width="13" style="53" customWidth="1"/>
    <col min="5317" max="5317" width="0" style="53" hidden="1" customWidth="1"/>
    <col min="5318" max="5318" width="9.7109375" style="53" customWidth="1"/>
    <col min="5319" max="5319" width="2" style="53" customWidth="1"/>
    <col min="5320" max="5320" width="16" style="53" customWidth="1"/>
    <col min="5321" max="5321" width="21.7109375" style="53" customWidth="1"/>
    <col min="5322" max="5322" width="21.5703125" style="53" customWidth="1"/>
    <col min="5323" max="5323" width="0.5703125" style="53" customWidth="1"/>
    <col min="5324" max="5324" width="10.85546875" style="53" customWidth="1"/>
    <col min="5325" max="5325" width="6.140625" style="53" customWidth="1"/>
    <col min="5326" max="5326" width="13.42578125" style="53" customWidth="1"/>
    <col min="5327" max="5327" width="7.85546875" style="53" customWidth="1"/>
    <col min="5328" max="5328" width="8.7109375" style="53" customWidth="1"/>
    <col min="5329" max="5329" width="7" style="53" customWidth="1"/>
    <col min="5330" max="5330" width="11.42578125" style="53"/>
    <col min="5331" max="5331" width="15" style="53" customWidth="1"/>
    <col min="5332" max="5332" width="8.7109375" style="53" customWidth="1"/>
    <col min="5333" max="5553" width="11.42578125" style="53"/>
    <col min="5554" max="5554" width="0.7109375" style="53" customWidth="1"/>
    <col min="5555" max="5557" width="8.85546875" style="53" customWidth="1"/>
    <col min="5558" max="5558" width="0" style="53" hidden="1" customWidth="1"/>
    <col min="5559" max="5559" width="8.85546875" style="53" customWidth="1"/>
    <col min="5560" max="5560" width="1.140625" style="53" customWidth="1"/>
    <col min="5561" max="5561" width="6.28515625" style="53" customWidth="1"/>
    <col min="5562" max="5562" width="10.140625" style="53" customWidth="1"/>
    <col min="5563" max="5563" width="14.140625" style="53" customWidth="1"/>
    <col min="5564" max="5564" width="14.85546875" style="53" customWidth="1"/>
    <col min="5565" max="5565" width="9" style="53" customWidth="1"/>
    <col min="5566" max="5572" width="13" style="53" customWidth="1"/>
    <col min="5573" max="5573" width="0" style="53" hidden="1" customWidth="1"/>
    <col min="5574" max="5574" width="9.7109375" style="53" customWidth="1"/>
    <col min="5575" max="5575" width="2" style="53" customWidth="1"/>
    <col min="5576" max="5576" width="16" style="53" customWidth="1"/>
    <col min="5577" max="5577" width="21.7109375" style="53" customWidth="1"/>
    <col min="5578" max="5578" width="21.5703125" style="53" customWidth="1"/>
    <col min="5579" max="5579" width="0.5703125" style="53" customWidth="1"/>
    <col min="5580" max="5580" width="10.85546875" style="53" customWidth="1"/>
    <col min="5581" max="5581" width="6.140625" style="53" customWidth="1"/>
    <col min="5582" max="5582" width="13.42578125" style="53" customWidth="1"/>
    <col min="5583" max="5583" width="7.85546875" style="53" customWidth="1"/>
    <col min="5584" max="5584" width="8.7109375" style="53" customWidth="1"/>
    <col min="5585" max="5585" width="7" style="53" customWidth="1"/>
    <col min="5586" max="5586" width="11.42578125" style="53"/>
    <col min="5587" max="5587" width="15" style="53" customWidth="1"/>
    <col min="5588" max="5588" width="8.7109375" style="53" customWidth="1"/>
    <col min="5589" max="5809" width="11.42578125" style="53"/>
    <col min="5810" max="5810" width="0.7109375" style="53" customWidth="1"/>
    <col min="5811" max="5813" width="8.85546875" style="53" customWidth="1"/>
    <col min="5814" max="5814" width="0" style="53" hidden="1" customWidth="1"/>
    <col min="5815" max="5815" width="8.85546875" style="53" customWidth="1"/>
    <col min="5816" max="5816" width="1.140625" style="53" customWidth="1"/>
    <col min="5817" max="5817" width="6.28515625" style="53" customWidth="1"/>
    <col min="5818" max="5818" width="10.140625" style="53" customWidth="1"/>
    <col min="5819" max="5819" width="14.140625" style="53" customWidth="1"/>
    <col min="5820" max="5820" width="14.85546875" style="53" customWidth="1"/>
    <col min="5821" max="5821" width="9" style="53" customWidth="1"/>
    <col min="5822" max="5828" width="13" style="53" customWidth="1"/>
    <col min="5829" max="5829" width="0" style="53" hidden="1" customWidth="1"/>
    <col min="5830" max="5830" width="9.7109375" style="53" customWidth="1"/>
    <col min="5831" max="5831" width="2" style="53" customWidth="1"/>
    <col min="5832" max="5832" width="16" style="53" customWidth="1"/>
    <col min="5833" max="5833" width="21.7109375" style="53" customWidth="1"/>
    <col min="5834" max="5834" width="21.5703125" style="53" customWidth="1"/>
    <col min="5835" max="5835" width="0.5703125" style="53" customWidth="1"/>
    <col min="5836" max="5836" width="10.85546875" style="53" customWidth="1"/>
    <col min="5837" max="5837" width="6.140625" style="53" customWidth="1"/>
    <col min="5838" max="5838" width="13.42578125" style="53" customWidth="1"/>
    <col min="5839" max="5839" width="7.85546875" style="53" customWidth="1"/>
    <col min="5840" max="5840" width="8.7109375" style="53" customWidth="1"/>
    <col min="5841" max="5841" width="7" style="53" customWidth="1"/>
    <col min="5842" max="5842" width="11.42578125" style="53"/>
    <col min="5843" max="5843" width="15" style="53" customWidth="1"/>
    <col min="5844" max="5844" width="8.7109375" style="53" customWidth="1"/>
    <col min="5845" max="6065" width="11.42578125" style="53"/>
    <col min="6066" max="6066" width="0.7109375" style="53" customWidth="1"/>
    <col min="6067" max="6069" width="8.85546875" style="53" customWidth="1"/>
    <col min="6070" max="6070" width="0" style="53" hidden="1" customWidth="1"/>
    <col min="6071" max="6071" width="8.85546875" style="53" customWidth="1"/>
    <col min="6072" max="6072" width="1.140625" style="53" customWidth="1"/>
    <col min="6073" max="6073" width="6.28515625" style="53" customWidth="1"/>
    <col min="6074" max="6074" width="10.140625" style="53" customWidth="1"/>
    <col min="6075" max="6075" width="14.140625" style="53" customWidth="1"/>
    <col min="6076" max="6076" width="14.85546875" style="53" customWidth="1"/>
    <col min="6077" max="6077" width="9" style="53" customWidth="1"/>
    <col min="6078" max="6084" width="13" style="53" customWidth="1"/>
    <col min="6085" max="6085" width="0" style="53" hidden="1" customWidth="1"/>
    <col min="6086" max="6086" width="9.7109375" style="53" customWidth="1"/>
    <col min="6087" max="6087" width="2" style="53" customWidth="1"/>
    <col min="6088" max="6088" width="16" style="53" customWidth="1"/>
    <col min="6089" max="6089" width="21.7109375" style="53" customWidth="1"/>
    <col min="6090" max="6090" width="21.5703125" style="53" customWidth="1"/>
    <col min="6091" max="6091" width="0.5703125" style="53" customWidth="1"/>
    <col min="6092" max="6092" width="10.85546875" style="53" customWidth="1"/>
    <col min="6093" max="6093" width="6.140625" style="53" customWidth="1"/>
    <col min="6094" max="6094" width="13.42578125" style="53" customWidth="1"/>
    <col min="6095" max="6095" width="7.85546875" style="53" customWidth="1"/>
    <col min="6096" max="6096" width="8.7109375" style="53" customWidth="1"/>
    <col min="6097" max="6097" width="7" style="53" customWidth="1"/>
    <col min="6098" max="6098" width="11.42578125" style="53"/>
    <col min="6099" max="6099" width="15" style="53" customWidth="1"/>
    <col min="6100" max="6100" width="8.7109375" style="53" customWidth="1"/>
    <col min="6101" max="6321" width="11.42578125" style="53"/>
    <col min="6322" max="6322" width="0.7109375" style="53" customWidth="1"/>
    <col min="6323" max="6325" width="8.85546875" style="53" customWidth="1"/>
    <col min="6326" max="6326" width="0" style="53" hidden="1" customWidth="1"/>
    <col min="6327" max="6327" width="8.85546875" style="53" customWidth="1"/>
    <col min="6328" max="6328" width="1.140625" style="53" customWidth="1"/>
    <col min="6329" max="6329" width="6.28515625" style="53" customWidth="1"/>
    <col min="6330" max="6330" width="10.140625" style="53" customWidth="1"/>
    <col min="6331" max="6331" width="14.140625" style="53" customWidth="1"/>
    <col min="6332" max="6332" width="14.85546875" style="53" customWidth="1"/>
    <col min="6333" max="6333" width="9" style="53" customWidth="1"/>
    <col min="6334" max="6340" width="13" style="53" customWidth="1"/>
    <col min="6341" max="6341" width="0" style="53" hidden="1" customWidth="1"/>
    <col min="6342" max="6342" width="9.7109375" style="53" customWidth="1"/>
    <col min="6343" max="6343" width="2" style="53" customWidth="1"/>
    <col min="6344" max="6344" width="16" style="53" customWidth="1"/>
    <col min="6345" max="6345" width="21.7109375" style="53" customWidth="1"/>
    <col min="6346" max="6346" width="21.5703125" style="53" customWidth="1"/>
    <col min="6347" max="6347" width="0.5703125" style="53" customWidth="1"/>
    <col min="6348" max="6348" width="10.85546875" style="53" customWidth="1"/>
    <col min="6349" max="6349" width="6.140625" style="53" customWidth="1"/>
    <col min="6350" max="6350" width="13.42578125" style="53" customWidth="1"/>
    <col min="6351" max="6351" width="7.85546875" style="53" customWidth="1"/>
    <col min="6352" max="6352" width="8.7109375" style="53" customWidth="1"/>
    <col min="6353" max="6353" width="7" style="53" customWidth="1"/>
    <col min="6354" max="6354" width="11.42578125" style="53"/>
    <col min="6355" max="6355" width="15" style="53" customWidth="1"/>
    <col min="6356" max="6356" width="8.7109375" style="53" customWidth="1"/>
    <col min="6357" max="6577" width="11.42578125" style="53"/>
    <col min="6578" max="6578" width="0.7109375" style="53" customWidth="1"/>
    <col min="6579" max="6581" width="8.85546875" style="53" customWidth="1"/>
    <col min="6582" max="6582" width="0" style="53" hidden="1" customWidth="1"/>
    <col min="6583" max="6583" width="8.85546875" style="53" customWidth="1"/>
    <col min="6584" max="6584" width="1.140625" style="53" customWidth="1"/>
    <col min="6585" max="6585" width="6.28515625" style="53" customWidth="1"/>
    <col min="6586" max="6586" width="10.140625" style="53" customWidth="1"/>
    <col min="6587" max="6587" width="14.140625" style="53" customWidth="1"/>
    <col min="6588" max="6588" width="14.85546875" style="53" customWidth="1"/>
    <col min="6589" max="6589" width="9" style="53" customWidth="1"/>
    <col min="6590" max="6596" width="13" style="53" customWidth="1"/>
    <col min="6597" max="6597" width="0" style="53" hidden="1" customWidth="1"/>
    <col min="6598" max="6598" width="9.7109375" style="53" customWidth="1"/>
    <col min="6599" max="6599" width="2" style="53" customWidth="1"/>
    <col min="6600" max="6600" width="16" style="53" customWidth="1"/>
    <col min="6601" max="6601" width="21.7109375" style="53" customWidth="1"/>
    <col min="6602" max="6602" width="21.5703125" style="53" customWidth="1"/>
    <col min="6603" max="6603" width="0.5703125" style="53" customWidth="1"/>
    <col min="6604" max="6604" width="10.85546875" style="53" customWidth="1"/>
    <col min="6605" max="6605" width="6.140625" style="53" customWidth="1"/>
    <col min="6606" max="6606" width="13.42578125" style="53" customWidth="1"/>
    <col min="6607" max="6607" width="7.85546875" style="53" customWidth="1"/>
    <col min="6608" max="6608" width="8.7109375" style="53" customWidth="1"/>
    <col min="6609" max="6609" width="7" style="53" customWidth="1"/>
    <col min="6610" max="6610" width="11.42578125" style="53"/>
    <col min="6611" max="6611" width="15" style="53" customWidth="1"/>
    <col min="6612" max="6612" width="8.7109375" style="53" customWidth="1"/>
    <col min="6613" max="6833" width="11.42578125" style="53"/>
    <col min="6834" max="6834" width="0.7109375" style="53" customWidth="1"/>
    <col min="6835" max="6837" width="8.85546875" style="53" customWidth="1"/>
    <col min="6838" max="6838" width="0" style="53" hidden="1" customWidth="1"/>
    <col min="6839" max="6839" width="8.85546875" style="53" customWidth="1"/>
    <col min="6840" max="6840" width="1.140625" style="53" customWidth="1"/>
    <col min="6841" max="6841" width="6.28515625" style="53" customWidth="1"/>
    <col min="6842" max="6842" width="10.140625" style="53" customWidth="1"/>
    <col min="6843" max="6843" width="14.140625" style="53" customWidth="1"/>
    <col min="6844" max="6844" width="14.85546875" style="53" customWidth="1"/>
    <col min="6845" max="6845" width="9" style="53" customWidth="1"/>
    <col min="6846" max="6852" width="13" style="53" customWidth="1"/>
    <col min="6853" max="6853" width="0" style="53" hidden="1" customWidth="1"/>
    <col min="6854" max="6854" width="9.7109375" style="53" customWidth="1"/>
    <col min="6855" max="6855" width="2" style="53" customWidth="1"/>
    <col min="6856" max="6856" width="16" style="53" customWidth="1"/>
    <col min="6857" max="6857" width="21.7109375" style="53" customWidth="1"/>
    <col min="6858" max="6858" width="21.5703125" style="53" customWidth="1"/>
    <col min="6859" max="6859" width="0.5703125" style="53" customWidth="1"/>
    <col min="6860" max="6860" width="10.85546875" style="53" customWidth="1"/>
    <col min="6861" max="6861" width="6.140625" style="53" customWidth="1"/>
    <col min="6862" max="6862" width="13.42578125" style="53" customWidth="1"/>
    <col min="6863" max="6863" width="7.85546875" style="53" customWidth="1"/>
    <col min="6864" max="6864" width="8.7109375" style="53" customWidth="1"/>
    <col min="6865" max="6865" width="7" style="53" customWidth="1"/>
    <col min="6866" max="6866" width="11.42578125" style="53"/>
    <col min="6867" max="6867" width="15" style="53" customWidth="1"/>
    <col min="6868" max="6868" width="8.7109375" style="53" customWidth="1"/>
    <col min="6869" max="7089" width="11.42578125" style="53"/>
    <col min="7090" max="7090" width="0.7109375" style="53" customWidth="1"/>
    <col min="7091" max="7093" width="8.85546875" style="53" customWidth="1"/>
    <col min="7094" max="7094" width="0" style="53" hidden="1" customWidth="1"/>
    <col min="7095" max="7095" width="8.85546875" style="53" customWidth="1"/>
    <col min="7096" max="7096" width="1.140625" style="53" customWidth="1"/>
    <col min="7097" max="7097" width="6.28515625" style="53" customWidth="1"/>
    <col min="7098" max="7098" width="10.140625" style="53" customWidth="1"/>
    <col min="7099" max="7099" width="14.140625" style="53" customWidth="1"/>
    <col min="7100" max="7100" width="14.85546875" style="53" customWidth="1"/>
    <col min="7101" max="7101" width="9" style="53" customWidth="1"/>
    <col min="7102" max="7108" width="13" style="53" customWidth="1"/>
    <col min="7109" max="7109" width="0" style="53" hidden="1" customWidth="1"/>
    <col min="7110" max="7110" width="9.7109375" style="53" customWidth="1"/>
    <col min="7111" max="7111" width="2" style="53" customWidth="1"/>
    <col min="7112" max="7112" width="16" style="53" customWidth="1"/>
    <col min="7113" max="7113" width="21.7109375" style="53" customWidth="1"/>
    <col min="7114" max="7114" width="21.5703125" style="53" customWidth="1"/>
    <col min="7115" max="7115" width="0.5703125" style="53" customWidth="1"/>
    <col min="7116" max="7116" width="10.85546875" style="53" customWidth="1"/>
    <col min="7117" max="7117" width="6.140625" style="53" customWidth="1"/>
    <col min="7118" max="7118" width="13.42578125" style="53" customWidth="1"/>
    <col min="7119" max="7119" width="7.85546875" style="53" customWidth="1"/>
    <col min="7120" max="7120" width="8.7109375" style="53" customWidth="1"/>
    <col min="7121" max="7121" width="7" style="53" customWidth="1"/>
    <col min="7122" max="7122" width="11.42578125" style="53"/>
    <col min="7123" max="7123" width="15" style="53" customWidth="1"/>
    <col min="7124" max="7124" width="8.7109375" style="53" customWidth="1"/>
    <col min="7125" max="7345" width="11.42578125" style="53"/>
    <col min="7346" max="7346" width="0.7109375" style="53" customWidth="1"/>
    <col min="7347" max="7349" width="8.85546875" style="53" customWidth="1"/>
    <col min="7350" max="7350" width="0" style="53" hidden="1" customWidth="1"/>
    <col min="7351" max="7351" width="8.85546875" style="53" customWidth="1"/>
    <col min="7352" max="7352" width="1.140625" style="53" customWidth="1"/>
    <col min="7353" max="7353" width="6.28515625" style="53" customWidth="1"/>
    <col min="7354" max="7354" width="10.140625" style="53" customWidth="1"/>
    <col min="7355" max="7355" width="14.140625" style="53" customWidth="1"/>
    <col min="7356" max="7356" width="14.85546875" style="53" customWidth="1"/>
    <col min="7357" max="7357" width="9" style="53" customWidth="1"/>
    <col min="7358" max="7364" width="13" style="53" customWidth="1"/>
    <col min="7365" max="7365" width="0" style="53" hidden="1" customWidth="1"/>
    <col min="7366" max="7366" width="9.7109375" style="53" customWidth="1"/>
    <col min="7367" max="7367" width="2" style="53" customWidth="1"/>
    <col min="7368" max="7368" width="16" style="53" customWidth="1"/>
    <col min="7369" max="7369" width="21.7109375" style="53" customWidth="1"/>
    <col min="7370" max="7370" width="21.5703125" style="53" customWidth="1"/>
    <col min="7371" max="7371" width="0.5703125" style="53" customWidth="1"/>
    <col min="7372" max="7372" width="10.85546875" style="53" customWidth="1"/>
    <col min="7373" max="7373" width="6.140625" style="53" customWidth="1"/>
    <col min="7374" max="7374" width="13.42578125" style="53" customWidth="1"/>
    <col min="7375" max="7375" width="7.85546875" style="53" customWidth="1"/>
    <col min="7376" max="7376" width="8.7109375" style="53" customWidth="1"/>
    <col min="7377" max="7377" width="7" style="53" customWidth="1"/>
    <col min="7378" max="7378" width="11.42578125" style="53"/>
    <col min="7379" max="7379" width="15" style="53" customWidth="1"/>
    <col min="7380" max="7380" width="8.7109375" style="53" customWidth="1"/>
    <col min="7381" max="7601" width="11.42578125" style="53"/>
    <col min="7602" max="7602" width="0.7109375" style="53" customWidth="1"/>
    <col min="7603" max="7605" width="8.85546875" style="53" customWidth="1"/>
    <col min="7606" max="7606" width="0" style="53" hidden="1" customWidth="1"/>
    <col min="7607" max="7607" width="8.85546875" style="53" customWidth="1"/>
    <col min="7608" max="7608" width="1.140625" style="53" customWidth="1"/>
    <col min="7609" max="7609" width="6.28515625" style="53" customWidth="1"/>
    <col min="7610" max="7610" width="10.140625" style="53" customWidth="1"/>
    <col min="7611" max="7611" width="14.140625" style="53" customWidth="1"/>
    <col min="7612" max="7612" width="14.85546875" style="53" customWidth="1"/>
    <col min="7613" max="7613" width="9" style="53" customWidth="1"/>
    <col min="7614" max="7620" width="13" style="53" customWidth="1"/>
    <col min="7621" max="7621" width="0" style="53" hidden="1" customWidth="1"/>
    <col min="7622" max="7622" width="9.7109375" style="53" customWidth="1"/>
    <col min="7623" max="7623" width="2" style="53" customWidth="1"/>
    <col min="7624" max="7624" width="16" style="53" customWidth="1"/>
    <col min="7625" max="7625" width="21.7109375" style="53" customWidth="1"/>
    <col min="7626" max="7626" width="21.5703125" style="53" customWidth="1"/>
    <col min="7627" max="7627" width="0.5703125" style="53" customWidth="1"/>
    <col min="7628" max="7628" width="10.85546875" style="53" customWidth="1"/>
    <col min="7629" max="7629" width="6.140625" style="53" customWidth="1"/>
    <col min="7630" max="7630" width="13.42578125" style="53" customWidth="1"/>
    <col min="7631" max="7631" width="7.85546875" style="53" customWidth="1"/>
    <col min="7632" max="7632" width="8.7109375" style="53" customWidth="1"/>
    <col min="7633" max="7633" width="7" style="53" customWidth="1"/>
    <col min="7634" max="7634" width="11.42578125" style="53"/>
    <col min="7635" max="7635" width="15" style="53" customWidth="1"/>
    <col min="7636" max="7636" width="8.7109375" style="53" customWidth="1"/>
    <col min="7637" max="7857" width="11.42578125" style="53"/>
    <col min="7858" max="7858" width="0.7109375" style="53" customWidth="1"/>
    <col min="7859" max="7861" width="8.85546875" style="53" customWidth="1"/>
    <col min="7862" max="7862" width="0" style="53" hidden="1" customWidth="1"/>
    <col min="7863" max="7863" width="8.85546875" style="53" customWidth="1"/>
    <col min="7864" max="7864" width="1.140625" style="53" customWidth="1"/>
    <col min="7865" max="7865" width="6.28515625" style="53" customWidth="1"/>
    <col min="7866" max="7866" width="10.140625" style="53" customWidth="1"/>
    <col min="7867" max="7867" width="14.140625" style="53" customWidth="1"/>
    <col min="7868" max="7868" width="14.85546875" style="53" customWidth="1"/>
    <col min="7869" max="7869" width="9" style="53" customWidth="1"/>
    <col min="7870" max="7876" width="13" style="53" customWidth="1"/>
    <col min="7877" max="7877" width="0" style="53" hidden="1" customWidth="1"/>
    <col min="7878" max="7878" width="9.7109375" style="53" customWidth="1"/>
    <col min="7879" max="7879" width="2" style="53" customWidth="1"/>
    <col min="7880" max="7880" width="16" style="53" customWidth="1"/>
    <col min="7881" max="7881" width="21.7109375" style="53" customWidth="1"/>
    <col min="7882" max="7882" width="21.5703125" style="53" customWidth="1"/>
    <col min="7883" max="7883" width="0.5703125" style="53" customWidth="1"/>
    <col min="7884" max="7884" width="10.85546875" style="53" customWidth="1"/>
    <col min="7885" max="7885" width="6.140625" style="53" customWidth="1"/>
    <col min="7886" max="7886" width="13.42578125" style="53" customWidth="1"/>
    <col min="7887" max="7887" width="7.85546875" style="53" customWidth="1"/>
    <col min="7888" max="7888" width="8.7109375" style="53" customWidth="1"/>
    <col min="7889" max="7889" width="7" style="53" customWidth="1"/>
    <col min="7890" max="7890" width="11.42578125" style="53"/>
    <col min="7891" max="7891" width="15" style="53" customWidth="1"/>
    <col min="7892" max="7892" width="8.7109375" style="53" customWidth="1"/>
    <col min="7893" max="8113" width="11.42578125" style="53"/>
    <col min="8114" max="8114" width="0.7109375" style="53" customWidth="1"/>
    <col min="8115" max="8117" width="8.85546875" style="53" customWidth="1"/>
    <col min="8118" max="8118" width="0" style="53" hidden="1" customWidth="1"/>
    <col min="8119" max="8119" width="8.85546875" style="53" customWidth="1"/>
    <col min="8120" max="8120" width="1.140625" style="53" customWidth="1"/>
    <col min="8121" max="8121" width="6.28515625" style="53" customWidth="1"/>
    <col min="8122" max="8122" width="10.140625" style="53" customWidth="1"/>
    <col min="8123" max="8123" width="14.140625" style="53" customWidth="1"/>
    <col min="8124" max="8124" width="14.85546875" style="53" customWidth="1"/>
    <col min="8125" max="8125" width="9" style="53" customWidth="1"/>
    <col min="8126" max="8132" width="13" style="53" customWidth="1"/>
    <col min="8133" max="8133" width="0" style="53" hidden="1" customWidth="1"/>
    <col min="8134" max="8134" width="9.7109375" style="53" customWidth="1"/>
    <col min="8135" max="8135" width="2" style="53" customWidth="1"/>
    <col min="8136" max="8136" width="16" style="53" customWidth="1"/>
    <col min="8137" max="8137" width="21.7109375" style="53" customWidth="1"/>
    <col min="8138" max="8138" width="21.5703125" style="53" customWidth="1"/>
    <col min="8139" max="8139" width="0.5703125" style="53" customWidth="1"/>
    <col min="8140" max="8140" width="10.85546875" style="53" customWidth="1"/>
    <col min="8141" max="8141" width="6.140625" style="53" customWidth="1"/>
    <col min="8142" max="8142" width="13.42578125" style="53" customWidth="1"/>
    <col min="8143" max="8143" width="7.85546875" style="53" customWidth="1"/>
    <col min="8144" max="8144" width="8.7109375" style="53" customWidth="1"/>
    <col min="8145" max="8145" width="7" style="53" customWidth="1"/>
    <col min="8146" max="8146" width="11.42578125" style="53"/>
    <col min="8147" max="8147" width="15" style="53" customWidth="1"/>
    <col min="8148" max="8148" width="8.7109375" style="53" customWidth="1"/>
    <col min="8149" max="8369" width="11.42578125" style="53"/>
    <col min="8370" max="8370" width="0.7109375" style="53" customWidth="1"/>
    <col min="8371" max="8373" width="8.85546875" style="53" customWidth="1"/>
    <col min="8374" max="8374" width="0" style="53" hidden="1" customWidth="1"/>
    <col min="8375" max="8375" width="8.85546875" style="53" customWidth="1"/>
    <col min="8376" max="8376" width="1.140625" style="53" customWidth="1"/>
    <col min="8377" max="8377" width="6.28515625" style="53" customWidth="1"/>
    <col min="8378" max="8378" width="10.140625" style="53" customWidth="1"/>
    <col min="8379" max="8379" width="14.140625" style="53" customWidth="1"/>
    <col min="8380" max="8380" width="14.85546875" style="53" customWidth="1"/>
    <col min="8381" max="8381" width="9" style="53" customWidth="1"/>
    <col min="8382" max="8388" width="13" style="53" customWidth="1"/>
    <col min="8389" max="8389" width="0" style="53" hidden="1" customWidth="1"/>
    <col min="8390" max="8390" width="9.7109375" style="53" customWidth="1"/>
    <col min="8391" max="8391" width="2" style="53" customWidth="1"/>
    <col min="8392" max="8392" width="16" style="53" customWidth="1"/>
    <col min="8393" max="8393" width="21.7109375" style="53" customWidth="1"/>
    <col min="8394" max="8394" width="21.5703125" style="53" customWidth="1"/>
    <col min="8395" max="8395" width="0.5703125" style="53" customWidth="1"/>
    <col min="8396" max="8396" width="10.85546875" style="53" customWidth="1"/>
    <col min="8397" max="8397" width="6.140625" style="53" customWidth="1"/>
    <col min="8398" max="8398" width="13.42578125" style="53" customWidth="1"/>
    <col min="8399" max="8399" width="7.85546875" style="53" customWidth="1"/>
    <col min="8400" max="8400" width="8.7109375" style="53" customWidth="1"/>
    <col min="8401" max="8401" width="7" style="53" customWidth="1"/>
    <col min="8402" max="8402" width="11.42578125" style="53"/>
    <col min="8403" max="8403" width="15" style="53" customWidth="1"/>
    <col min="8404" max="8404" width="8.7109375" style="53" customWidth="1"/>
    <col min="8405" max="8625" width="11.42578125" style="53"/>
    <col min="8626" max="8626" width="0.7109375" style="53" customWidth="1"/>
    <col min="8627" max="8629" width="8.85546875" style="53" customWidth="1"/>
    <col min="8630" max="8630" width="0" style="53" hidden="1" customWidth="1"/>
    <col min="8631" max="8631" width="8.85546875" style="53" customWidth="1"/>
    <col min="8632" max="8632" width="1.140625" style="53" customWidth="1"/>
    <col min="8633" max="8633" width="6.28515625" style="53" customWidth="1"/>
    <col min="8634" max="8634" width="10.140625" style="53" customWidth="1"/>
    <col min="8635" max="8635" width="14.140625" style="53" customWidth="1"/>
    <col min="8636" max="8636" width="14.85546875" style="53" customWidth="1"/>
    <col min="8637" max="8637" width="9" style="53" customWidth="1"/>
    <col min="8638" max="8644" width="13" style="53" customWidth="1"/>
    <col min="8645" max="8645" width="0" style="53" hidden="1" customWidth="1"/>
    <col min="8646" max="8646" width="9.7109375" style="53" customWidth="1"/>
    <col min="8647" max="8647" width="2" style="53" customWidth="1"/>
    <col min="8648" max="8648" width="16" style="53" customWidth="1"/>
    <col min="8649" max="8649" width="21.7109375" style="53" customWidth="1"/>
    <col min="8650" max="8650" width="21.5703125" style="53" customWidth="1"/>
    <col min="8651" max="8651" width="0.5703125" style="53" customWidth="1"/>
    <col min="8652" max="8652" width="10.85546875" style="53" customWidth="1"/>
    <col min="8653" max="8653" width="6.140625" style="53" customWidth="1"/>
    <col min="8654" max="8654" width="13.42578125" style="53" customWidth="1"/>
    <col min="8655" max="8655" width="7.85546875" style="53" customWidth="1"/>
    <col min="8656" max="8656" width="8.7109375" style="53" customWidth="1"/>
    <col min="8657" max="8657" width="7" style="53" customWidth="1"/>
    <col min="8658" max="8658" width="11.42578125" style="53"/>
    <col min="8659" max="8659" width="15" style="53" customWidth="1"/>
    <col min="8660" max="8660" width="8.7109375" style="53" customWidth="1"/>
    <col min="8661" max="8881" width="11.42578125" style="53"/>
    <col min="8882" max="8882" width="0.7109375" style="53" customWidth="1"/>
    <col min="8883" max="8885" width="8.85546875" style="53" customWidth="1"/>
    <col min="8886" max="8886" width="0" style="53" hidden="1" customWidth="1"/>
    <col min="8887" max="8887" width="8.85546875" style="53" customWidth="1"/>
    <col min="8888" max="8888" width="1.140625" style="53" customWidth="1"/>
    <col min="8889" max="8889" width="6.28515625" style="53" customWidth="1"/>
    <col min="8890" max="8890" width="10.140625" style="53" customWidth="1"/>
    <col min="8891" max="8891" width="14.140625" style="53" customWidth="1"/>
    <col min="8892" max="8892" width="14.85546875" style="53" customWidth="1"/>
    <col min="8893" max="8893" width="9" style="53" customWidth="1"/>
    <col min="8894" max="8900" width="13" style="53" customWidth="1"/>
    <col min="8901" max="8901" width="0" style="53" hidden="1" customWidth="1"/>
    <col min="8902" max="8902" width="9.7109375" style="53" customWidth="1"/>
    <col min="8903" max="8903" width="2" style="53" customWidth="1"/>
    <col min="8904" max="8904" width="16" style="53" customWidth="1"/>
    <col min="8905" max="8905" width="21.7109375" style="53" customWidth="1"/>
    <col min="8906" max="8906" width="21.5703125" style="53" customWidth="1"/>
    <col min="8907" max="8907" width="0.5703125" style="53" customWidth="1"/>
    <col min="8908" max="8908" width="10.85546875" style="53" customWidth="1"/>
    <col min="8909" max="8909" width="6.140625" style="53" customWidth="1"/>
    <col min="8910" max="8910" width="13.42578125" style="53" customWidth="1"/>
    <col min="8911" max="8911" width="7.85546875" style="53" customWidth="1"/>
    <col min="8912" max="8912" width="8.7109375" style="53" customWidth="1"/>
    <col min="8913" max="8913" width="7" style="53" customWidth="1"/>
    <col min="8914" max="8914" width="11.42578125" style="53"/>
    <col min="8915" max="8915" width="15" style="53" customWidth="1"/>
    <col min="8916" max="8916" width="8.7109375" style="53" customWidth="1"/>
    <col min="8917" max="9137" width="11.42578125" style="53"/>
    <col min="9138" max="9138" width="0.7109375" style="53" customWidth="1"/>
    <col min="9139" max="9141" width="8.85546875" style="53" customWidth="1"/>
    <col min="9142" max="9142" width="0" style="53" hidden="1" customWidth="1"/>
    <col min="9143" max="9143" width="8.85546875" style="53" customWidth="1"/>
    <col min="9144" max="9144" width="1.140625" style="53" customWidth="1"/>
    <col min="9145" max="9145" width="6.28515625" style="53" customWidth="1"/>
    <col min="9146" max="9146" width="10.140625" style="53" customWidth="1"/>
    <col min="9147" max="9147" width="14.140625" style="53" customWidth="1"/>
    <col min="9148" max="9148" width="14.85546875" style="53" customWidth="1"/>
    <col min="9149" max="9149" width="9" style="53" customWidth="1"/>
    <col min="9150" max="9156" width="13" style="53" customWidth="1"/>
    <col min="9157" max="9157" width="0" style="53" hidden="1" customWidth="1"/>
    <col min="9158" max="9158" width="9.7109375" style="53" customWidth="1"/>
    <col min="9159" max="9159" width="2" style="53" customWidth="1"/>
    <col min="9160" max="9160" width="16" style="53" customWidth="1"/>
    <col min="9161" max="9161" width="21.7109375" style="53" customWidth="1"/>
    <col min="9162" max="9162" width="21.5703125" style="53" customWidth="1"/>
    <col min="9163" max="9163" width="0.5703125" style="53" customWidth="1"/>
    <col min="9164" max="9164" width="10.85546875" style="53" customWidth="1"/>
    <col min="9165" max="9165" width="6.140625" style="53" customWidth="1"/>
    <col min="9166" max="9166" width="13.42578125" style="53" customWidth="1"/>
    <col min="9167" max="9167" width="7.85546875" style="53" customWidth="1"/>
    <col min="9168" max="9168" width="8.7109375" style="53" customWidth="1"/>
    <col min="9169" max="9169" width="7" style="53" customWidth="1"/>
    <col min="9170" max="9170" width="11.42578125" style="53"/>
    <col min="9171" max="9171" width="15" style="53" customWidth="1"/>
    <col min="9172" max="9172" width="8.7109375" style="53" customWidth="1"/>
    <col min="9173" max="9393" width="11.42578125" style="53"/>
    <col min="9394" max="9394" width="0.7109375" style="53" customWidth="1"/>
    <col min="9395" max="9397" width="8.85546875" style="53" customWidth="1"/>
    <col min="9398" max="9398" width="0" style="53" hidden="1" customWidth="1"/>
    <col min="9399" max="9399" width="8.85546875" style="53" customWidth="1"/>
    <col min="9400" max="9400" width="1.140625" style="53" customWidth="1"/>
    <col min="9401" max="9401" width="6.28515625" style="53" customWidth="1"/>
    <col min="9402" max="9402" width="10.140625" style="53" customWidth="1"/>
    <col min="9403" max="9403" width="14.140625" style="53" customWidth="1"/>
    <col min="9404" max="9404" width="14.85546875" style="53" customWidth="1"/>
    <col min="9405" max="9405" width="9" style="53" customWidth="1"/>
    <col min="9406" max="9412" width="13" style="53" customWidth="1"/>
    <col min="9413" max="9413" width="0" style="53" hidden="1" customWidth="1"/>
    <col min="9414" max="9414" width="9.7109375" style="53" customWidth="1"/>
    <col min="9415" max="9415" width="2" style="53" customWidth="1"/>
    <col min="9416" max="9416" width="16" style="53" customWidth="1"/>
    <col min="9417" max="9417" width="21.7109375" style="53" customWidth="1"/>
    <col min="9418" max="9418" width="21.5703125" style="53" customWidth="1"/>
    <col min="9419" max="9419" width="0.5703125" style="53" customWidth="1"/>
    <col min="9420" max="9420" width="10.85546875" style="53" customWidth="1"/>
    <col min="9421" max="9421" width="6.140625" style="53" customWidth="1"/>
    <col min="9422" max="9422" width="13.42578125" style="53" customWidth="1"/>
    <col min="9423" max="9423" width="7.85546875" style="53" customWidth="1"/>
    <col min="9424" max="9424" width="8.7109375" style="53" customWidth="1"/>
    <col min="9425" max="9425" width="7" style="53" customWidth="1"/>
    <col min="9426" max="9426" width="11.42578125" style="53"/>
    <col min="9427" max="9427" width="15" style="53" customWidth="1"/>
    <col min="9428" max="9428" width="8.7109375" style="53" customWidth="1"/>
    <col min="9429" max="9649" width="11.42578125" style="53"/>
    <col min="9650" max="9650" width="0.7109375" style="53" customWidth="1"/>
    <col min="9651" max="9653" width="8.85546875" style="53" customWidth="1"/>
    <col min="9654" max="9654" width="0" style="53" hidden="1" customWidth="1"/>
    <col min="9655" max="9655" width="8.85546875" style="53" customWidth="1"/>
    <col min="9656" max="9656" width="1.140625" style="53" customWidth="1"/>
    <col min="9657" max="9657" width="6.28515625" style="53" customWidth="1"/>
    <col min="9658" max="9658" width="10.140625" style="53" customWidth="1"/>
    <col min="9659" max="9659" width="14.140625" style="53" customWidth="1"/>
    <col min="9660" max="9660" width="14.85546875" style="53" customWidth="1"/>
    <col min="9661" max="9661" width="9" style="53" customWidth="1"/>
    <col min="9662" max="9668" width="13" style="53" customWidth="1"/>
    <col min="9669" max="9669" width="0" style="53" hidden="1" customWidth="1"/>
    <col min="9670" max="9670" width="9.7109375" style="53" customWidth="1"/>
    <col min="9671" max="9671" width="2" style="53" customWidth="1"/>
    <col min="9672" max="9672" width="16" style="53" customWidth="1"/>
    <col min="9673" max="9673" width="21.7109375" style="53" customWidth="1"/>
    <col min="9674" max="9674" width="21.5703125" style="53" customWidth="1"/>
    <col min="9675" max="9675" width="0.5703125" style="53" customWidth="1"/>
    <col min="9676" max="9676" width="10.85546875" style="53" customWidth="1"/>
    <col min="9677" max="9677" width="6.140625" style="53" customWidth="1"/>
    <col min="9678" max="9678" width="13.42578125" style="53" customWidth="1"/>
    <col min="9679" max="9679" width="7.85546875" style="53" customWidth="1"/>
    <col min="9680" max="9680" width="8.7109375" style="53" customWidth="1"/>
    <col min="9681" max="9681" width="7" style="53" customWidth="1"/>
    <col min="9682" max="9682" width="11.42578125" style="53"/>
    <col min="9683" max="9683" width="15" style="53" customWidth="1"/>
    <col min="9684" max="9684" width="8.7109375" style="53" customWidth="1"/>
    <col min="9685" max="9905" width="11.42578125" style="53"/>
    <col min="9906" max="9906" width="0.7109375" style="53" customWidth="1"/>
    <col min="9907" max="9909" width="8.85546875" style="53" customWidth="1"/>
    <col min="9910" max="9910" width="0" style="53" hidden="1" customWidth="1"/>
    <col min="9911" max="9911" width="8.85546875" style="53" customWidth="1"/>
    <col min="9912" max="9912" width="1.140625" style="53" customWidth="1"/>
    <col min="9913" max="9913" width="6.28515625" style="53" customWidth="1"/>
    <col min="9914" max="9914" width="10.140625" style="53" customWidth="1"/>
    <col min="9915" max="9915" width="14.140625" style="53" customWidth="1"/>
    <col min="9916" max="9916" width="14.85546875" style="53" customWidth="1"/>
    <col min="9917" max="9917" width="9" style="53" customWidth="1"/>
    <col min="9918" max="9924" width="13" style="53" customWidth="1"/>
    <col min="9925" max="9925" width="0" style="53" hidden="1" customWidth="1"/>
    <col min="9926" max="9926" width="9.7109375" style="53" customWidth="1"/>
    <col min="9927" max="9927" width="2" style="53" customWidth="1"/>
    <col min="9928" max="9928" width="16" style="53" customWidth="1"/>
    <col min="9929" max="9929" width="21.7109375" style="53" customWidth="1"/>
    <col min="9930" max="9930" width="21.5703125" style="53" customWidth="1"/>
    <col min="9931" max="9931" width="0.5703125" style="53" customWidth="1"/>
    <col min="9932" max="9932" width="10.85546875" style="53" customWidth="1"/>
    <col min="9933" max="9933" width="6.140625" style="53" customWidth="1"/>
    <col min="9934" max="9934" width="13.42578125" style="53" customWidth="1"/>
    <col min="9935" max="9935" width="7.85546875" style="53" customWidth="1"/>
    <col min="9936" max="9936" width="8.7109375" style="53" customWidth="1"/>
    <col min="9937" max="9937" width="7" style="53" customWidth="1"/>
    <col min="9938" max="9938" width="11.42578125" style="53"/>
    <col min="9939" max="9939" width="15" style="53" customWidth="1"/>
    <col min="9940" max="9940" width="8.7109375" style="53" customWidth="1"/>
    <col min="9941" max="10161" width="11.42578125" style="53"/>
    <col min="10162" max="10162" width="0.7109375" style="53" customWidth="1"/>
    <col min="10163" max="10165" width="8.85546875" style="53" customWidth="1"/>
    <col min="10166" max="10166" width="0" style="53" hidden="1" customWidth="1"/>
    <col min="10167" max="10167" width="8.85546875" style="53" customWidth="1"/>
    <col min="10168" max="10168" width="1.140625" style="53" customWidth="1"/>
    <col min="10169" max="10169" width="6.28515625" style="53" customWidth="1"/>
    <col min="10170" max="10170" width="10.140625" style="53" customWidth="1"/>
    <col min="10171" max="10171" width="14.140625" style="53" customWidth="1"/>
    <col min="10172" max="10172" width="14.85546875" style="53" customWidth="1"/>
    <col min="10173" max="10173" width="9" style="53" customWidth="1"/>
    <col min="10174" max="10180" width="13" style="53" customWidth="1"/>
    <col min="10181" max="10181" width="0" style="53" hidden="1" customWidth="1"/>
    <col min="10182" max="10182" width="9.7109375" style="53" customWidth="1"/>
    <col min="10183" max="10183" width="2" style="53" customWidth="1"/>
    <col min="10184" max="10184" width="16" style="53" customWidth="1"/>
    <col min="10185" max="10185" width="21.7109375" style="53" customWidth="1"/>
    <col min="10186" max="10186" width="21.5703125" style="53" customWidth="1"/>
    <col min="10187" max="10187" width="0.5703125" style="53" customWidth="1"/>
    <col min="10188" max="10188" width="10.85546875" style="53" customWidth="1"/>
    <col min="10189" max="10189" width="6.140625" style="53" customWidth="1"/>
    <col min="10190" max="10190" width="13.42578125" style="53" customWidth="1"/>
    <col min="10191" max="10191" width="7.85546875" style="53" customWidth="1"/>
    <col min="10192" max="10192" width="8.7109375" style="53" customWidth="1"/>
    <col min="10193" max="10193" width="7" style="53" customWidth="1"/>
    <col min="10194" max="10194" width="11.42578125" style="53"/>
    <col min="10195" max="10195" width="15" style="53" customWidth="1"/>
    <col min="10196" max="10196" width="8.7109375" style="53" customWidth="1"/>
    <col min="10197" max="10417" width="11.42578125" style="53"/>
    <col min="10418" max="10418" width="0.7109375" style="53" customWidth="1"/>
    <col min="10419" max="10421" width="8.85546875" style="53" customWidth="1"/>
    <col min="10422" max="10422" width="0" style="53" hidden="1" customWidth="1"/>
    <col min="10423" max="10423" width="8.85546875" style="53" customWidth="1"/>
    <col min="10424" max="10424" width="1.140625" style="53" customWidth="1"/>
    <col min="10425" max="10425" width="6.28515625" style="53" customWidth="1"/>
    <col min="10426" max="10426" width="10.140625" style="53" customWidth="1"/>
    <col min="10427" max="10427" width="14.140625" style="53" customWidth="1"/>
    <col min="10428" max="10428" width="14.85546875" style="53" customWidth="1"/>
    <col min="10429" max="10429" width="9" style="53" customWidth="1"/>
    <col min="10430" max="10436" width="13" style="53" customWidth="1"/>
    <col min="10437" max="10437" width="0" style="53" hidden="1" customWidth="1"/>
    <col min="10438" max="10438" width="9.7109375" style="53" customWidth="1"/>
    <col min="10439" max="10439" width="2" style="53" customWidth="1"/>
    <col min="10440" max="10440" width="16" style="53" customWidth="1"/>
    <col min="10441" max="10441" width="21.7109375" style="53" customWidth="1"/>
    <col min="10442" max="10442" width="21.5703125" style="53" customWidth="1"/>
    <col min="10443" max="10443" width="0.5703125" style="53" customWidth="1"/>
    <col min="10444" max="10444" width="10.85546875" style="53" customWidth="1"/>
    <col min="10445" max="10445" width="6.140625" style="53" customWidth="1"/>
    <col min="10446" max="10446" width="13.42578125" style="53" customWidth="1"/>
    <col min="10447" max="10447" width="7.85546875" style="53" customWidth="1"/>
    <col min="10448" max="10448" width="8.7109375" style="53" customWidth="1"/>
    <col min="10449" max="10449" width="7" style="53" customWidth="1"/>
    <col min="10450" max="10450" width="11.42578125" style="53"/>
    <col min="10451" max="10451" width="15" style="53" customWidth="1"/>
    <col min="10452" max="10452" width="8.7109375" style="53" customWidth="1"/>
    <col min="10453" max="10673" width="11.42578125" style="53"/>
    <col min="10674" max="10674" width="0.7109375" style="53" customWidth="1"/>
    <col min="10675" max="10677" width="8.85546875" style="53" customWidth="1"/>
    <col min="10678" max="10678" width="0" style="53" hidden="1" customWidth="1"/>
    <col min="10679" max="10679" width="8.85546875" style="53" customWidth="1"/>
    <col min="10680" max="10680" width="1.140625" style="53" customWidth="1"/>
    <col min="10681" max="10681" width="6.28515625" style="53" customWidth="1"/>
    <col min="10682" max="10682" width="10.140625" style="53" customWidth="1"/>
    <col min="10683" max="10683" width="14.140625" style="53" customWidth="1"/>
    <col min="10684" max="10684" width="14.85546875" style="53" customWidth="1"/>
    <col min="10685" max="10685" width="9" style="53" customWidth="1"/>
    <col min="10686" max="10692" width="13" style="53" customWidth="1"/>
    <col min="10693" max="10693" width="0" style="53" hidden="1" customWidth="1"/>
    <col min="10694" max="10694" width="9.7109375" style="53" customWidth="1"/>
    <col min="10695" max="10695" width="2" style="53" customWidth="1"/>
    <col min="10696" max="10696" width="16" style="53" customWidth="1"/>
    <col min="10697" max="10697" width="21.7109375" style="53" customWidth="1"/>
    <col min="10698" max="10698" width="21.5703125" style="53" customWidth="1"/>
    <col min="10699" max="10699" width="0.5703125" style="53" customWidth="1"/>
    <col min="10700" max="10700" width="10.85546875" style="53" customWidth="1"/>
    <col min="10701" max="10701" width="6.140625" style="53" customWidth="1"/>
    <col min="10702" max="10702" width="13.42578125" style="53" customWidth="1"/>
    <col min="10703" max="10703" width="7.85546875" style="53" customWidth="1"/>
    <col min="10704" max="10704" width="8.7109375" style="53" customWidth="1"/>
    <col min="10705" max="10705" width="7" style="53" customWidth="1"/>
    <col min="10706" max="10706" width="11.42578125" style="53"/>
    <col min="10707" max="10707" width="15" style="53" customWidth="1"/>
    <col min="10708" max="10708" width="8.7109375" style="53" customWidth="1"/>
    <col min="10709" max="10929" width="11.42578125" style="53"/>
    <col min="10930" max="10930" width="0.7109375" style="53" customWidth="1"/>
    <col min="10931" max="10933" width="8.85546875" style="53" customWidth="1"/>
    <col min="10934" max="10934" width="0" style="53" hidden="1" customWidth="1"/>
    <col min="10935" max="10935" width="8.85546875" style="53" customWidth="1"/>
    <col min="10936" max="10936" width="1.140625" style="53" customWidth="1"/>
    <col min="10937" max="10937" width="6.28515625" style="53" customWidth="1"/>
    <col min="10938" max="10938" width="10.140625" style="53" customWidth="1"/>
    <col min="10939" max="10939" width="14.140625" style="53" customWidth="1"/>
    <col min="10940" max="10940" width="14.85546875" style="53" customWidth="1"/>
    <col min="10941" max="10941" width="9" style="53" customWidth="1"/>
    <col min="10942" max="10948" width="13" style="53" customWidth="1"/>
    <col min="10949" max="10949" width="0" style="53" hidden="1" customWidth="1"/>
    <col min="10950" max="10950" width="9.7109375" style="53" customWidth="1"/>
    <col min="10951" max="10951" width="2" style="53" customWidth="1"/>
    <col min="10952" max="10952" width="16" style="53" customWidth="1"/>
    <col min="10953" max="10953" width="21.7109375" style="53" customWidth="1"/>
    <col min="10954" max="10954" width="21.5703125" style="53" customWidth="1"/>
    <col min="10955" max="10955" width="0.5703125" style="53" customWidth="1"/>
    <col min="10956" max="10956" width="10.85546875" style="53" customWidth="1"/>
    <col min="10957" max="10957" width="6.140625" style="53" customWidth="1"/>
    <col min="10958" max="10958" width="13.42578125" style="53" customWidth="1"/>
    <col min="10959" max="10959" width="7.85546875" style="53" customWidth="1"/>
    <col min="10960" max="10960" width="8.7109375" style="53" customWidth="1"/>
    <col min="10961" max="10961" width="7" style="53" customWidth="1"/>
    <col min="10962" max="10962" width="11.42578125" style="53"/>
    <col min="10963" max="10963" width="15" style="53" customWidth="1"/>
    <col min="10964" max="10964" width="8.7109375" style="53" customWidth="1"/>
    <col min="10965" max="11185" width="11.42578125" style="53"/>
    <col min="11186" max="11186" width="0.7109375" style="53" customWidth="1"/>
    <col min="11187" max="11189" width="8.85546875" style="53" customWidth="1"/>
    <col min="11190" max="11190" width="0" style="53" hidden="1" customWidth="1"/>
    <col min="11191" max="11191" width="8.85546875" style="53" customWidth="1"/>
    <col min="11192" max="11192" width="1.140625" style="53" customWidth="1"/>
    <col min="11193" max="11193" width="6.28515625" style="53" customWidth="1"/>
    <col min="11194" max="11194" width="10.140625" style="53" customWidth="1"/>
    <col min="11195" max="11195" width="14.140625" style="53" customWidth="1"/>
    <col min="11196" max="11196" width="14.85546875" style="53" customWidth="1"/>
    <col min="11197" max="11197" width="9" style="53" customWidth="1"/>
    <col min="11198" max="11204" width="13" style="53" customWidth="1"/>
    <col min="11205" max="11205" width="0" style="53" hidden="1" customWidth="1"/>
    <col min="11206" max="11206" width="9.7109375" style="53" customWidth="1"/>
    <col min="11207" max="11207" width="2" style="53" customWidth="1"/>
    <col min="11208" max="11208" width="16" style="53" customWidth="1"/>
    <col min="11209" max="11209" width="21.7109375" style="53" customWidth="1"/>
    <col min="11210" max="11210" width="21.5703125" style="53" customWidth="1"/>
    <col min="11211" max="11211" width="0.5703125" style="53" customWidth="1"/>
    <col min="11212" max="11212" width="10.85546875" style="53" customWidth="1"/>
    <col min="11213" max="11213" width="6.140625" style="53" customWidth="1"/>
    <col min="11214" max="11214" width="13.42578125" style="53" customWidth="1"/>
    <col min="11215" max="11215" width="7.85546875" style="53" customWidth="1"/>
    <col min="11216" max="11216" width="8.7109375" style="53" customWidth="1"/>
    <col min="11217" max="11217" width="7" style="53" customWidth="1"/>
    <col min="11218" max="11218" width="11.42578125" style="53"/>
    <col min="11219" max="11219" width="15" style="53" customWidth="1"/>
    <col min="11220" max="11220" width="8.7109375" style="53" customWidth="1"/>
    <col min="11221" max="11441" width="11.42578125" style="53"/>
    <col min="11442" max="11442" width="0.7109375" style="53" customWidth="1"/>
    <col min="11443" max="11445" width="8.85546875" style="53" customWidth="1"/>
    <col min="11446" max="11446" width="0" style="53" hidden="1" customWidth="1"/>
    <col min="11447" max="11447" width="8.85546875" style="53" customWidth="1"/>
    <col min="11448" max="11448" width="1.140625" style="53" customWidth="1"/>
    <col min="11449" max="11449" width="6.28515625" style="53" customWidth="1"/>
    <col min="11450" max="11450" width="10.140625" style="53" customWidth="1"/>
    <col min="11451" max="11451" width="14.140625" style="53" customWidth="1"/>
    <col min="11452" max="11452" width="14.85546875" style="53" customWidth="1"/>
    <col min="11453" max="11453" width="9" style="53" customWidth="1"/>
    <col min="11454" max="11460" width="13" style="53" customWidth="1"/>
    <col min="11461" max="11461" width="0" style="53" hidden="1" customWidth="1"/>
    <col min="11462" max="11462" width="9.7109375" style="53" customWidth="1"/>
    <col min="11463" max="11463" width="2" style="53" customWidth="1"/>
    <col min="11464" max="11464" width="16" style="53" customWidth="1"/>
    <col min="11465" max="11465" width="21.7109375" style="53" customWidth="1"/>
    <col min="11466" max="11466" width="21.5703125" style="53" customWidth="1"/>
    <col min="11467" max="11467" width="0.5703125" style="53" customWidth="1"/>
    <col min="11468" max="11468" width="10.85546875" style="53" customWidth="1"/>
    <col min="11469" max="11469" width="6.140625" style="53" customWidth="1"/>
    <col min="11470" max="11470" width="13.42578125" style="53" customWidth="1"/>
    <col min="11471" max="11471" width="7.85546875" style="53" customWidth="1"/>
    <col min="11472" max="11472" width="8.7109375" style="53" customWidth="1"/>
    <col min="11473" max="11473" width="7" style="53" customWidth="1"/>
    <col min="11474" max="11474" width="11.42578125" style="53"/>
    <col min="11475" max="11475" width="15" style="53" customWidth="1"/>
    <col min="11476" max="11476" width="8.7109375" style="53" customWidth="1"/>
    <col min="11477" max="11697" width="11.42578125" style="53"/>
    <col min="11698" max="11698" width="0.7109375" style="53" customWidth="1"/>
    <col min="11699" max="11701" width="8.85546875" style="53" customWidth="1"/>
    <col min="11702" max="11702" width="0" style="53" hidden="1" customWidth="1"/>
    <col min="11703" max="11703" width="8.85546875" style="53" customWidth="1"/>
    <col min="11704" max="11704" width="1.140625" style="53" customWidth="1"/>
    <col min="11705" max="11705" width="6.28515625" style="53" customWidth="1"/>
    <col min="11706" max="11706" width="10.140625" style="53" customWidth="1"/>
    <col min="11707" max="11707" width="14.140625" style="53" customWidth="1"/>
    <col min="11708" max="11708" width="14.85546875" style="53" customWidth="1"/>
    <col min="11709" max="11709" width="9" style="53" customWidth="1"/>
    <col min="11710" max="11716" width="13" style="53" customWidth="1"/>
    <col min="11717" max="11717" width="0" style="53" hidden="1" customWidth="1"/>
    <col min="11718" max="11718" width="9.7109375" style="53" customWidth="1"/>
    <col min="11719" max="11719" width="2" style="53" customWidth="1"/>
    <col min="11720" max="11720" width="16" style="53" customWidth="1"/>
    <col min="11721" max="11721" width="21.7109375" style="53" customWidth="1"/>
    <col min="11722" max="11722" width="21.5703125" style="53" customWidth="1"/>
    <col min="11723" max="11723" width="0.5703125" style="53" customWidth="1"/>
    <col min="11724" max="11724" width="10.85546875" style="53" customWidth="1"/>
    <col min="11725" max="11725" width="6.140625" style="53" customWidth="1"/>
    <col min="11726" max="11726" width="13.42578125" style="53" customWidth="1"/>
    <col min="11727" max="11727" width="7.85546875" style="53" customWidth="1"/>
    <col min="11728" max="11728" width="8.7109375" style="53" customWidth="1"/>
    <col min="11729" max="11729" width="7" style="53" customWidth="1"/>
    <col min="11730" max="11730" width="11.42578125" style="53"/>
    <col min="11731" max="11731" width="15" style="53" customWidth="1"/>
    <col min="11732" max="11732" width="8.7109375" style="53" customWidth="1"/>
    <col min="11733" max="11953" width="11.42578125" style="53"/>
    <col min="11954" max="11954" width="0.7109375" style="53" customWidth="1"/>
    <col min="11955" max="11957" width="8.85546875" style="53" customWidth="1"/>
    <col min="11958" max="11958" width="0" style="53" hidden="1" customWidth="1"/>
    <col min="11959" max="11959" width="8.85546875" style="53" customWidth="1"/>
    <col min="11960" max="11960" width="1.140625" style="53" customWidth="1"/>
    <col min="11961" max="11961" width="6.28515625" style="53" customWidth="1"/>
    <col min="11962" max="11962" width="10.140625" style="53" customWidth="1"/>
    <col min="11963" max="11963" width="14.140625" style="53" customWidth="1"/>
    <col min="11964" max="11964" width="14.85546875" style="53" customWidth="1"/>
    <col min="11965" max="11965" width="9" style="53" customWidth="1"/>
    <col min="11966" max="11972" width="13" style="53" customWidth="1"/>
    <col min="11973" max="11973" width="0" style="53" hidden="1" customWidth="1"/>
    <col min="11974" max="11974" width="9.7109375" style="53" customWidth="1"/>
    <col min="11975" max="11975" width="2" style="53" customWidth="1"/>
    <col min="11976" max="11976" width="16" style="53" customWidth="1"/>
    <col min="11977" max="11977" width="21.7109375" style="53" customWidth="1"/>
    <col min="11978" max="11978" width="21.5703125" style="53" customWidth="1"/>
    <col min="11979" max="11979" width="0.5703125" style="53" customWidth="1"/>
    <col min="11980" max="11980" width="10.85546875" style="53" customWidth="1"/>
    <col min="11981" max="11981" width="6.140625" style="53" customWidth="1"/>
    <col min="11982" max="11982" width="13.42578125" style="53" customWidth="1"/>
    <col min="11983" max="11983" width="7.85546875" style="53" customWidth="1"/>
    <col min="11984" max="11984" width="8.7109375" style="53" customWidth="1"/>
    <col min="11985" max="11985" width="7" style="53" customWidth="1"/>
    <col min="11986" max="11986" width="11.42578125" style="53"/>
    <col min="11987" max="11987" width="15" style="53" customWidth="1"/>
    <col min="11988" max="11988" width="8.7109375" style="53" customWidth="1"/>
    <col min="11989" max="12209" width="11.42578125" style="53"/>
    <col min="12210" max="12210" width="0.7109375" style="53" customWidth="1"/>
    <col min="12211" max="12213" width="8.85546875" style="53" customWidth="1"/>
    <col min="12214" max="12214" width="0" style="53" hidden="1" customWidth="1"/>
    <col min="12215" max="12215" width="8.85546875" style="53" customWidth="1"/>
    <col min="12216" max="12216" width="1.140625" style="53" customWidth="1"/>
    <col min="12217" max="12217" width="6.28515625" style="53" customWidth="1"/>
    <col min="12218" max="12218" width="10.140625" style="53" customWidth="1"/>
    <col min="12219" max="12219" width="14.140625" style="53" customWidth="1"/>
    <col min="12220" max="12220" width="14.85546875" style="53" customWidth="1"/>
    <col min="12221" max="12221" width="9" style="53" customWidth="1"/>
    <col min="12222" max="12228" width="13" style="53" customWidth="1"/>
    <col min="12229" max="12229" width="0" style="53" hidden="1" customWidth="1"/>
    <col min="12230" max="12230" width="9.7109375" style="53" customWidth="1"/>
    <col min="12231" max="12231" width="2" style="53" customWidth="1"/>
    <col min="12232" max="12232" width="16" style="53" customWidth="1"/>
    <col min="12233" max="12233" width="21.7109375" style="53" customWidth="1"/>
    <col min="12234" max="12234" width="21.5703125" style="53" customWidth="1"/>
    <col min="12235" max="12235" width="0.5703125" style="53" customWidth="1"/>
    <col min="12236" max="12236" width="10.85546875" style="53" customWidth="1"/>
    <col min="12237" max="12237" width="6.140625" style="53" customWidth="1"/>
    <col min="12238" max="12238" width="13.42578125" style="53" customWidth="1"/>
    <col min="12239" max="12239" width="7.85546875" style="53" customWidth="1"/>
    <col min="12240" max="12240" width="8.7109375" style="53" customWidth="1"/>
    <col min="12241" max="12241" width="7" style="53" customWidth="1"/>
    <col min="12242" max="12242" width="11.42578125" style="53"/>
    <col min="12243" max="12243" width="15" style="53" customWidth="1"/>
    <col min="12244" max="12244" width="8.7109375" style="53" customWidth="1"/>
    <col min="12245" max="12465" width="11.42578125" style="53"/>
    <col min="12466" max="12466" width="0.7109375" style="53" customWidth="1"/>
    <col min="12467" max="12469" width="8.85546875" style="53" customWidth="1"/>
    <col min="12470" max="12470" width="0" style="53" hidden="1" customWidth="1"/>
    <col min="12471" max="12471" width="8.85546875" style="53" customWidth="1"/>
    <col min="12472" max="12472" width="1.140625" style="53" customWidth="1"/>
    <col min="12473" max="12473" width="6.28515625" style="53" customWidth="1"/>
    <col min="12474" max="12474" width="10.140625" style="53" customWidth="1"/>
    <col min="12475" max="12475" width="14.140625" style="53" customWidth="1"/>
    <col min="12476" max="12476" width="14.85546875" style="53" customWidth="1"/>
    <col min="12477" max="12477" width="9" style="53" customWidth="1"/>
    <col min="12478" max="12484" width="13" style="53" customWidth="1"/>
    <col min="12485" max="12485" width="0" style="53" hidden="1" customWidth="1"/>
    <col min="12486" max="12486" width="9.7109375" style="53" customWidth="1"/>
    <col min="12487" max="12487" width="2" style="53" customWidth="1"/>
    <col min="12488" max="12488" width="16" style="53" customWidth="1"/>
    <col min="12489" max="12489" width="21.7109375" style="53" customWidth="1"/>
    <col min="12490" max="12490" width="21.5703125" style="53" customWidth="1"/>
    <col min="12491" max="12491" width="0.5703125" style="53" customWidth="1"/>
    <col min="12492" max="12492" width="10.85546875" style="53" customWidth="1"/>
    <col min="12493" max="12493" width="6.140625" style="53" customWidth="1"/>
    <col min="12494" max="12494" width="13.42578125" style="53" customWidth="1"/>
    <col min="12495" max="12495" width="7.85546875" style="53" customWidth="1"/>
    <col min="12496" max="12496" width="8.7109375" style="53" customWidth="1"/>
    <col min="12497" max="12497" width="7" style="53" customWidth="1"/>
    <col min="12498" max="12498" width="11.42578125" style="53"/>
    <col min="12499" max="12499" width="15" style="53" customWidth="1"/>
    <col min="12500" max="12500" width="8.7109375" style="53" customWidth="1"/>
    <col min="12501" max="12721" width="11.42578125" style="53"/>
    <col min="12722" max="12722" width="0.7109375" style="53" customWidth="1"/>
    <col min="12723" max="12725" width="8.85546875" style="53" customWidth="1"/>
    <col min="12726" max="12726" width="0" style="53" hidden="1" customWidth="1"/>
    <col min="12727" max="12727" width="8.85546875" style="53" customWidth="1"/>
    <col min="12728" max="12728" width="1.140625" style="53" customWidth="1"/>
    <col min="12729" max="12729" width="6.28515625" style="53" customWidth="1"/>
    <col min="12730" max="12730" width="10.140625" style="53" customWidth="1"/>
    <col min="12731" max="12731" width="14.140625" style="53" customWidth="1"/>
    <col min="12732" max="12732" width="14.85546875" style="53" customWidth="1"/>
    <col min="12733" max="12733" width="9" style="53" customWidth="1"/>
    <col min="12734" max="12740" width="13" style="53" customWidth="1"/>
    <col min="12741" max="12741" width="0" style="53" hidden="1" customWidth="1"/>
    <col min="12742" max="12742" width="9.7109375" style="53" customWidth="1"/>
    <col min="12743" max="12743" width="2" style="53" customWidth="1"/>
    <col min="12744" max="12744" width="16" style="53" customWidth="1"/>
    <col min="12745" max="12745" width="21.7109375" style="53" customWidth="1"/>
    <col min="12746" max="12746" width="21.5703125" style="53" customWidth="1"/>
    <col min="12747" max="12747" width="0.5703125" style="53" customWidth="1"/>
    <col min="12748" max="12748" width="10.85546875" style="53" customWidth="1"/>
    <col min="12749" max="12749" width="6.140625" style="53" customWidth="1"/>
    <col min="12750" max="12750" width="13.42578125" style="53" customWidth="1"/>
    <col min="12751" max="12751" width="7.85546875" style="53" customWidth="1"/>
    <col min="12752" max="12752" width="8.7109375" style="53" customWidth="1"/>
    <col min="12753" max="12753" width="7" style="53" customWidth="1"/>
    <col min="12754" max="12754" width="11.42578125" style="53"/>
    <col min="12755" max="12755" width="15" style="53" customWidth="1"/>
    <col min="12756" max="12756" width="8.7109375" style="53" customWidth="1"/>
    <col min="12757" max="12977" width="11.42578125" style="53"/>
    <col min="12978" max="12978" width="0.7109375" style="53" customWidth="1"/>
    <col min="12979" max="12981" width="8.85546875" style="53" customWidth="1"/>
    <col min="12982" max="12982" width="0" style="53" hidden="1" customWidth="1"/>
    <col min="12983" max="12983" width="8.85546875" style="53" customWidth="1"/>
    <col min="12984" max="12984" width="1.140625" style="53" customWidth="1"/>
    <col min="12985" max="12985" width="6.28515625" style="53" customWidth="1"/>
    <col min="12986" max="12986" width="10.140625" style="53" customWidth="1"/>
    <col min="12987" max="12987" width="14.140625" style="53" customWidth="1"/>
    <col min="12988" max="12988" width="14.85546875" style="53" customWidth="1"/>
    <col min="12989" max="12989" width="9" style="53" customWidth="1"/>
    <col min="12990" max="12996" width="13" style="53" customWidth="1"/>
    <col min="12997" max="12997" width="0" style="53" hidden="1" customWidth="1"/>
    <col min="12998" max="12998" width="9.7109375" style="53" customWidth="1"/>
    <col min="12999" max="12999" width="2" style="53" customWidth="1"/>
    <col min="13000" max="13000" width="16" style="53" customWidth="1"/>
    <col min="13001" max="13001" width="21.7109375" style="53" customWidth="1"/>
    <col min="13002" max="13002" width="21.5703125" style="53" customWidth="1"/>
    <col min="13003" max="13003" width="0.5703125" style="53" customWidth="1"/>
    <col min="13004" max="13004" width="10.85546875" style="53" customWidth="1"/>
    <col min="13005" max="13005" width="6.140625" style="53" customWidth="1"/>
    <col min="13006" max="13006" width="13.42578125" style="53" customWidth="1"/>
    <col min="13007" max="13007" width="7.85546875" style="53" customWidth="1"/>
    <col min="13008" max="13008" width="8.7109375" style="53" customWidth="1"/>
    <col min="13009" max="13009" width="7" style="53" customWidth="1"/>
    <col min="13010" max="13010" width="11.42578125" style="53"/>
    <col min="13011" max="13011" width="15" style="53" customWidth="1"/>
    <col min="13012" max="13012" width="8.7109375" style="53" customWidth="1"/>
    <col min="13013" max="13233" width="11.42578125" style="53"/>
    <col min="13234" max="13234" width="0.7109375" style="53" customWidth="1"/>
    <col min="13235" max="13237" width="8.85546875" style="53" customWidth="1"/>
    <col min="13238" max="13238" width="0" style="53" hidden="1" customWidth="1"/>
    <col min="13239" max="13239" width="8.85546875" style="53" customWidth="1"/>
    <col min="13240" max="13240" width="1.140625" style="53" customWidth="1"/>
    <col min="13241" max="13241" width="6.28515625" style="53" customWidth="1"/>
    <col min="13242" max="13242" width="10.140625" style="53" customWidth="1"/>
    <col min="13243" max="13243" width="14.140625" style="53" customWidth="1"/>
    <col min="13244" max="13244" width="14.85546875" style="53" customWidth="1"/>
    <col min="13245" max="13245" width="9" style="53" customWidth="1"/>
    <col min="13246" max="13252" width="13" style="53" customWidth="1"/>
    <col min="13253" max="13253" width="0" style="53" hidden="1" customWidth="1"/>
    <col min="13254" max="13254" width="9.7109375" style="53" customWidth="1"/>
    <col min="13255" max="13255" width="2" style="53" customWidth="1"/>
    <col min="13256" max="13256" width="16" style="53" customWidth="1"/>
    <col min="13257" max="13257" width="21.7109375" style="53" customWidth="1"/>
    <col min="13258" max="13258" width="21.5703125" style="53" customWidth="1"/>
    <col min="13259" max="13259" width="0.5703125" style="53" customWidth="1"/>
    <col min="13260" max="13260" width="10.85546875" style="53" customWidth="1"/>
    <col min="13261" max="13261" width="6.140625" style="53" customWidth="1"/>
    <col min="13262" max="13262" width="13.42578125" style="53" customWidth="1"/>
    <col min="13263" max="13263" width="7.85546875" style="53" customWidth="1"/>
    <col min="13264" max="13264" width="8.7109375" style="53" customWidth="1"/>
    <col min="13265" max="13265" width="7" style="53" customWidth="1"/>
    <col min="13266" max="13266" width="11.42578125" style="53"/>
    <col min="13267" max="13267" width="15" style="53" customWidth="1"/>
    <col min="13268" max="13268" width="8.7109375" style="53" customWidth="1"/>
    <col min="13269" max="13489" width="11.42578125" style="53"/>
    <col min="13490" max="13490" width="0.7109375" style="53" customWidth="1"/>
    <col min="13491" max="13493" width="8.85546875" style="53" customWidth="1"/>
    <col min="13494" max="13494" width="0" style="53" hidden="1" customWidth="1"/>
    <col min="13495" max="13495" width="8.85546875" style="53" customWidth="1"/>
    <col min="13496" max="13496" width="1.140625" style="53" customWidth="1"/>
    <col min="13497" max="13497" width="6.28515625" style="53" customWidth="1"/>
    <col min="13498" max="13498" width="10.140625" style="53" customWidth="1"/>
    <col min="13499" max="13499" width="14.140625" style="53" customWidth="1"/>
    <col min="13500" max="13500" width="14.85546875" style="53" customWidth="1"/>
    <col min="13501" max="13501" width="9" style="53" customWidth="1"/>
    <col min="13502" max="13508" width="13" style="53" customWidth="1"/>
    <col min="13509" max="13509" width="0" style="53" hidden="1" customWidth="1"/>
    <col min="13510" max="13510" width="9.7109375" style="53" customWidth="1"/>
    <col min="13511" max="13511" width="2" style="53" customWidth="1"/>
    <col min="13512" max="13512" width="16" style="53" customWidth="1"/>
    <col min="13513" max="13513" width="21.7109375" style="53" customWidth="1"/>
    <col min="13514" max="13514" width="21.5703125" style="53" customWidth="1"/>
    <col min="13515" max="13515" width="0.5703125" style="53" customWidth="1"/>
    <col min="13516" max="13516" width="10.85546875" style="53" customWidth="1"/>
    <col min="13517" max="13517" width="6.140625" style="53" customWidth="1"/>
    <col min="13518" max="13518" width="13.42578125" style="53" customWidth="1"/>
    <col min="13519" max="13519" width="7.85546875" style="53" customWidth="1"/>
    <col min="13520" max="13520" width="8.7109375" style="53" customWidth="1"/>
    <col min="13521" max="13521" width="7" style="53" customWidth="1"/>
    <col min="13522" max="13522" width="11.42578125" style="53"/>
    <col min="13523" max="13523" width="15" style="53" customWidth="1"/>
    <col min="13524" max="13524" width="8.7109375" style="53" customWidth="1"/>
    <col min="13525" max="13745" width="11.42578125" style="53"/>
    <col min="13746" max="13746" width="0.7109375" style="53" customWidth="1"/>
    <col min="13747" max="13749" width="8.85546875" style="53" customWidth="1"/>
    <col min="13750" max="13750" width="0" style="53" hidden="1" customWidth="1"/>
    <col min="13751" max="13751" width="8.85546875" style="53" customWidth="1"/>
    <col min="13752" max="13752" width="1.140625" style="53" customWidth="1"/>
    <col min="13753" max="13753" width="6.28515625" style="53" customWidth="1"/>
    <col min="13754" max="13754" width="10.140625" style="53" customWidth="1"/>
    <col min="13755" max="13755" width="14.140625" style="53" customWidth="1"/>
    <col min="13756" max="13756" width="14.85546875" style="53" customWidth="1"/>
    <col min="13757" max="13757" width="9" style="53" customWidth="1"/>
    <col min="13758" max="13764" width="13" style="53" customWidth="1"/>
    <col min="13765" max="13765" width="0" style="53" hidden="1" customWidth="1"/>
    <col min="13766" max="13766" width="9.7109375" style="53" customWidth="1"/>
    <col min="13767" max="13767" width="2" style="53" customWidth="1"/>
    <col min="13768" max="13768" width="16" style="53" customWidth="1"/>
    <col min="13769" max="13769" width="21.7109375" style="53" customWidth="1"/>
    <col min="13770" max="13770" width="21.5703125" style="53" customWidth="1"/>
    <col min="13771" max="13771" width="0.5703125" style="53" customWidth="1"/>
    <col min="13772" max="13772" width="10.85546875" style="53" customWidth="1"/>
    <col min="13773" max="13773" width="6.140625" style="53" customWidth="1"/>
    <col min="13774" max="13774" width="13.42578125" style="53" customWidth="1"/>
    <col min="13775" max="13775" width="7.85546875" style="53" customWidth="1"/>
    <col min="13776" max="13776" width="8.7109375" style="53" customWidth="1"/>
    <col min="13777" max="13777" width="7" style="53" customWidth="1"/>
    <col min="13778" max="13778" width="11.42578125" style="53"/>
    <col min="13779" max="13779" width="15" style="53" customWidth="1"/>
    <col min="13780" max="13780" width="8.7109375" style="53" customWidth="1"/>
    <col min="13781" max="14001" width="11.42578125" style="53"/>
    <col min="14002" max="14002" width="0.7109375" style="53" customWidth="1"/>
    <col min="14003" max="14005" width="8.85546875" style="53" customWidth="1"/>
    <col min="14006" max="14006" width="0" style="53" hidden="1" customWidth="1"/>
    <col min="14007" max="14007" width="8.85546875" style="53" customWidth="1"/>
    <col min="14008" max="14008" width="1.140625" style="53" customWidth="1"/>
    <col min="14009" max="14009" width="6.28515625" style="53" customWidth="1"/>
    <col min="14010" max="14010" width="10.140625" style="53" customWidth="1"/>
    <col min="14011" max="14011" width="14.140625" style="53" customWidth="1"/>
    <col min="14012" max="14012" width="14.85546875" style="53" customWidth="1"/>
    <col min="14013" max="14013" width="9" style="53" customWidth="1"/>
    <col min="14014" max="14020" width="13" style="53" customWidth="1"/>
    <col min="14021" max="14021" width="0" style="53" hidden="1" customWidth="1"/>
    <col min="14022" max="14022" width="9.7109375" style="53" customWidth="1"/>
    <col min="14023" max="14023" width="2" style="53" customWidth="1"/>
    <col min="14024" max="14024" width="16" style="53" customWidth="1"/>
    <col min="14025" max="14025" width="21.7109375" style="53" customWidth="1"/>
    <col min="14026" max="14026" width="21.5703125" style="53" customWidth="1"/>
    <col min="14027" max="14027" width="0.5703125" style="53" customWidth="1"/>
    <col min="14028" max="14028" width="10.85546875" style="53" customWidth="1"/>
    <col min="14029" max="14029" width="6.140625" style="53" customWidth="1"/>
    <col min="14030" max="14030" width="13.42578125" style="53" customWidth="1"/>
    <col min="14031" max="14031" width="7.85546875" style="53" customWidth="1"/>
    <col min="14032" max="14032" width="8.7109375" style="53" customWidth="1"/>
    <col min="14033" max="14033" width="7" style="53" customWidth="1"/>
    <col min="14034" max="14034" width="11.42578125" style="53"/>
    <col min="14035" max="14035" width="15" style="53" customWidth="1"/>
    <col min="14036" max="14036" width="8.7109375" style="53" customWidth="1"/>
    <col min="14037" max="14257" width="11.42578125" style="53"/>
    <col min="14258" max="14258" width="0.7109375" style="53" customWidth="1"/>
    <col min="14259" max="14261" width="8.85546875" style="53" customWidth="1"/>
    <col min="14262" max="14262" width="0" style="53" hidden="1" customWidth="1"/>
    <col min="14263" max="14263" width="8.85546875" style="53" customWidth="1"/>
    <col min="14264" max="14264" width="1.140625" style="53" customWidth="1"/>
    <col min="14265" max="14265" width="6.28515625" style="53" customWidth="1"/>
    <col min="14266" max="14266" width="10.140625" style="53" customWidth="1"/>
    <col min="14267" max="14267" width="14.140625" style="53" customWidth="1"/>
    <col min="14268" max="14268" width="14.85546875" style="53" customWidth="1"/>
    <col min="14269" max="14269" width="9" style="53" customWidth="1"/>
    <col min="14270" max="14276" width="13" style="53" customWidth="1"/>
    <col min="14277" max="14277" width="0" style="53" hidden="1" customWidth="1"/>
    <col min="14278" max="14278" width="9.7109375" style="53" customWidth="1"/>
    <col min="14279" max="14279" width="2" style="53" customWidth="1"/>
    <col min="14280" max="14280" width="16" style="53" customWidth="1"/>
    <col min="14281" max="14281" width="21.7109375" style="53" customWidth="1"/>
    <col min="14282" max="14282" width="21.5703125" style="53" customWidth="1"/>
    <col min="14283" max="14283" width="0.5703125" style="53" customWidth="1"/>
    <col min="14284" max="14284" width="10.85546875" style="53" customWidth="1"/>
    <col min="14285" max="14285" width="6.140625" style="53" customWidth="1"/>
    <col min="14286" max="14286" width="13.42578125" style="53" customWidth="1"/>
    <col min="14287" max="14287" width="7.85546875" style="53" customWidth="1"/>
    <col min="14288" max="14288" width="8.7109375" style="53" customWidth="1"/>
    <col min="14289" max="14289" width="7" style="53" customWidth="1"/>
    <col min="14290" max="14290" width="11.42578125" style="53"/>
    <col min="14291" max="14291" width="15" style="53" customWidth="1"/>
    <col min="14292" max="14292" width="8.7109375" style="53" customWidth="1"/>
    <col min="14293" max="14513" width="11.42578125" style="53"/>
    <col min="14514" max="14514" width="0.7109375" style="53" customWidth="1"/>
    <col min="14515" max="14517" width="8.85546875" style="53" customWidth="1"/>
    <col min="14518" max="14518" width="0" style="53" hidden="1" customWidth="1"/>
    <col min="14519" max="14519" width="8.85546875" style="53" customWidth="1"/>
    <col min="14520" max="14520" width="1.140625" style="53" customWidth="1"/>
    <col min="14521" max="14521" width="6.28515625" style="53" customWidth="1"/>
    <col min="14522" max="14522" width="10.140625" style="53" customWidth="1"/>
    <col min="14523" max="14523" width="14.140625" style="53" customWidth="1"/>
    <col min="14524" max="14524" width="14.85546875" style="53" customWidth="1"/>
    <col min="14525" max="14525" width="9" style="53" customWidth="1"/>
    <col min="14526" max="14532" width="13" style="53" customWidth="1"/>
    <col min="14533" max="14533" width="0" style="53" hidden="1" customWidth="1"/>
    <col min="14534" max="14534" width="9.7109375" style="53" customWidth="1"/>
    <col min="14535" max="14535" width="2" style="53" customWidth="1"/>
    <col min="14536" max="14536" width="16" style="53" customWidth="1"/>
    <col min="14537" max="14537" width="21.7109375" style="53" customWidth="1"/>
    <col min="14538" max="14538" width="21.5703125" style="53" customWidth="1"/>
    <col min="14539" max="14539" width="0.5703125" style="53" customWidth="1"/>
    <col min="14540" max="14540" width="10.85546875" style="53" customWidth="1"/>
    <col min="14541" max="14541" width="6.140625" style="53" customWidth="1"/>
    <col min="14542" max="14542" width="13.42578125" style="53" customWidth="1"/>
    <col min="14543" max="14543" width="7.85546875" style="53" customWidth="1"/>
    <col min="14544" max="14544" width="8.7109375" style="53" customWidth="1"/>
    <col min="14545" max="14545" width="7" style="53" customWidth="1"/>
    <col min="14546" max="14546" width="11.42578125" style="53"/>
    <col min="14547" max="14547" width="15" style="53" customWidth="1"/>
    <col min="14548" max="14548" width="8.7109375" style="53" customWidth="1"/>
    <col min="14549" max="16384" width="11.42578125" style="53"/>
  </cols>
  <sheetData>
    <row r="1" spans="1:32" s="70" customFormat="1" ht="21.75" customHeight="1" x14ac:dyDescent="0.25">
      <c r="H1" s="71">
        <f>ACCUEIL!C2</f>
        <v>2014</v>
      </c>
      <c r="I1" s="138"/>
      <c r="J1" s="138"/>
      <c r="Z1" s="72"/>
      <c r="AA1" s="72"/>
      <c r="AB1" s="72"/>
      <c r="AC1" s="268"/>
      <c r="AD1" s="269"/>
      <c r="AE1" s="269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73"/>
      <c r="AA2" s="73"/>
      <c r="AB2" s="73"/>
      <c r="AC2" s="73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73"/>
      <c r="AA3" s="73"/>
      <c r="AB3" s="73"/>
      <c r="AC3" s="73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73"/>
      <c r="AA4" s="73"/>
      <c r="AB4" s="73"/>
      <c r="AC4" s="73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272"/>
      <c r="Q5" s="5"/>
      <c r="R5" s="5"/>
      <c r="S5" s="5"/>
      <c r="T5" s="6"/>
      <c r="U5" s="1"/>
      <c r="V5" s="1"/>
      <c r="W5" s="1"/>
      <c r="X5" s="1"/>
      <c r="Y5" s="1"/>
      <c r="Z5" s="74"/>
      <c r="AA5" s="74"/>
      <c r="AB5" s="74"/>
      <c r="AC5" s="74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8"/>
      <c r="I6" s="8"/>
      <c r="J6" s="7"/>
      <c r="K6" s="7"/>
      <c r="L6" s="7"/>
      <c r="M6" s="7"/>
      <c r="N6" s="7"/>
      <c r="O6" s="7"/>
      <c r="P6" s="9"/>
      <c r="Q6" s="9"/>
      <c r="R6" s="9"/>
      <c r="S6" s="9"/>
      <c r="T6" s="10"/>
      <c r="U6" s="262" t="s">
        <v>27</v>
      </c>
      <c r="V6" s="7"/>
      <c r="W6" s="7"/>
      <c r="X6" s="1"/>
      <c r="Y6" s="1"/>
      <c r="Z6" s="74"/>
      <c r="AA6" s="74"/>
      <c r="AB6" s="74"/>
      <c r="AC6" s="74"/>
      <c r="AD6" s="1"/>
      <c r="AE6" s="1"/>
      <c r="AF6" s="1"/>
    </row>
    <row r="7" spans="1:32" ht="13.5" customHeight="1" x14ac:dyDescent="0.2">
      <c r="A7" s="1"/>
      <c r="B7" s="1"/>
      <c r="C7" s="1"/>
      <c r="D7" s="272"/>
      <c r="E7" s="1"/>
      <c r="F7" s="1"/>
      <c r="G7" s="1"/>
      <c r="H7" s="55"/>
      <c r="I7" s="293" t="s">
        <v>0</v>
      </c>
      <c r="J7" s="294"/>
      <c r="K7" s="297" t="s">
        <v>30</v>
      </c>
      <c r="L7" s="298"/>
      <c r="M7" s="11" t="s">
        <v>1</v>
      </c>
      <c r="N7" s="12" t="s">
        <v>2</v>
      </c>
      <c r="O7" s="13" t="s">
        <v>3</v>
      </c>
      <c r="P7" s="14" t="s">
        <v>4</v>
      </c>
      <c r="Q7" s="13" t="s">
        <v>5</v>
      </c>
      <c r="R7" s="14" t="s">
        <v>6</v>
      </c>
      <c r="S7" s="13" t="s">
        <v>7</v>
      </c>
      <c r="T7" s="6"/>
      <c r="U7" s="301">
        <v>1</v>
      </c>
      <c r="V7" s="7"/>
      <c r="W7" s="7"/>
      <c r="X7" s="1"/>
      <c r="Y7" s="1"/>
      <c r="Z7" s="74"/>
      <c r="AA7" s="74"/>
      <c r="AB7" s="74"/>
      <c r="AC7" s="74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5"/>
      <c r="I8" s="295"/>
      <c r="J8" s="296"/>
      <c r="K8" s="299"/>
      <c r="L8" s="300"/>
      <c r="M8" s="303">
        <f>7*U7+DATE(H12,1,3)-WEEKDAY(DATE(H12,1,3))-5</f>
        <v>41638</v>
      </c>
      <c r="N8" s="303">
        <f t="shared" ref="N8:S8" si="0">M8+1</f>
        <v>41639</v>
      </c>
      <c r="O8" s="303">
        <f t="shared" si="0"/>
        <v>41640</v>
      </c>
      <c r="P8" s="303">
        <f t="shared" si="0"/>
        <v>41641</v>
      </c>
      <c r="Q8" s="303">
        <f t="shared" si="0"/>
        <v>41642</v>
      </c>
      <c r="R8" s="303">
        <f t="shared" si="0"/>
        <v>41643</v>
      </c>
      <c r="S8" s="303">
        <f t="shared" si="0"/>
        <v>41644</v>
      </c>
      <c r="T8" s="6"/>
      <c r="U8" s="301"/>
      <c r="V8" s="7"/>
      <c r="W8" s="7"/>
      <c r="X8" s="1"/>
      <c r="Y8" s="1"/>
      <c r="Z8" s="74"/>
      <c r="AA8" s="74"/>
      <c r="AB8" s="74"/>
      <c r="AC8" s="74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5"/>
      <c r="I9" s="16" t="s">
        <v>8</v>
      </c>
      <c r="J9" s="17"/>
      <c r="K9" s="18" t="s">
        <v>122</v>
      </c>
      <c r="L9" s="19"/>
      <c r="M9" s="304"/>
      <c r="N9" s="304"/>
      <c r="O9" s="304"/>
      <c r="P9" s="304"/>
      <c r="Q9" s="304"/>
      <c r="R9" s="304"/>
      <c r="S9" s="304"/>
      <c r="T9" s="6"/>
      <c r="U9" s="302"/>
      <c r="V9" s="7"/>
      <c r="W9" s="7"/>
      <c r="X9" s="1"/>
      <c r="Y9" s="1"/>
      <c r="Z9" s="74"/>
      <c r="AA9" s="74"/>
      <c r="AB9" s="74"/>
      <c r="AC9" s="74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5"/>
      <c r="I10" s="20"/>
      <c r="J10" s="281" t="str">
        <f t="shared" ref="J10:J29" si="1">IF(I10="","",IF(ISTEXT(I10),"",VLOOKUP(I10,ADHERENTS,2,FALSE)))</f>
        <v/>
      </c>
      <c r="K10" s="21"/>
      <c r="L10" s="22"/>
      <c r="M10" s="23"/>
      <c r="N10" s="23"/>
      <c r="O10" s="23"/>
      <c r="P10" s="23"/>
      <c r="Q10" s="23"/>
      <c r="R10" s="23"/>
      <c r="S10" s="23"/>
      <c r="T10" s="24" t="str">
        <f t="shared" ref="T10:T29" si="2">IF(I10="","",I10)</f>
        <v/>
      </c>
      <c r="U10" s="25">
        <f t="shared" ref="U10:U29" si="3">SUM(M10:S10)</f>
        <v>0</v>
      </c>
      <c r="V10" s="7"/>
      <c r="W10" s="7"/>
      <c r="X10" s="1"/>
      <c r="Y10" s="1"/>
      <c r="Z10" s="74"/>
      <c r="AA10" s="74"/>
      <c r="AB10" s="74"/>
      <c r="AC10" s="74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5"/>
      <c r="I11" s="26"/>
      <c r="J11" s="282" t="str">
        <f t="shared" si="1"/>
        <v/>
      </c>
      <c r="K11" s="27"/>
      <c r="L11" s="28"/>
      <c r="M11" s="29"/>
      <c r="N11" s="29"/>
      <c r="O11" s="29"/>
      <c r="P11" s="29"/>
      <c r="Q11" s="29"/>
      <c r="R11" s="29"/>
      <c r="S11" s="29"/>
      <c r="T11" s="30" t="str">
        <f t="shared" si="2"/>
        <v/>
      </c>
      <c r="U11" s="31">
        <f t="shared" si="3"/>
        <v>0</v>
      </c>
      <c r="V11" s="7"/>
      <c r="W11" s="7"/>
      <c r="X11" s="1"/>
      <c r="Y11" s="1"/>
      <c r="Z11" s="74"/>
      <c r="AA11" s="74"/>
      <c r="AB11" s="74"/>
      <c r="AC11" s="74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309">
        <f>$H$1</f>
        <v>2014</v>
      </c>
      <c r="I12" s="32"/>
      <c r="J12" s="282" t="str">
        <f t="shared" si="1"/>
        <v/>
      </c>
      <c r="K12" s="33"/>
      <c r="L12" s="34"/>
      <c r="M12" s="35"/>
      <c r="N12" s="35"/>
      <c r="O12" s="35"/>
      <c r="P12" s="35"/>
      <c r="Q12" s="35"/>
      <c r="R12" s="35"/>
      <c r="S12" s="35"/>
      <c r="T12" s="36" t="str">
        <f t="shared" si="2"/>
        <v/>
      </c>
      <c r="U12" s="37">
        <f t="shared" si="3"/>
        <v>0</v>
      </c>
      <c r="V12" s="7"/>
      <c r="W12" s="7"/>
      <c r="X12" s="1"/>
      <c r="Y12" s="1"/>
      <c r="Z12" s="74"/>
      <c r="AA12" s="74"/>
      <c r="AB12" s="74"/>
      <c r="AC12" s="74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309"/>
      <c r="I13" s="26"/>
      <c r="J13" s="282" t="str">
        <f t="shared" si="1"/>
        <v/>
      </c>
      <c r="K13" s="27"/>
      <c r="L13" s="28"/>
      <c r="M13" s="29"/>
      <c r="N13" s="29"/>
      <c r="O13" s="29"/>
      <c r="P13" s="29"/>
      <c r="Q13" s="29"/>
      <c r="R13" s="29"/>
      <c r="S13" s="29"/>
      <c r="T13" s="30" t="str">
        <f t="shared" si="2"/>
        <v/>
      </c>
      <c r="U13" s="31">
        <f t="shared" si="3"/>
        <v>0</v>
      </c>
      <c r="V13" s="7"/>
      <c r="W13" s="7"/>
      <c r="X13" s="1"/>
      <c r="Y13" s="1"/>
      <c r="Z13" s="74"/>
      <c r="AA13" s="74"/>
      <c r="AB13" s="74"/>
      <c r="AC13" s="74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309"/>
      <c r="I14" s="32"/>
      <c r="J14" s="282" t="str">
        <f t="shared" si="1"/>
        <v/>
      </c>
      <c r="K14" s="33"/>
      <c r="L14" s="34"/>
      <c r="M14" s="38"/>
      <c r="N14" s="38"/>
      <c r="O14" s="38"/>
      <c r="P14" s="38"/>
      <c r="Q14" s="38"/>
      <c r="R14" s="38"/>
      <c r="S14" s="38"/>
      <c r="T14" s="39" t="str">
        <f t="shared" si="2"/>
        <v/>
      </c>
      <c r="U14" s="40">
        <f t="shared" si="3"/>
        <v>0</v>
      </c>
      <c r="V14" s="7"/>
      <c r="W14" s="7"/>
      <c r="X14" s="1"/>
      <c r="Y14" s="1"/>
      <c r="Z14" s="74"/>
      <c r="AA14" s="74"/>
      <c r="AB14" s="74"/>
      <c r="AC14" s="74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309"/>
      <c r="I15" s="26"/>
      <c r="J15" s="282" t="str">
        <f t="shared" si="1"/>
        <v/>
      </c>
      <c r="K15" s="27"/>
      <c r="L15" s="28"/>
      <c r="M15" s="29"/>
      <c r="N15" s="29"/>
      <c r="O15" s="29"/>
      <c r="P15" s="29"/>
      <c r="Q15" s="29"/>
      <c r="R15" s="29"/>
      <c r="S15" s="29"/>
      <c r="T15" s="30" t="str">
        <f t="shared" si="2"/>
        <v/>
      </c>
      <c r="U15" s="31">
        <f t="shared" si="3"/>
        <v>0</v>
      </c>
      <c r="V15" s="7"/>
      <c r="W15" s="7"/>
      <c r="X15" s="1"/>
      <c r="Y15" s="1"/>
      <c r="Z15" s="74"/>
      <c r="AA15" s="74"/>
      <c r="AB15" s="74"/>
      <c r="AC15" s="74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309"/>
      <c r="I16" s="41"/>
      <c r="J16" s="282" t="str">
        <f t="shared" si="1"/>
        <v/>
      </c>
      <c r="K16" s="33"/>
      <c r="L16" s="34"/>
      <c r="M16" s="42"/>
      <c r="N16" s="42"/>
      <c r="O16" s="42"/>
      <c r="P16" s="42"/>
      <c r="Q16" s="42"/>
      <c r="R16" s="42"/>
      <c r="S16" s="42"/>
      <c r="T16" s="43" t="str">
        <f t="shared" si="2"/>
        <v/>
      </c>
      <c r="U16" s="44">
        <f t="shared" si="3"/>
        <v>0</v>
      </c>
      <c r="V16" s="7"/>
      <c r="W16" s="7"/>
      <c r="X16" s="1"/>
      <c r="Y16" s="1"/>
      <c r="Z16" s="74"/>
      <c r="AA16" s="74"/>
      <c r="AB16" s="74"/>
      <c r="AC16" s="74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309"/>
      <c r="I17" s="26"/>
      <c r="J17" s="282" t="str">
        <f t="shared" si="1"/>
        <v/>
      </c>
      <c r="K17" s="27"/>
      <c r="L17" s="28"/>
      <c r="M17" s="29"/>
      <c r="N17" s="29"/>
      <c r="O17" s="29"/>
      <c r="P17" s="29"/>
      <c r="Q17" s="29"/>
      <c r="R17" s="29"/>
      <c r="S17" s="29"/>
      <c r="T17" s="30" t="str">
        <f t="shared" si="2"/>
        <v/>
      </c>
      <c r="U17" s="31">
        <f t="shared" si="3"/>
        <v>0</v>
      </c>
      <c r="V17" s="7"/>
      <c r="W17" s="7"/>
      <c r="X17" s="1"/>
      <c r="Y17" s="1"/>
      <c r="Z17" s="74"/>
      <c r="AA17" s="74"/>
      <c r="AB17" s="74"/>
      <c r="AC17" s="74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64"/>
      <c r="I18" s="41"/>
      <c r="J18" s="282" t="str">
        <f t="shared" si="1"/>
        <v/>
      </c>
      <c r="K18" s="33"/>
      <c r="L18" s="34"/>
      <c r="M18" s="42"/>
      <c r="N18" s="42"/>
      <c r="O18" s="42"/>
      <c r="P18" s="42"/>
      <c r="Q18" s="42"/>
      <c r="R18" s="42"/>
      <c r="S18" s="42"/>
      <c r="T18" s="43" t="str">
        <f t="shared" si="2"/>
        <v/>
      </c>
      <c r="U18" s="44">
        <f t="shared" si="3"/>
        <v>0</v>
      </c>
      <c r="V18" s="7"/>
      <c r="W18" s="7"/>
      <c r="X18" s="1"/>
      <c r="Y18" s="1"/>
      <c r="Z18" s="74"/>
      <c r="AA18" s="74"/>
      <c r="AB18" s="74"/>
      <c r="AC18" s="74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273"/>
      <c r="I19" s="26"/>
      <c r="J19" s="282" t="str">
        <f t="shared" si="1"/>
        <v/>
      </c>
      <c r="K19" s="27"/>
      <c r="L19" s="28"/>
      <c r="M19" s="29"/>
      <c r="N19" s="29"/>
      <c r="O19" s="29"/>
      <c r="P19" s="29"/>
      <c r="Q19" s="29"/>
      <c r="R19" s="29"/>
      <c r="S19" s="29"/>
      <c r="T19" s="30" t="str">
        <f t="shared" si="2"/>
        <v/>
      </c>
      <c r="U19" s="31">
        <f t="shared" si="3"/>
        <v>0</v>
      </c>
      <c r="V19" s="7"/>
      <c r="W19" s="7"/>
      <c r="X19" s="1"/>
      <c r="Y19" s="1"/>
      <c r="Z19" s="74"/>
      <c r="AA19" s="74"/>
      <c r="AB19" s="74"/>
      <c r="AC19" s="74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273"/>
      <c r="I20" s="41"/>
      <c r="J20" s="282" t="str">
        <f t="shared" si="1"/>
        <v/>
      </c>
      <c r="K20" s="33"/>
      <c r="L20" s="34"/>
      <c r="M20" s="42"/>
      <c r="N20" s="42"/>
      <c r="O20" s="42"/>
      <c r="P20" s="42"/>
      <c r="Q20" s="42"/>
      <c r="R20" s="42"/>
      <c r="S20" s="42"/>
      <c r="T20" s="43" t="str">
        <f t="shared" si="2"/>
        <v/>
      </c>
      <c r="U20" s="44">
        <f t="shared" si="3"/>
        <v>0</v>
      </c>
      <c r="V20" s="7"/>
      <c r="W20" s="7"/>
      <c r="X20" s="1"/>
      <c r="Y20" s="1"/>
      <c r="Z20" s="74"/>
      <c r="AA20" s="74"/>
      <c r="AB20" s="74"/>
      <c r="AC20" s="74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273"/>
      <c r="I21" s="26"/>
      <c r="J21" s="282" t="str">
        <f t="shared" si="1"/>
        <v/>
      </c>
      <c r="K21" s="27"/>
      <c r="L21" s="28"/>
      <c r="M21" s="29"/>
      <c r="N21" s="29"/>
      <c r="O21" s="29"/>
      <c r="P21" s="29"/>
      <c r="Q21" s="29"/>
      <c r="R21" s="29"/>
      <c r="S21" s="29"/>
      <c r="T21" s="30" t="str">
        <f t="shared" si="2"/>
        <v/>
      </c>
      <c r="U21" s="31">
        <f t="shared" si="3"/>
        <v>0</v>
      </c>
      <c r="V21" s="7"/>
      <c r="W21" s="7"/>
      <c r="X21" s="1"/>
      <c r="Y21" s="1"/>
      <c r="Z21" s="74"/>
      <c r="AA21" s="74"/>
      <c r="AB21" s="74"/>
      <c r="AC21" s="74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64"/>
      <c r="I22" s="41"/>
      <c r="J22" s="282" t="str">
        <f t="shared" si="1"/>
        <v/>
      </c>
      <c r="K22" s="33"/>
      <c r="L22" s="34"/>
      <c r="M22" s="42"/>
      <c r="N22" s="42"/>
      <c r="O22" s="42"/>
      <c r="P22" s="42"/>
      <c r="Q22" s="42"/>
      <c r="R22" s="42"/>
      <c r="S22" s="42"/>
      <c r="T22" s="43" t="str">
        <f t="shared" si="2"/>
        <v/>
      </c>
      <c r="U22" s="44">
        <f t="shared" si="3"/>
        <v>0</v>
      </c>
      <c r="V22" s="7"/>
      <c r="W22" s="7"/>
      <c r="X22" s="1"/>
      <c r="Y22" s="1"/>
      <c r="Z22" s="74"/>
      <c r="AA22" s="74"/>
      <c r="AB22" s="74"/>
      <c r="AC22" s="74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64"/>
      <c r="I23" s="26"/>
      <c r="J23" s="282" t="str">
        <f t="shared" si="1"/>
        <v/>
      </c>
      <c r="K23" s="27"/>
      <c r="L23" s="28"/>
      <c r="M23" s="29"/>
      <c r="N23" s="29"/>
      <c r="O23" s="29"/>
      <c r="P23" s="29"/>
      <c r="Q23" s="29"/>
      <c r="R23" s="29"/>
      <c r="S23" s="29"/>
      <c r="T23" s="30" t="str">
        <f t="shared" si="2"/>
        <v/>
      </c>
      <c r="U23" s="31">
        <f t="shared" si="3"/>
        <v>0</v>
      </c>
      <c r="V23" s="7"/>
      <c r="W23" s="7"/>
      <c r="X23" s="1"/>
      <c r="Y23" s="1"/>
      <c r="Z23" s="74"/>
      <c r="AA23" s="74"/>
      <c r="AB23" s="74"/>
      <c r="AC23" s="74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64"/>
      <c r="I24" s="41"/>
      <c r="J24" s="282" t="str">
        <f t="shared" si="1"/>
        <v/>
      </c>
      <c r="K24" s="45" t="s">
        <v>9</v>
      </c>
      <c r="L24" s="34"/>
      <c r="M24" s="42"/>
      <c r="N24" s="42"/>
      <c r="O24" s="42"/>
      <c r="P24" s="42"/>
      <c r="Q24" s="42"/>
      <c r="R24" s="42"/>
      <c r="S24" s="42"/>
      <c r="T24" s="43" t="str">
        <f t="shared" si="2"/>
        <v/>
      </c>
      <c r="U24" s="44">
        <f t="shared" si="3"/>
        <v>0</v>
      </c>
      <c r="V24" s="7"/>
      <c r="W24" s="7"/>
      <c r="X24" s="1"/>
      <c r="Y24" s="1"/>
      <c r="Z24" s="74"/>
      <c r="AA24" s="74"/>
      <c r="AB24" s="74"/>
      <c r="AC24" s="74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64"/>
      <c r="I25" s="26"/>
      <c r="J25" s="282" t="str">
        <f t="shared" si="1"/>
        <v/>
      </c>
      <c r="K25" s="27"/>
      <c r="L25" s="28"/>
      <c r="M25" s="29"/>
      <c r="N25" s="29"/>
      <c r="O25" s="29"/>
      <c r="P25" s="29"/>
      <c r="Q25" s="29"/>
      <c r="R25" s="29"/>
      <c r="S25" s="29"/>
      <c r="T25" s="30" t="str">
        <f t="shared" si="2"/>
        <v/>
      </c>
      <c r="U25" s="31">
        <f t="shared" si="3"/>
        <v>0</v>
      </c>
      <c r="V25" s="7"/>
      <c r="W25" s="7"/>
      <c r="X25" s="1"/>
      <c r="Y25" s="1"/>
      <c r="Z25" s="74"/>
      <c r="AA25" s="74"/>
      <c r="AB25" s="74"/>
      <c r="AC25" s="74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64"/>
      <c r="I26" s="41"/>
      <c r="J26" s="282" t="str">
        <f t="shared" si="1"/>
        <v/>
      </c>
      <c r="K26" s="33"/>
      <c r="L26" s="34"/>
      <c r="M26" s="42"/>
      <c r="N26" s="42"/>
      <c r="O26" s="42"/>
      <c r="P26" s="42"/>
      <c r="Q26" s="42"/>
      <c r="R26" s="42"/>
      <c r="S26" s="42"/>
      <c r="T26" s="43" t="str">
        <f t="shared" si="2"/>
        <v/>
      </c>
      <c r="U26" s="44">
        <f t="shared" si="3"/>
        <v>0</v>
      </c>
      <c r="V26" s="7"/>
      <c r="W26" s="7"/>
      <c r="X26" s="1"/>
      <c r="Y26" s="1"/>
      <c r="Z26" s="74"/>
      <c r="AA26" s="74"/>
      <c r="AB26" s="74"/>
      <c r="AC26" s="74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65"/>
      <c r="I27" s="26"/>
      <c r="J27" s="282" t="str">
        <f t="shared" si="1"/>
        <v/>
      </c>
      <c r="K27" s="27"/>
      <c r="L27" s="28"/>
      <c r="M27" s="29"/>
      <c r="N27" s="29"/>
      <c r="O27" s="29"/>
      <c r="P27" s="29"/>
      <c r="Q27" s="29"/>
      <c r="R27" s="29"/>
      <c r="S27" s="29"/>
      <c r="T27" s="30" t="str">
        <f t="shared" si="2"/>
        <v/>
      </c>
      <c r="U27" s="31">
        <f t="shared" si="3"/>
        <v>0</v>
      </c>
      <c r="V27" s="7"/>
      <c r="W27" s="7"/>
      <c r="X27" s="1"/>
      <c r="Y27" s="1"/>
      <c r="Z27" s="74"/>
      <c r="AA27" s="74"/>
      <c r="AB27" s="74"/>
      <c r="AC27" s="74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65"/>
      <c r="I28" s="41"/>
      <c r="J28" s="282" t="str">
        <f t="shared" si="1"/>
        <v/>
      </c>
      <c r="K28" s="33"/>
      <c r="L28" s="34"/>
      <c r="M28" s="42"/>
      <c r="N28" s="42"/>
      <c r="O28" s="42"/>
      <c r="P28" s="42"/>
      <c r="Q28" s="42"/>
      <c r="R28" s="42"/>
      <c r="S28" s="42"/>
      <c r="T28" s="43" t="str">
        <f t="shared" si="2"/>
        <v/>
      </c>
      <c r="U28" s="44">
        <f t="shared" si="3"/>
        <v>0</v>
      </c>
      <c r="V28" s="7"/>
      <c r="W28" s="7"/>
      <c r="X28" s="1"/>
      <c r="Y28" s="1"/>
      <c r="Z28" s="74"/>
      <c r="AA28" s="74"/>
      <c r="AB28" s="74"/>
      <c r="AC28" s="74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65"/>
      <c r="I29" s="51"/>
      <c r="J29" s="283" t="str">
        <f t="shared" si="1"/>
        <v/>
      </c>
      <c r="K29" s="56"/>
      <c r="L29" s="57"/>
      <c r="M29" s="29"/>
      <c r="N29" s="29"/>
      <c r="O29" s="29"/>
      <c r="P29" s="29"/>
      <c r="Q29" s="29"/>
      <c r="R29" s="29"/>
      <c r="S29" s="29"/>
      <c r="T29" s="30" t="str">
        <f t="shared" si="2"/>
        <v/>
      </c>
      <c r="U29" s="31">
        <f t="shared" si="3"/>
        <v>0</v>
      </c>
      <c r="V29" s="7"/>
      <c r="W29" s="7"/>
      <c r="X29" s="1"/>
      <c r="Y29" s="1"/>
      <c r="Z29" s="74"/>
      <c r="AA29" s="74"/>
      <c r="AB29" s="74"/>
      <c r="AC29" s="74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65"/>
      <c r="I30" s="59" t="s">
        <v>14</v>
      </c>
      <c r="J30" s="59" t="s">
        <v>15</v>
      </c>
      <c r="K30" s="59" t="s">
        <v>16</v>
      </c>
      <c r="L30" s="59" t="s">
        <v>17</v>
      </c>
      <c r="M30" s="274" t="s">
        <v>10</v>
      </c>
      <c r="N30" s="274" t="s">
        <v>10</v>
      </c>
      <c r="O30" s="274" t="s">
        <v>10</v>
      </c>
      <c r="P30" s="274" t="s">
        <v>10</v>
      </c>
      <c r="Q30" s="274" t="s">
        <v>10</v>
      </c>
      <c r="R30" s="274" t="s">
        <v>10</v>
      </c>
      <c r="S30" s="274" t="s">
        <v>11</v>
      </c>
      <c r="T30" s="61"/>
      <c r="U30" s="69">
        <f>SUMIF(M30:S30,"w",M31:S31)+SUMIF(M30:S30,"f",M31:S31)</f>
        <v>0</v>
      </c>
      <c r="V30" s="7"/>
      <c r="W30" s="7"/>
      <c r="X30" s="1"/>
      <c r="Y30" s="1"/>
      <c r="Z30" s="74"/>
      <c r="AA30" s="74"/>
      <c r="AB30" s="74"/>
      <c r="AC30" s="74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5"/>
      <c r="H31" s="65"/>
      <c r="I31" s="58">
        <f>COUNTIF(M30:S30,"o")</f>
        <v>6</v>
      </c>
      <c r="J31" s="58">
        <f>COUNTIF(M30:S30,"f")</f>
        <v>0</v>
      </c>
      <c r="K31" s="58">
        <f>COUNTIF(M30:S30,"c")</f>
        <v>0</v>
      </c>
      <c r="L31" s="58">
        <f>COUNTIF(M30:S30,"w")</f>
        <v>1</v>
      </c>
      <c r="M31" s="62" t="str">
        <f t="shared" ref="M31:S31" si="4">IF(SUM(M10:M29)=0,"",SUM(M10:M29))</f>
        <v/>
      </c>
      <c r="N31" s="62" t="str">
        <f t="shared" si="4"/>
        <v/>
      </c>
      <c r="O31" s="62" t="str">
        <f t="shared" si="4"/>
        <v/>
      </c>
      <c r="P31" s="62" t="str">
        <f t="shared" si="4"/>
        <v/>
      </c>
      <c r="Q31" s="62" t="str">
        <f t="shared" si="4"/>
        <v/>
      </c>
      <c r="R31" s="62" t="str">
        <f t="shared" si="4"/>
        <v/>
      </c>
      <c r="S31" s="62" t="str">
        <f t="shared" si="4"/>
        <v/>
      </c>
      <c r="T31" s="63"/>
      <c r="U31" s="62">
        <f>SUM(M31:S31)</f>
        <v>0</v>
      </c>
      <c r="V31" s="7"/>
      <c r="W31" s="7"/>
      <c r="X31" s="1"/>
      <c r="Y31" s="1"/>
      <c r="Z31" s="74"/>
      <c r="AA31" s="74"/>
      <c r="AB31" s="74"/>
      <c r="AC31" s="74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66"/>
      <c r="I32" s="6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1"/>
      <c r="Y32" s="1"/>
      <c r="Z32" s="74"/>
      <c r="AA32" s="74"/>
      <c r="AB32" s="74"/>
      <c r="AC32" s="74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64"/>
      <c r="I33" s="310" t="s">
        <v>12</v>
      </c>
      <c r="J33" s="311"/>
      <c r="K33" s="3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7"/>
      <c r="W33" s="7"/>
      <c r="X33" s="1"/>
      <c r="Y33" s="1"/>
      <c r="Z33" s="74"/>
      <c r="AA33" s="74"/>
      <c r="AB33" s="74"/>
      <c r="AC33" s="74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48"/>
      <c r="I34" s="46" t="s">
        <v>121</v>
      </c>
      <c r="J34" s="46" t="s">
        <v>13</v>
      </c>
      <c r="K34" s="313" t="s">
        <v>122</v>
      </c>
      <c r="L34" s="314"/>
      <c r="M34" s="47" t="str">
        <f t="shared" ref="M34:S34" si="5">M7</f>
        <v>LUNDI</v>
      </c>
      <c r="N34" s="47" t="str">
        <f t="shared" si="5"/>
        <v>MARDI</v>
      </c>
      <c r="O34" s="47" t="str">
        <f t="shared" si="5"/>
        <v xml:space="preserve">MERCREDI </v>
      </c>
      <c r="P34" s="47" t="str">
        <f t="shared" si="5"/>
        <v xml:space="preserve">JEUDI </v>
      </c>
      <c r="Q34" s="47" t="str">
        <f t="shared" si="5"/>
        <v xml:space="preserve">VENDREDI </v>
      </c>
      <c r="R34" s="47" t="str">
        <f t="shared" si="5"/>
        <v>SAMEDI</v>
      </c>
      <c r="S34" s="47" t="str">
        <f t="shared" si="5"/>
        <v>DIMANCHE</v>
      </c>
      <c r="T34" s="6"/>
      <c r="U34" s="7"/>
      <c r="V34" s="7"/>
      <c r="W34" s="7"/>
      <c r="X34" s="1"/>
      <c r="Y34" s="1"/>
      <c r="Z34" s="74"/>
      <c r="AA34" s="74"/>
      <c r="AB34" s="74"/>
      <c r="AC34" s="74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48"/>
      <c r="I35" s="20"/>
      <c r="J35" s="49"/>
      <c r="K35" s="315"/>
      <c r="L35" s="316"/>
      <c r="M35" s="23"/>
      <c r="N35" s="23"/>
      <c r="O35" s="23"/>
      <c r="P35" s="23"/>
      <c r="Q35" s="23"/>
      <c r="R35" s="23"/>
      <c r="S35" s="23"/>
      <c r="T35" s="24" t="str">
        <f t="shared" ref="T35:T40" si="6">IF(I35="","",I35)</f>
        <v/>
      </c>
      <c r="U35" s="31">
        <f t="shared" ref="U35:U40" si="7">SUM(M35:S35)</f>
        <v>0</v>
      </c>
      <c r="V35" s="7"/>
      <c r="W35" s="7"/>
      <c r="X35" s="1"/>
      <c r="Y35" s="1"/>
      <c r="Z35" s="74"/>
      <c r="AA35" s="74"/>
      <c r="AB35" s="74"/>
      <c r="AC35" s="74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48"/>
      <c r="I36" s="26"/>
      <c r="J36" s="26"/>
      <c r="K36" s="305"/>
      <c r="L36" s="306"/>
      <c r="M36" s="29"/>
      <c r="N36" s="29"/>
      <c r="O36" s="29"/>
      <c r="P36" s="29"/>
      <c r="Q36" s="29"/>
      <c r="R36" s="29"/>
      <c r="S36" s="29"/>
      <c r="T36" s="30" t="str">
        <f t="shared" si="6"/>
        <v/>
      </c>
      <c r="U36" s="31">
        <f t="shared" si="7"/>
        <v>0</v>
      </c>
      <c r="V36" s="7"/>
      <c r="W36" s="7"/>
      <c r="X36" s="1"/>
      <c r="Y36" s="1"/>
      <c r="Z36" s="74"/>
      <c r="AA36" s="74"/>
      <c r="AB36" s="74"/>
      <c r="AC36" s="74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48"/>
      <c r="I37" s="32"/>
      <c r="J37" s="50"/>
      <c r="K37" s="307"/>
      <c r="L37" s="308"/>
      <c r="M37" s="35"/>
      <c r="N37" s="35"/>
      <c r="O37" s="35"/>
      <c r="P37" s="35"/>
      <c r="Q37" s="35"/>
      <c r="R37" s="35"/>
      <c r="S37" s="35"/>
      <c r="T37" s="36" t="str">
        <f t="shared" si="6"/>
        <v/>
      </c>
      <c r="U37" s="37">
        <f t="shared" si="7"/>
        <v>0</v>
      </c>
      <c r="V37" s="7"/>
      <c r="W37" s="7"/>
      <c r="X37" s="1"/>
      <c r="Y37" s="1"/>
      <c r="Z37" s="74"/>
      <c r="AA37" s="74"/>
      <c r="AB37" s="74"/>
      <c r="AC37" s="74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48"/>
      <c r="I38" s="26"/>
      <c r="J38" s="26"/>
      <c r="K38" s="305"/>
      <c r="L38" s="306"/>
      <c r="M38" s="29"/>
      <c r="N38" s="29"/>
      <c r="O38" s="29"/>
      <c r="P38" s="29"/>
      <c r="Q38" s="29"/>
      <c r="R38" s="29"/>
      <c r="S38" s="29"/>
      <c r="T38" s="30" t="str">
        <f t="shared" si="6"/>
        <v/>
      </c>
      <c r="U38" s="31">
        <f t="shared" si="7"/>
        <v>0</v>
      </c>
      <c r="V38" s="7"/>
      <c r="W38" s="7"/>
      <c r="X38" s="1"/>
      <c r="Y38" s="1"/>
      <c r="Z38" s="74"/>
      <c r="AA38" s="74"/>
      <c r="AB38" s="74"/>
      <c r="AC38" s="74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48"/>
      <c r="I39" s="32"/>
      <c r="J39" s="50"/>
      <c r="K39" s="307"/>
      <c r="L39" s="308"/>
      <c r="M39" s="38"/>
      <c r="N39" s="38"/>
      <c r="O39" s="38"/>
      <c r="P39" s="38"/>
      <c r="Q39" s="38"/>
      <c r="R39" s="38"/>
      <c r="S39" s="38"/>
      <c r="T39" s="39" t="str">
        <f t="shared" si="6"/>
        <v/>
      </c>
      <c r="U39" s="40">
        <f t="shared" si="7"/>
        <v>0</v>
      </c>
      <c r="V39" s="7"/>
      <c r="W39" s="7"/>
      <c r="X39" s="1"/>
      <c r="Y39" s="1"/>
      <c r="Z39" s="74"/>
      <c r="AA39" s="74"/>
      <c r="AB39" s="74"/>
      <c r="AC39" s="74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48"/>
      <c r="I40" s="26"/>
      <c r="J40" s="26"/>
      <c r="K40" s="305"/>
      <c r="L40" s="306"/>
      <c r="M40" s="29"/>
      <c r="N40" s="29"/>
      <c r="O40" s="29"/>
      <c r="P40" s="29"/>
      <c r="Q40" s="29"/>
      <c r="R40" s="29"/>
      <c r="S40" s="29"/>
      <c r="T40" s="30" t="str">
        <f t="shared" si="6"/>
        <v/>
      </c>
      <c r="U40" s="31">
        <f t="shared" si="7"/>
        <v>0</v>
      </c>
      <c r="V40" s="7"/>
      <c r="W40" s="7"/>
      <c r="X40" s="1"/>
      <c r="Y40" s="1"/>
      <c r="Z40" s="74"/>
      <c r="AA40" s="74"/>
      <c r="AB40" s="74"/>
      <c r="AC40" s="74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7"/>
      <c r="W41" s="7"/>
      <c r="X41" s="1"/>
      <c r="Y41" s="1"/>
      <c r="Z41" s="74"/>
      <c r="AA41" s="74"/>
      <c r="AB41" s="74"/>
      <c r="AC41" s="74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272"/>
      <c r="Q42" s="5"/>
      <c r="R42" s="5"/>
      <c r="S42" s="5"/>
      <c r="T42" s="6"/>
      <c r="U42" s="1"/>
      <c r="V42" s="1"/>
      <c r="W42" s="1"/>
      <c r="X42" s="1"/>
      <c r="Y42" s="1"/>
      <c r="Z42" s="74"/>
      <c r="AA42" s="74"/>
      <c r="AB42" s="74"/>
      <c r="AC42" s="74"/>
      <c r="AD42" s="1"/>
      <c r="AE42" s="1"/>
      <c r="AF42" s="1"/>
    </row>
    <row r="43" spans="1:32" ht="30" x14ac:dyDescent="0.4">
      <c r="G43" s="1"/>
      <c r="H43" s="1"/>
      <c r="I43" s="3"/>
      <c r="J43" s="1"/>
      <c r="K43" s="1"/>
      <c r="L43" s="4"/>
      <c r="M43" s="1"/>
      <c r="N43" s="1"/>
      <c r="O43" s="5"/>
      <c r="P43" s="272"/>
      <c r="Q43" s="5"/>
      <c r="R43" s="5"/>
      <c r="S43" s="5"/>
      <c r="T43" s="6"/>
      <c r="U43" s="1"/>
      <c r="V43" s="1"/>
      <c r="W43" s="1"/>
      <c r="X43" s="1"/>
      <c r="Y43" s="1"/>
      <c r="Z43" s="74"/>
      <c r="AA43" s="74"/>
      <c r="AB43" s="74"/>
      <c r="AC43" s="74"/>
      <c r="AD43" s="1"/>
      <c r="AE43" s="1"/>
      <c r="AF43" s="1"/>
    </row>
    <row r="44" spans="1:32" ht="30" x14ac:dyDescent="0.4">
      <c r="G44" s="1"/>
      <c r="H44" s="1"/>
      <c r="I44" s="3"/>
      <c r="J44" s="1"/>
      <c r="K44" s="1"/>
      <c r="L44" s="4"/>
      <c r="M44" s="1"/>
      <c r="N44" s="1"/>
      <c r="O44" s="5"/>
      <c r="P44" s="272"/>
      <c r="Q44" s="5"/>
      <c r="R44" s="5"/>
      <c r="S44" s="5"/>
      <c r="T44" s="6"/>
      <c r="U44" s="1"/>
      <c r="V44" s="1"/>
      <c r="W44" s="1"/>
      <c r="X44" s="1"/>
      <c r="Y44" s="1"/>
      <c r="Z44" s="74"/>
      <c r="AA44" s="74"/>
      <c r="AB44" s="74"/>
      <c r="AC44" s="74"/>
      <c r="AD44" s="1"/>
      <c r="AE44" s="1"/>
      <c r="AF44" s="1"/>
    </row>
    <row r="45" spans="1:32" ht="30" x14ac:dyDescent="0.4">
      <c r="G45" s="1"/>
      <c r="H45" s="1"/>
      <c r="I45" s="3"/>
      <c r="J45" s="1"/>
      <c r="K45" s="1"/>
      <c r="L45" s="4"/>
      <c r="M45" s="1"/>
      <c r="N45" s="1"/>
      <c r="O45" s="5"/>
      <c r="P45" s="272"/>
      <c r="Q45" s="5"/>
      <c r="R45" s="5"/>
      <c r="S45" s="5"/>
      <c r="T45" s="6"/>
      <c r="U45" s="1"/>
      <c r="V45" s="1"/>
      <c r="W45" s="1"/>
      <c r="X45" s="1"/>
      <c r="Y45" s="1"/>
      <c r="Z45" s="74"/>
      <c r="AA45" s="74"/>
      <c r="AB45" s="74"/>
      <c r="AC45" s="74"/>
      <c r="AD45" s="1"/>
      <c r="AE45" s="1"/>
      <c r="AF45" s="1"/>
    </row>
    <row r="46" spans="1:32" ht="30" x14ac:dyDescent="0.4">
      <c r="G46" s="1"/>
      <c r="H46" s="1"/>
      <c r="I46" s="3"/>
      <c r="J46" s="1"/>
      <c r="K46" s="1"/>
      <c r="L46" s="4"/>
      <c r="M46" s="1"/>
      <c r="N46" s="1"/>
      <c r="O46" s="5"/>
      <c r="P46" s="272"/>
      <c r="Q46" s="5"/>
      <c r="R46" s="5"/>
      <c r="S46" s="5"/>
      <c r="T46" s="6"/>
      <c r="U46" s="1"/>
      <c r="V46" s="1"/>
      <c r="W46" s="1"/>
      <c r="X46" s="1"/>
      <c r="Y46" s="1"/>
      <c r="Z46" s="74"/>
      <c r="AA46" s="74"/>
      <c r="AB46" s="74"/>
      <c r="AC46" s="74"/>
      <c r="AD46" s="1"/>
      <c r="AE46" s="1"/>
      <c r="AF46" s="1"/>
    </row>
    <row r="47" spans="1:32" ht="30" x14ac:dyDescent="0.4">
      <c r="G47" s="1"/>
      <c r="H47" s="1"/>
      <c r="I47" s="3"/>
      <c r="J47" s="1"/>
      <c r="K47" s="1"/>
      <c r="L47" s="4"/>
      <c r="M47" s="1"/>
      <c r="N47" s="1"/>
      <c r="O47" s="5"/>
      <c r="P47" s="272"/>
      <c r="Q47" s="5"/>
      <c r="R47" s="5"/>
      <c r="S47" s="5"/>
      <c r="T47" s="6"/>
      <c r="U47" s="1"/>
      <c r="V47" s="1"/>
      <c r="W47" s="1"/>
      <c r="X47" s="1"/>
      <c r="Y47" s="1"/>
      <c r="Z47" s="74"/>
      <c r="AA47" s="74"/>
      <c r="AB47" s="74"/>
      <c r="AC47" s="74"/>
      <c r="AD47" s="1"/>
      <c r="AE47" s="1"/>
      <c r="AF47" s="1"/>
    </row>
    <row r="48" spans="1:32" ht="30" x14ac:dyDescent="0.4">
      <c r="G48" s="1"/>
      <c r="H48" s="1"/>
      <c r="I48" s="3"/>
      <c r="J48" s="1"/>
      <c r="K48" s="1"/>
      <c r="L48" s="4"/>
      <c r="M48" s="1"/>
      <c r="N48" s="1"/>
      <c r="O48" s="5"/>
      <c r="P48" s="272"/>
      <c r="Q48" s="5"/>
      <c r="R48" s="5"/>
      <c r="S48" s="5"/>
      <c r="T48" s="6"/>
      <c r="U48" s="1"/>
      <c r="V48" s="1"/>
      <c r="W48" s="1"/>
      <c r="X48" s="1"/>
      <c r="Y48" s="1"/>
      <c r="Z48" s="74"/>
      <c r="AA48" s="74"/>
      <c r="AB48" s="74"/>
      <c r="AC48" s="74"/>
      <c r="AD48" s="1"/>
      <c r="AE48" s="1"/>
      <c r="AF48" s="1"/>
    </row>
    <row r="49" spans="7:32" ht="30" x14ac:dyDescent="0.4">
      <c r="G49" s="1"/>
      <c r="H49" s="1"/>
      <c r="I49" s="3"/>
      <c r="J49" s="1"/>
      <c r="K49" s="1"/>
      <c r="L49" s="4"/>
      <c r="M49" s="1"/>
      <c r="N49" s="1"/>
      <c r="O49" s="5"/>
      <c r="P49" s="272"/>
      <c r="Q49" s="5"/>
      <c r="R49" s="5"/>
      <c r="S49" s="5"/>
      <c r="T49" s="6"/>
      <c r="U49" s="1"/>
      <c r="V49" s="1"/>
      <c r="W49" s="1"/>
      <c r="X49" s="1"/>
      <c r="Y49" s="1"/>
      <c r="Z49" s="74"/>
      <c r="AA49" s="74"/>
      <c r="AB49" s="74"/>
      <c r="AC49" s="74"/>
      <c r="AD49" s="1"/>
      <c r="AE49" s="1"/>
      <c r="AF49" s="1"/>
    </row>
    <row r="50" spans="7:32" ht="30" x14ac:dyDescent="0.4">
      <c r="G50" s="1"/>
      <c r="H50" s="1"/>
      <c r="I50" s="3"/>
      <c r="J50" s="1"/>
      <c r="K50" s="1"/>
      <c r="L50" s="4"/>
      <c r="M50" s="1"/>
      <c r="N50" s="1"/>
      <c r="O50" s="5"/>
      <c r="P50" s="272"/>
      <c r="Q50" s="5"/>
      <c r="R50" s="5"/>
      <c r="S50" s="5"/>
      <c r="T50" s="6"/>
      <c r="U50" s="1"/>
      <c r="V50" s="1"/>
      <c r="W50" s="1"/>
      <c r="X50" s="1"/>
      <c r="Y50" s="1"/>
      <c r="Z50" s="74"/>
      <c r="AA50" s="74"/>
      <c r="AB50" s="74"/>
      <c r="AC50" s="74"/>
      <c r="AD50" s="1"/>
      <c r="AE50" s="1"/>
      <c r="AF50" s="1"/>
    </row>
    <row r="51" spans="7:32" ht="30" x14ac:dyDescent="0.4">
      <c r="G51" s="1"/>
      <c r="H51" s="1"/>
      <c r="I51" s="3"/>
      <c r="J51" s="1"/>
      <c r="K51" s="1"/>
      <c r="L51" s="4"/>
      <c r="M51" s="1"/>
      <c r="N51" s="1"/>
      <c r="O51" s="5"/>
      <c r="P51" s="272"/>
      <c r="Q51" s="5"/>
      <c r="R51" s="5"/>
      <c r="S51" s="5"/>
      <c r="T51" s="6"/>
      <c r="U51" s="1"/>
      <c r="V51" s="1"/>
      <c r="W51" s="1"/>
      <c r="X51" s="1"/>
      <c r="Y51" s="1"/>
      <c r="Z51" s="74"/>
      <c r="AA51" s="74"/>
      <c r="AB51" s="74"/>
      <c r="AC51" s="74"/>
      <c r="AD51" s="1"/>
      <c r="AE51" s="1"/>
      <c r="AF51" s="1"/>
    </row>
    <row r="52" spans="7:32" ht="30" x14ac:dyDescent="0.4">
      <c r="G52" s="1"/>
      <c r="H52" s="1"/>
      <c r="I52" s="3"/>
      <c r="J52" s="1"/>
      <c r="K52" s="1"/>
      <c r="L52" s="4"/>
      <c r="M52" s="1"/>
      <c r="N52" s="1"/>
      <c r="O52" s="5"/>
      <c r="P52" s="272"/>
      <c r="Q52" s="5"/>
      <c r="R52" s="5"/>
      <c r="S52" s="5"/>
      <c r="T52" s="6"/>
      <c r="U52" s="1"/>
      <c r="V52" s="1"/>
      <c r="W52" s="1"/>
      <c r="X52" s="1"/>
      <c r="Y52" s="1"/>
      <c r="Z52" s="74"/>
      <c r="AA52" s="74"/>
      <c r="AB52" s="74"/>
      <c r="AC52" s="74"/>
      <c r="AD52" s="1"/>
      <c r="AE52" s="1"/>
      <c r="AF52" s="1"/>
    </row>
    <row r="53" spans="7:32" ht="30" x14ac:dyDescent="0.4">
      <c r="G53" s="1"/>
      <c r="H53" s="1"/>
      <c r="I53" s="3"/>
      <c r="J53" s="1"/>
      <c r="K53" s="1"/>
      <c r="L53" s="4"/>
      <c r="M53" s="1"/>
      <c r="N53" s="1"/>
      <c r="O53" s="5"/>
      <c r="P53" s="272"/>
      <c r="Q53" s="5"/>
      <c r="R53" s="5"/>
      <c r="S53" s="5"/>
      <c r="T53" s="6"/>
      <c r="U53" s="1"/>
      <c r="V53" s="1"/>
      <c r="W53" s="1"/>
      <c r="X53" s="1"/>
      <c r="Y53" s="1"/>
      <c r="Z53" s="74"/>
      <c r="AA53" s="74"/>
      <c r="AB53" s="74"/>
      <c r="AC53" s="74"/>
      <c r="AD53" s="1"/>
      <c r="AE53" s="1"/>
      <c r="AF53" s="1"/>
    </row>
    <row r="54" spans="7:32" ht="30" x14ac:dyDescent="0.4">
      <c r="G54" s="1"/>
      <c r="H54" s="1"/>
      <c r="I54" s="3"/>
      <c r="J54" s="1"/>
      <c r="K54" s="1"/>
      <c r="L54" s="4"/>
      <c r="M54" s="1"/>
      <c r="N54" s="1"/>
      <c r="O54" s="5"/>
      <c r="P54" s="272"/>
      <c r="Q54" s="5"/>
      <c r="R54" s="5"/>
      <c r="S54" s="5"/>
      <c r="T54" s="6"/>
      <c r="U54" s="1"/>
      <c r="V54" s="1"/>
      <c r="W54" s="1"/>
      <c r="X54" s="1"/>
      <c r="Y54" s="1"/>
      <c r="Z54" s="74"/>
      <c r="AA54" s="74"/>
      <c r="AB54" s="74"/>
      <c r="AC54" s="74"/>
      <c r="AD54" s="1"/>
      <c r="AE54" s="1"/>
      <c r="AF54" s="1"/>
    </row>
    <row r="55" spans="7:32" ht="30" x14ac:dyDescent="0.4">
      <c r="G55" s="1"/>
      <c r="H55" s="1"/>
      <c r="I55" s="3"/>
      <c r="J55" s="1"/>
      <c r="K55" s="1"/>
      <c r="L55" s="4"/>
      <c r="M55" s="1"/>
      <c r="N55" s="1"/>
      <c r="O55" s="5"/>
      <c r="P55" s="272"/>
      <c r="Q55" s="5"/>
      <c r="R55" s="5"/>
      <c r="S55" s="5"/>
      <c r="T55" s="6"/>
      <c r="U55" s="1"/>
      <c r="V55" s="1"/>
      <c r="W55" s="1"/>
      <c r="X55" s="1"/>
      <c r="Y55" s="1"/>
      <c r="Z55" s="74"/>
      <c r="AA55" s="74"/>
      <c r="AB55" s="74"/>
      <c r="AC55" s="74"/>
      <c r="AD55" s="1"/>
      <c r="AE55" s="1"/>
      <c r="AF55" s="1"/>
    </row>
    <row r="56" spans="7:32" ht="12.75" x14ac:dyDescent="0.2">
      <c r="X56" s="1"/>
      <c r="Y56" s="1"/>
      <c r="Z56" s="74"/>
      <c r="AA56" s="74"/>
      <c r="AB56" s="74"/>
      <c r="AC56" s="74"/>
      <c r="AD56" s="1"/>
      <c r="AE56" s="1"/>
      <c r="AF56" s="1"/>
    </row>
    <row r="57" spans="7:32" ht="12.75" x14ac:dyDescent="0.2">
      <c r="X57" s="1"/>
      <c r="Y57" s="1"/>
      <c r="Z57" s="74"/>
      <c r="AA57" s="74"/>
      <c r="AB57" s="74"/>
      <c r="AC57" s="74"/>
      <c r="AD57" s="1"/>
      <c r="AE57" s="1"/>
      <c r="AF57" s="1"/>
    </row>
    <row r="58" spans="7:32" ht="12.75" x14ac:dyDescent="0.2">
      <c r="X58" s="1"/>
      <c r="Y58" s="1"/>
      <c r="Z58" s="74"/>
      <c r="AA58" s="74"/>
      <c r="AB58" s="74"/>
      <c r="AC58" s="74"/>
      <c r="AD58" s="1"/>
      <c r="AE58" s="1"/>
      <c r="AF58" s="1"/>
    </row>
    <row r="59" spans="7:32" ht="12.75" x14ac:dyDescent="0.2">
      <c r="X59" s="1"/>
      <c r="Y59" s="1"/>
      <c r="Z59" s="74"/>
      <c r="AA59" s="74"/>
      <c r="AB59" s="74"/>
      <c r="AC59" s="74"/>
      <c r="AD59" s="1"/>
      <c r="AE59" s="1"/>
      <c r="AF59" s="1"/>
    </row>
    <row r="60" spans="7:32" ht="12.75" x14ac:dyDescent="0.2">
      <c r="X60" s="1"/>
      <c r="Y60" s="1"/>
      <c r="Z60" s="74"/>
      <c r="AA60" s="74"/>
      <c r="AB60" s="74"/>
      <c r="AC60" s="74"/>
      <c r="AD60" s="1"/>
      <c r="AE60" s="1"/>
      <c r="AF60" s="1"/>
    </row>
    <row r="61" spans="7:32" ht="12.75" x14ac:dyDescent="0.2">
      <c r="X61" s="1"/>
      <c r="Y61" s="1"/>
      <c r="Z61" s="74"/>
      <c r="AA61" s="74"/>
      <c r="AB61" s="74"/>
      <c r="AC61" s="74"/>
      <c r="AD61" s="1"/>
      <c r="AE61" s="1"/>
      <c r="AF61" s="1"/>
    </row>
    <row r="62" spans="7:32" ht="12.75" x14ac:dyDescent="0.2">
      <c r="X62" s="1"/>
      <c r="Y62" s="1"/>
      <c r="Z62" s="74"/>
      <c r="AA62" s="74"/>
      <c r="AB62" s="74"/>
      <c r="AC62" s="74"/>
      <c r="AD62" s="1"/>
      <c r="AE62" s="1"/>
      <c r="AF62" s="1"/>
    </row>
    <row r="63" spans="7:32" ht="12.75" x14ac:dyDescent="0.2">
      <c r="X63" s="1"/>
      <c r="Y63" s="1"/>
      <c r="Z63" s="74"/>
      <c r="AA63" s="74"/>
      <c r="AB63" s="74"/>
      <c r="AC63" s="74"/>
      <c r="AD63" s="1"/>
      <c r="AE63" s="1"/>
      <c r="AF63" s="1"/>
    </row>
    <row r="64" spans="7:32" ht="12.75" x14ac:dyDescent="0.2">
      <c r="X64" s="1"/>
      <c r="Y64" s="1"/>
      <c r="Z64" s="74"/>
      <c r="AA64" s="74"/>
      <c r="AB64" s="74"/>
      <c r="AC64" s="74"/>
      <c r="AD64" s="1"/>
      <c r="AE64" s="1"/>
      <c r="AF64" s="1"/>
    </row>
    <row r="65" spans="24:32" ht="12.75" x14ac:dyDescent="0.2">
      <c r="X65" s="1"/>
      <c r="Y65" s="1"/>
      <c r="Z65" s="74"/>
      <c r="AA65" s="74"/>
      <c r="AB65" s="74"/>
      <c r="AC65" s="74"/>
      <c r="AD65" s="1"/>
      <c r="AE65" s="1"/>
      <c r="AF65" s="1"/>
    </row>
    <row r="66" spans="24:32" ht="12.75" x14ac:dyDescent="0.2">
      <c r="X66" s="1"/>
      <c r="Y66" s="1"/>
      <c r="Z66" s="74"/>
      <c r="AA66" s="74"/>
      <c r="AB66" s="74"/>
      <c r="AC66" s="74"/>
      <c r="AD66" s="1"/>
      <c r="AE66" s="1"/>
      <c r="AF66" s="1"/>
    </row>
    <row r="67" spans="24:32" ht="12.75" x14ac:dyDescent="0.2">
      <c r="X67" s="1"/>
      <c r="Y67" s="1"/>
      <c r="Z67" s="74"/>
      <c r="AA67" s="74"/>
      <c r="AB67" s="74"/>
      <c r="AC67" s="74"/>
      <c r="AD67" s="1"/>
      <c r="AE67" s="1"/>
      <c r="AF67" s="1"/>
    </row>
    <row r="68" spans="24:32" ht="12.75" x14ac:dyDescent="0.2">
      <c r="X68" s="1"/>
      <c r="Y68" s="1"/>
      <c r="Z68" s="74"/>
      <c r="AA68" s="74"/>
      <c r="AB68" s="74"/>
      <c r="AC68" s="74"/>
      <c r="AD68" s="1"/>
      <c r="AE68" s="1"/>
      <c r="AF68" s="1"/>
    </row>
    <row r="69" spans="24:32" ht="12.75" x14ac:dyDescent="0.2">
      <c r="X69" s="1"/>
      <c r="Y69" s="1"/>
      <c r="Z69" s="74"/>
      <c r="AA69" s="74"/>
      <c r="AB69" s="74"/>
      <c r="AC69" s="74"/>
      <c r="AD69" s="1"/>
      <c r="AE69" s="1"/>
      <c r="AF69" s="1"/>
    </row>
    <row r="70" spans="24:32" ht="12.75" x14ac:dyDescent="0.2">
      <c r="X70" s="1"/>
      <c r="Y70" s="1"/>
      <c r="Z70" s="74"/>
      <c r="AA70" s="74"/>
      <c r="AB70" s="74"/>
      <c r="AC70" s="74"/>
      <c r="AD70" s="1"/>
      <c r="AE70" s="1"/>
      <c r="AF70" s="1"/>
    </row>
    <row r="71" spans="24:32" ht="12.75" x14ac:dyDescent="0.2">
      <c r="X71" s="1"/>
      <c r="Y71" s="1"/>
      <c r="Z71" s="74"/>
      <c r="AA71" s="74"/>
      <c r="AB71" s="74"/>
      <c r="AC71" s="74"/>
      <c r="AD71" s="1"/>
      <c r="AE71" s="1"/>
      <c r="AF71" s="1"/>
    </row>
    <row r="72" spans="24:32" ht="12.75" x14ac:dyDescent="0.2">
      <c r="X72" s="1"/>
      <c r="Y72" s="1"/>
      <c r="Z72" s="74"/>
      <c r="AA72" s="74"/>
      <c r="AB72" s="74"/>
      <c r="AC72" s="74"/>
      <c r="AD72" s="1"/>
      <c r="AE72" s="1"/>
      <c r="AF72" s="1"/>
    </row>
    <row r="73" spans="24:32" ht="12.75" x14ac:dyDescent="0.2">
      <c r="X73" s="1"/>
      <c r="Y73" s="1"/>
      <c r="Z73" s="74"/>
      <c r="AA73" s="74"/>
      <c r="AB73" s="74"/>
      <c r="AC73" s="74"/>
      <c r="AD73" s="1"/>
      <c r="AE73" s="1"/>
      <c r="AF73" s="1"/>
    </row>
    <row r="74" spans="24:32" ht="12.75" x14ac:dyDescent="0.2">
      <c r="X74" s="1"/>
      <c r="Y74" s="1"/>
      <c r="Z74" s="74"/>
      <c r="AA74" s="74"/>
      <c r="AB74" s="74"/>
      <c r="AC74" s="74"/>
      <c r="AD74" s="1"/>
      <c r="AE74" s="1"/>
      <c r="AF74" s="1"/>
    </row>
    <row r="75" spans="24:32" ht="12.75" x14ac:dyDescent="0.2">
      <c r="X75" s="1"/>
      <c r="Y75" s="1"/>
      <c r="Z75" s="74"/>
      <c r="AA75" s="74"/>
      <c r="AB75" s="74"/>
      <c r="AC75" s="74"/>
      <c r="AD75" s="1"/>
      <c r="AE75" s="1"/>
      <c r="AF75" s="1"/>
    </row>
    <row r="76" spans="24:32" ht="12.75" x14ac:dyDescent="0.2">
      <c r="X76" s="1"/>
      <c r="Y76" s="1"/>
      <c r="Z76" s="74"/>
      <c r="AA76" s="74"/>
      <c r="AB76" s="74"/>
      <c r="AC76" s="74"/>
      <c r="AD76" s="1"/>
      <c r="AE76" s="1"/>
      <c r="AF76" s="1"/>
    </row>
    <row r="77" spans="24:32" ht="12.75" x14ac:dyDescent="0.2">
      <c r="X77" s="1"/>
      <c r="Y77" s="1"/>
      <c r="Z77" s="74"/>
      <c r="AA77" s="74"/>
      <c r="AB77" s="74"/>
      <c r="AC77" s="74"/>
      <c r="AD77" s="1"/>
      <c r="AE77" s="1"/>
      <c r="AF77" s="1"/>
    </row>
    <row r="78" spans="24:32" ht="12.75" x14ac:dyDescent="0.2">
      <c r="X78" s="1"/>
      <c r="Y78" s="1"/>
      <c r="Z78" s="74"/>
      <c r="AA78" s="74"/>
      <c r="AB78" s="74"/>
      <c r="AC78" s="74"/>
      <c r="AD78" s="1"/>
      <c r="AE78" s="1"/>
      <c r="AF78" s="1"/>
    </row>
    <row r="79" spans="24:32" ht="12.75" x14ac:dyDescent="0.2">
      <c r="X79" s="1"/>
      <c r="Y79" s="1"/>
      <c r="Z79" s="74"/>
      <c r="AA79" s="74"/>
      <c r="AB79" s="74"/>
      <c r="AC79" s="74"/>
      <c r="AD79" s="1"/>
      <c r="AE79" s="1"/>
      <c r="AF79" s="1"/>
    </row>
    <row r="80" spans="24:32" ht="12.75" x14ac:dyDescent="0.2">
      <c r="X80" s="1"/>
      <c r="Y80" s="1"/>
      <c r="Z80" s="74"/>
      <c r="AA80" s="74"/>
      <c r="AB80" s="74"/>
      <c r="AC80" s="74"/>
      <c r="AD80" s="1"/>
      <c r="AE80" s="1"/>
      <c r="AF80" s="1"/>
    </row>
    <row r="81" spans="24:32" ht="12.75" x14ac:dyDescent="0.2">
      <c r="X81" s="1"/>
      <c r="Y81" s="1"/>
      <c r="Z81" s="74"/>
      <c r="AA81" s="74"/>
      <c r="AB81" s="74"/>
      <c r="AC81" s="74"/>
      <c r="AD81" s="1"/>
      <c r="AE81" s="1"/>
      <c r="AF81" s="1"/>
    </row>
    <row r="82" spans="24:32" ht="12.75" x14ac:dyDescent="0.2">
      <c r="X82" s="1"/>
      <c r="Y82" s="1"/>
      <c r="Z82" s="74"/>
      <c r="AA82" s="74"/>
      <c r="AB82" s="74"/>
      <c r="AC82" s="74"/>
      <c r="AD82" s="1"/>
      <c r="AE82" s="1"/>
      <c r="AF82" s="1"/>
    </row>
    <row r="83" spans="24:32" ht="12.75" x14ac:dyDescent="0.2">
      <c r="X83" s="1"/>
      <c r="Y83" s="1"/>
      <c r="Z83" s="74"/>
      <c r="AA83" s="74"/>
      <c r="AB83" s="74"/>
      <c r="AC83" s="74"/>
      <c r="AD83" s="1"/>
      <c r="AE83" s="1"/>
      <c r="AF83" s="1"/>
    </row>
    <row r="84" spans="24:32" ht="12.75" x14ac:dyDescent="0.2">
      <c r="X84" s="1"/>
      <c r="Y84" s="1"/>
      <c r="Z84" s="74"/>
      <c r="AA84" s="74"/>
      <c r="AB84" s="74"/>
      <c r="AC84" s="74"/>
      <c r="AD84" s="1"/>
      <c r="AE84" s="1"/>
      <c r="AF84" s="1"/>
    </row>
    <row r="85" spans="24:32" ht="12.75" x14ac:dyDescent="0.2">
      <c r="X85" s="1"/>
      <c r="Y85" s="1"/>
      <c r="Z85" s="74"/>
      <c r="AA85" s="74"/>
      <c r="AB85" s="74"/>
      <c r="AC85" s="74"/>
      <c r="AD85" s="1"/>
      <c r="AE85" s="1"/>
      <c r="AF85" s="1"/>
    </row>
    <row r="86" spans="24:32" ht="12.75" x14ac:dyDescent="0.2">
      <c r="X86" s="1"/>
      <c r="Y86" s="1"/>
      <c r="Z86" s="74"/>
      <c r="AA86" s="74"/>
      <c r="AB86" s="74"/>
      <c r="AC86" s="74"/>
      <c r="AD86" s="1"/>
      <c r="AE86" s="1"/>
      <c r="AF86" s="1"/>
    </row>
    <row r="87" spans="24:32" ht="12.75" x14ac:dyDescent="0.2">
      <c r="X87" s="1"/>
      <c r="Y87" s="1"/>
      <c r="Z87" s="74"/>
      <c r="AA87" s="74"/>
      <c r="AB87" s="74"/>
      <c r="AC87" s="74"/>
      <c r="AD87" s="1"/>
      <c r="AE87" s="1"/>
      <c r="AF87" s="1"/>
    </row>
    <row r="88" spans="24:32" ht="12.75" x14ac:dyDescent="0.2">
      <c r="X88" s="1"/>
      <c r="Y88" s="1"/>
      <c r="Z88" s="74"/>
      <c r="AA88" s="74"/>
      <c r="AB88" s="74"/>
      <c r="AC88" s="74"/>
      <c r="AD88" s="1"/>
      <c r="AE88" s="1"/>
      <c r="AF88" s="1"/>
    </row>
    <row r="89" spans="24:32" ht="12.75" x14ac:dyDescent="0.2">
      <c r="X89" s="1"/>
      <c r="Y89" s="1"/>
      <c r="Z89" s="74"/>
      <c r="AA89" s="74"/>
      <c r="AB89" s="74"/>
      <c r="AC89" s="74"/>
      <c r="AD89" s="1"/>
      <c r="AE89" s="1"/>
      <c r="AF89" s="1"/>
    </row>
    <row r="90" spans="24:32" ht="12.75" x14ac:dyDescent="0.2">
      <c r="X90" s="1"/>
      <c r="Y90" s="1"/>
      <c r="Z90" s="74"/>
      <c r="AA90" s="74"/>
      <c r="AB90" s="74"/>
      <c r="AC90" s="74"/>
      <c r="AD90" s="1"/>
      <c r="AE90" s="1"/>
      <c r="AF90" s="1"/>
    </row>
    <row r="91" spans="24:32" ht="12.75" x14ac:dyDescent="0.2">
      <c r="X91" s="1"/>
      <c r="Y91" s="1"/>
      <c r="Z91" s="74"/>
      <c r="AA91" s="74"/>
      <c r="AB91" s="74"/>
      <c r="AC91" s="74"/>
      <c r="AD91" s="1"/>
      <c r="AE91" s="1"/>
      <c r="AF91" s="1"/>
    </row>
    <row r="92" spans="24:32" ht="12.75" x14ac:dyDescent="0.2">
      <c r="X92" s="1"/>
      <c r="Y92" s="1"/>
      <c r="Z92" s="74"/>
      <c r="AA92" s="74"/>
      <c r="AB92" s="74"/>
      <c r="AC92" s="74"/>
      <c r="AD92" s="1"/>
      <c r="AE92" s="1"/>
      <c r="AF92" s="1"/>
    </row>
    <row r="93" spans="24:32" ht="12.75" x14ac:dyDescent="0.2">
      <c r="X93" s="1"/>
      <c r="Y93" s="1"/>
      <c r="Z93" s="74"/>
      <c r="AA93" s="74"/>
      <c r="AB93" s="74"/>
      <c r="AC93" s="74"/>
      <c r="AD93" s="1"/>
      <c r="AE93" s="1"/>
      <c r="AF93" s="1"/>
    </row>
    <row r="94" spans="24:32" ht="12.75" x14ac:dyDescent="0.2">
      <c r="X94" s="1"/>
      <c r="Y94" s="1"/>
      <c r="Z94" s="74"/>
      <c r="AA94" s="74"/>
      <c r="AB94" s="74"/>
      <c r="AC94" s="74"/>
      <c r="AD94" s="1"/>
      <c r="AE94" s="1"/>
      <c r="AF94" s="1"/>
    </row>
    <row r="95" spans="24:32" ht="12.75" x14ac:dyDescent="0.2">
      <c r="X95" s="1"/>
      <c r="Y95" s="1"/>
      <c r="Z95" s="74"/>
      <c r="AA95" s="74"/>
      <c r="AB95" s="74"/>
      <c r="AC95" s="74"/>
      <c r="AD95" s="1"/>
      <c r="AE95" s="1"/>
      <c r="AF95" s="1"/>
    </row>
    <row r="96" spans="24:32" ht="12.75" x14ac:dyDescent="0.2">
      <c r="X96" s="1"/>
      <c r="Y96" s="1"/>
      <c r="Z96" s="74"/>
      <c r="AA96" s="74"/>
      <c r="AB96" s="74"/>
      <c r="AC96" s="74"/>
      <c r="AD96" s="1"/>
      <c r="AE96" s="1"/>
      <c r="AF96" s="1"/>
    </row>
    <row r="97" spans="24:32" ht="12.75" x14ac:dyDescent="0.2">
      <c r="X97" s="1"/>
      <c r="Y97" s="1"/>
      <c r="Z97" s="74"/>
      <c r="AA97" s="74"/>
      <c r="AB97" s="74"/>
      <c r="AC97" s="74"/>
      <c r="AD97" s="1"/>
      <c r="AE97" s="1"/>
      <c r="AF97" s="1"/>
    </row>
    <row r="98" spans="24:32" ht="12.75" x14ac:dyDescent="0.2">
      <c r="X98" s="1"/>
      <c r="Y98" s="1"/>
      <c r="Z98" s="74"/>
      <c r="AA98" s="74"/>
      <c r="AB98" s="74"/>
      <c r="AC98" s="74"/>
      <c r="AD98" s="1"/>
      <c r="AE98" s="1"/>
      <c r="AF98" s="1"/>
    </row>
    <row r="99" spans="24:32" ht="12.75" x14ac:dyDescent="0.2">
      <c r="X99" s="1"/>
      <c r="Y99" s="1"/>
      <c r="Z99" s="74"/>
      <c r="AA99" s="74"/>
      <c r="AB99" s="74"/>
      <c r="AC99" s="74"/>
      <c r="AD99" s="1"/>
      <c r="AE99" s="1"/>
      <c r="AF99" s="1"/>
    </row>
    <row r="100" spans="24:32" ht="12.75" x14ac:dyDescent="0.2">
      <c r="X100" s="1"/>
      <c r="Y100" s="1"/>
      <c r="Z100" s="74"/>
      <c r="AA100" s="74"/>
      <c r="AB100" s="74"/>
      <c r="AC100" s="74"/>
      <c r="AD100" s="1"/>
      <c r="AE100" s="1"/>
      <c r="AF100" s="1"/>
    </row>
    <row r="101" spans="24:32" ht="12.75" x14ac:dyDescent="0.2">
      <c r="X101" s="1"/>
      <c r="Y101" s="1"/>
      <c r="Z101" s="74"/>
      <c r="AA101" s="74"/>
      <c r="AB101" s="74"/>
      <c r="AC101" s="74"/>
      <c r="AD101" s="1"/>
      <c r="AE101" s="1"/>
      <c r="AF101" s="1"/>
    </row>
    <row r="102" spans="24:32" ht="12.75" x14ac:dyDescent="0.2">
      <c r="X102" s="1"/>
      <c r="Y102" s="1"/>
      <c r="Z102" s="74"/>
      <c r="AA102" s="74"/>
      <c r="AB102" s="74"/>
      <c r="AC102" s="74"/>
      <c r="AD102" s="1"/>
      <c r="AE102" s="1"/>
      <c r="AF102" s="1"/>
    </row>
    <row r="103" spans="24:32" ht="12.75" x14ac:dyDescent="0.2">
      <c r="X103" s="1"/>
      <c r="Y103" s="1"/>
      <c r="Z103" s="74"/>
      <c r="AA103" s="74"/>
      <c r="AB103" s="74"/>
      <c r="AC103" s="74"/>
      <c r="AD103" s="1"/>
      <c r="AE103" s="1"/>
      <c r="AF103" s="1"/>
    </row>
    <row r="104" spans="24:32" ht="12.75" x14ac:dyDescent="0.2">
      <c r="X104" s="1"/>
      <c r="Y104" s="1"/>
      <c r="Z104" s="74"/>
      <c r="AA104" s="74"/>
      <c r="AB104" s="74"/>
      <c r="AC104" s="74"/>
      <c r="AD104" s="1"/>
      <c r="AE104" s="1"/>
      <c r="AF104" s="1"/>
    </row>
    <row r="105" spans="24:32" ht="12.75" x14ac:dyDescent="0.2">
      <c r="X105" s="1"/>
      <c r="Y105" s="1"/>
      <c r="Z105" s="74"/>
      <c r="AA105" s="74"/>
      <c r="AB105" s="74"/>
      <c r="AC105" s="74"/>
      <c r="AD105" s="1"/>
      <c r="AE105" s="1"/>
      <c r="AF105" s="1"/>
    </row>
    <row r="106" spans="24:32" ht="12.75" x14ac:dyDescent="0.2">
      <c r="X106" s="1"/>
      <c r="Y106" s="1"/>
      <c r="Z106" s="74"/>
      <c r="AA106" s="74"/>
      <c r="AB106" s="74"/>
      <c r="AC106" s="74"/>
      <c r="AD106" s="1"/>
      <c r="AE106" s="1"/>
      <c r="AF106" s="1"/>
    </row>
    <row r="107" spans="24:32" ht="12.75" x14ac:dyDescent="0.2">
      <c r="X107" s="1"/>
      <c r="Y107" s="1"/>
      <c r="Z107" s="74"/>
      <c r="AA107" s="74"/>
      <c r="AB107" s="74"/>
      <c r="AC107" s="74"/>
      <c r="AD107" s="1"/>
      <c r="AE107" s="1"/>
      <c r="AF107" s="1"/>
    </row>
    <row r="108" spans="24:32" ht="12.75" x14ac:dyDescent="0.2">
      <c r="X108" s="1"/>
      <c r="Y108" s="1"/>
      <c r="Z108" s="74"/>
      <c r="AA108" s="74"/>
      <c r="AB108" s="74"/>
      <c r="AC108" s="74"/>
      <c r="AD108" s="1"/>
      <c r="AE108" s="1"/>
      <c r="AF108" s="1"/>
    </row>
    <row r="109" spans="24:32" ht="12.75" x14ac:dyDescent="0.2">
      <c r="X109" s="1"/>
      <c r="Y109" s="1"/>
      <c r="Z109" s="74"/>
      <c r="AA109" s="74"/>
      <c r="AB109" s="74"/>
      <c r="AC109" s="74"/>
      <c r="AD109" s="1"/>
      <c r="AE109" s="1"/>
      <c r="AF109" s="1"/>
    </row>
    <row r="110" spans="24:32" ht="12.75" x14ac:dyDescent="0.2">
      <c r="X110" s="1"/>
      <c r="Y110" s="1"/>
      <c r="Z110" s="74"/>
      <c r="AA110" s="74"/>
      <c r="AB110" s="74"/>
      <c r="AC110" s="74"/>
      <c r="AD110" s="1"/>
      <c r="AE110" s="1"/>
      <c r="AF110" s="1"/>
    </row>
    <row r="111" spans="24:32" ht="12.75" x14ac:dyDescent="0.2">
      <c r="X111" s="1"/>
      <c r="Y111" s="1"/>
      <c r="Z111" s="74"/>
      <c r="AA111" s="74"/>
      <c r="AB111" s="74"/>
      <c r="AC111" s="74"/>
      <c r="AD111" s="1"/>
      <c r="AE111" s="1"/>
      <c r="AF111" s="1"/>
    </row>
    <row r="112" spans="24:32" ht="12.75" x14ac:dyDescent="0.2">
      <c r="X112" s="1"/>
      <c r="Y112" s="1"/>
      <c r="Z112" s="74"/>
      <c r="AA112" s="74"/>
      <c r="AB112" s="74"/>
      <c r="AC112" s="74"/>
      <c r="AD112" s="1"/>
      <c r="AE112" s="1"/>
      <c r="AF112" s="1"/>
    </row>
    <row r="113" spans="24:32" ht="12.75" x14ac:dyDescent="0.2">
      <c r="X113" s="1"/>
      <c r="Y113" s="1"/>
      <c r="Z113" s="74"/>
      <c r="AA113" s="74"/>
      <c r="AB113" s="74"/>
      <c r="AC113" s="74"/>
      <c r="AD113" s="1"/>
      <c r="AE113" s="1"/>
      <c r="AF113" s="1"/>
    </row>
    <row r="114" spans="24:32" ht="12.75" x14ac:dyDescent="0.2">
      <c r="X114" s="1"/>
      <c r="Y114" s="1"/>
      <c r="Z114" s="74"/>
      <c r="AA114" s="74"/>
      <c r="AB114" s="74"/>
      <c r="AC114" s="74"/>
      <c r="AD114" s="1"/>
      <c r="AE114" s="1"/>
      <c r="AF114" s="1"/>
    </row>
    <row r="115" spans="24:32" ht="12.75" x14ac:dyDescent="0.2">
      <c r="X115" s="1"/>
      <c r="Y115" s="1"/>
      <c r="Z115" s="74"/>
      <c r="AA115" s="74"/>
      <c r="AB115" s="74"/>
      <c r="AC115" s="74"/>
      <c r="AD115" s="1"/>
      <c r="AE115" s="1"/>
      <c r="AF115" s="1"/>
    </row>
    <row r="116" spans="24:32" ht="12.75" x14ac:dyDescent="0.2">
      <c r="X116" s="1"/>
      <c r="Y116" s="1"/>
      <c r="Z116" s="74"/>
      <c r="AA116" s="74"/>
      <c r="AB116" s="74"/>
      <c r="AC116" s="74"/>
      <c r="AD116" s="1"/>
      <c r="AE116" s="1"/>
      <c r="AF116" s="1"/>
    </row>
    <row r="117" spans="24:32" ht="12.75" x14ac:dyDescent="0.2">
      <c r="X117" s="1"/>
      <c r="Y117" s="1"/>
      <c r="Z117" s="74"/>
      <c r="AA117" s="74"/>
      <c r="AB117" s="74"/>
      <c r="AC117" s="74"/>
      <c r="AD117" s="1"/>
      <c r="AE117" s="1"/>
      <c r="AF117" s="1"/>
    </row>
    <row r="118" spans="24:32" ht="12.75" x14ac:dyDescent="0.2">
      <c r="X118" s="1"/>
      <c r="Y118" s="1"/>
      <c r="Z118" s="74"/>
      <c r="AA118" s="74"/>
      <c r="AB118" s="74"/>
      <c r="AC118" s="74"/>
      <c r="AD118" s="1"/>
      <c r="AE118" s="1"/>
      <c r="AF118" s="1"/>
    </row>
    <row r="119" spans="24:32" ht="12.75" x14ac:dyDescent="0.2">
      <c r="X119" s="1"/>
      <c r="Y119" s="1"/>
      <c r="Z119" s="74"/>
      <c r="AA119" s="74"/>
      <c r="AB119" s="74"/>
      <c r="AC119" s="74"/>
      <c r="AD119" s="1"/>
      <c r="AE119" s="1"/>
      <c r="AF119" s="1"/>
    </row>
    <row r="120" spans="24:32" ht="12.75" x14ac:dyDescent="0.2">
      <c r="X120" s="1"/>
      <c r="Y120" s="1"/>
      <c r="Z120" s="74"/>
      <c r="AA120" s="74"/>
      <c r="AB120" s="74"/>
      <c r="AC120" s="74"/>
      <c r="AD120" s="1"/>
      <c r="AE120" s="1"/>
      <c r="AF120" s="1"/>
    </row>
    <row r="121" spans="24:32" ht="12.75" x14ac:dyDescent="0.2">
      <c r="X121" s="1"/>
      <c r="Y121" s="1"/>
      <c r="Z121" s="74"/>
      <c r="AA121" s="74"/>
      <c r="AB121" s="74"/>
      <c r="AC121" s="74"/>
      <c r="AD121" s="1"/>
      <c r="AE121" s="1"/>
      <c r="AF121" s="1"/>
    </row>
    <row r="122" spans="24:32" ht="12.75" x14ac:dyDescent="0.2">
      <c r="X122" s="1"/>
      <c r="Y122" s="1"/>
      <c r="Z122" s="74"/>
      <c r="AA122" s="74"/>
      <c r="AB122" s="74"/>
      <c r="AC122" s="74"/>
      <c r="AD122" s="1"/>
      <c r="AE122" s="1"/>
      <c r="AF122" s="1"/>
    </row>
    <row r="123" spans="24:32" ht="12.75" x14ac:dyDescent="0.2">
      <c r="X123" s="1"/>
      <c r="Y123" s="1"/>
      <c r="Z123" s="74"/>
      <c r="AA123" s="74"/>
      <c r="AB123" s="74"/>
      <c r="AC123" s="74"/>
      <c r="AD123" s="1"/>
      <c r="AE123" s="1"/>
      <c r="AF123" s="1"/>
    </row>
    <row r="124" spans="24:32" ht="12.75" x14ac:dyDescent="0.2">
      <c r="X124" s="1"/>
      <c r="Y124" s="1"/>
      <c r="Z124" s="74"/>
      <c r="AA124" s="74"/>
      <c r="AB124" s="74"/>
      <c r="AC124" s="74"/>
      <c r="AD124" s="1"/>
      <c r="AE124" s="1"/>
      <c r="AF124" s="1"/>
    </row>
    <row r="125" spans="24:32" ht="12.75" x14ac:dyDescent="0.2">
      <c r="X125" s="1"/>
      <c r="Y125" s="1"/>
      <c r="Z125" s="74"/>
      <c r="AA125" s="74"/>
      <c r="AB125" s="74"/>
      <c r="AC125" s="74"/>
      <c r="AD125" s="1"/>
      <c r="AE125" s="1"/>
      <c r="AF125" s="1"/>
    </row>
    <row r="126" spans="24:32" ht="12.75" x14ac:dyDescent="0.2">
      <c r="X126" s="1"/>
      <c r="Y126" s="1"/>
      <c r="Z126" s="74"/>
      <c r="AA126" s="74"/>
      <c r="AB126" s="74"/>
      <c r="AC126" s="74"/>
      <c r="AD126" s="1"/>
      <c r="AE126" s="1"/>
      <c r="AF126" s="1"/>
    </row>
    <row r="127" spans="24:32" ht="12.75" x14ac:dyDescent="0.2">
      <c r="X127" s="1"/>
      <c r="Y127" s="1"/>
      <c r="Z127" s="74"/>
      <c r="AA127" s="74"/>
      <c r="AB127" s="74"/>
      <c r="AC127" s="74"/>
      <c r="AD127" s="1"/>
      <c r="AE127" s="1"/>
      <c r="AF127" s="1"/>
    </row>
    <row r="128" spans="24:32" ht="12.75" x14ac:dyDescent="0.2">
      <c r="X128" s="1"/>
      <c r="Y128" s="1"/>
      <c r="Z128" s="74"/>
      <c r="AA128" s="74"/>
      <c r="AB128" s="74"/>
      <c r="AC128" s="74"/>
      <c r="AD128" s="1"/>
      <c r="AE128" s="1"/>
      <c r="AF128" s="1"/>
    </row>
    <row r="129" spans="24:32" ht="12.75" x14ac:dyDescent="0.2">
      <c r="X129" s="1"/>
      <c r="Y129" s="1"/>
      <c r="Z129" s="74"/>
      <c r="AA129" s="74"/>
      <c r="AB129" s="74"/>
      <c r="AC129" s="74"/>
      <c r="AD129" s="1"/>
      <c r="AE129" s="1"/>
      <c r="AF129" s="1"/>
    </row>
    <row r="130" spans="24:32" ht="12.75" x14ac:dyDescent="0.2">
      <c r="X130" s="1"/>
      <c r="Y130" s="1"/>
      <c r="Z130" s="74"/>
      <c r="AA130" s="74"/>
      <c r="AB130" s="74"/>
      <c r="AC130" s="74"/>
      <c r="AD130" s="1"/>
      <c r="AE130" s="1"/>
      <c r="AF130" s="1"/>
    </row>
    <row r="131" spans="24:32" ht="12.75" x14ac:dyDescent="0.2">
      <c r="X131" s="1"/>
      <c r="Y131" s="1"/>
      <c r="Z131" s="74"/>
      <c r="AA131" s="74"/>
      <c r="AB131" s="74"/>
      <c r="AC131" s="74"/>
      <c r="AD131" s="1"/>
      <c r="AE131" s="1"/>
      <c r="AF131" s="1"/>
    </row>
    <row r="132" spans="24:32" ht="12.75" x14ac:dyDescent="0.2">
      <c r="X132" s="1"/>
      <c r="Y132" s="1"/>
      <c r="Z132" s="74"/>
      <c r="AA132" s="74"/>
      <c r="AB132" s="74"/>
      <c r="AC132" s="74"/>
      <c r="AD132" s="1"/>
      <c r="AE132" s="1"/>
      <c r="AF132" s="1"/>
    </row>
    <row r="133" spans="24:32" ht="12.75" x14ac:dyDescent="0.2">
      <c r="X133" s="1"/>
      <c r="Y133" s="1"/>
      <c r="Z133" s="74"/>
      <c r="AA133" s="74"/>
      <c r="AB133" s="74"/>
      <c r="AC133" s="74"/>
      <c r="AD133" s="1"/>
      <c r="AE133" s="1"/>
      <c r="AF133" s="1"/>
    </row>
    <row r="134" spans="24:32" ht="12.75" x14ac:dyDescent="0.2">
      <c r="X134" s="1"/>
      <c r="Y134" s="1"/>
      <c r="Z134" s="74"/>
      <c r="AA134" s="74"/>
      <c r="AB134" s="74"/>
      <c r="AC134" s="74"/>
      <c r="AD134" s="1"/>
      <c r="AE134" s="1"/>
      <c r="AF134" s="1"/>
    </row>
    <row r="135" spans="24:32" ht="12.75" x14ac:dyDescent="0.2">
      <c r="X135" s="1"/>
      <c r="Y135" s="1"/>
      <c r="Z135" s="74"/>
      <c r="AA135" s="74"/>
      <c r="AB135" s="74"/>
      <c r="AC135" s="74"/>
      <c r="AD135" s="1"/>
      <c r="AE135" s="1"/>
      <c r="AF135" s="1"/>
    </row>
    <row r="136" spans="24:32" ht="12.75" x14ac:dyDescent="0.2">
      <c r="X136" s="1"/>
      <c r="Y136" s="1"/>
      <c r="Z136" s="74"/>
      <c r="AA136" s="74"/>
      <c r="AB136" s="74"/>
      <c r="AC136" s="74"/>
      <c r="AD136" s="1"/>
      <c r="AE136" s="1"/>
      <c r="AF136" s="1"/>
    </row>
    <row r="137" spans="24:32" ht="12.75" x14ac:dyDescent="0.2">
      <c r="X137" s="1"/>
      <c r="Y137" s="1"/>
      <c r="Z137" s="74"/>
      <c r="AA137" s="74"/>
      <c r="AB137" s="74"/>
      <c r="AC137" s="74"/>
      <c r="AD137" s="1"/>
      <c r="AE137" s="1"/>
      <c r="AF137" s="1"/>
    </row>
    <row r="138" spans="24:32" ht="12.75" x14ac:dyDescent="0.2">
      <c r="X138" s="1"/>
      <c r="Y138" s="1"/>
      <c r="Z138" s="74"/>
      <c r="AA138" s="74"/>
      <c r="AB138" s="74"/>
      <c r="AC138" s="74"/>
      <c r="AD138" s="1"/>
      <c r="AE138" s="1"/>
      <c r="AF138" s="1"/>
    </row>
    <row r="139" spans="24:32" ht="12.75" x14ac:dyDescent="0.2">
      <c r="X139" s="1"/>
      <c r="Y139" s="1"/>
      <c r="Z139" s="74"/>
      <c r="AA139" s="74"/>
      <c r="AB139" s="74"/>
      <c r="AC139" s="74"/>
      <c r="AD139" s="1"/>
      <c r="AE139" s="1"/>
      <c r="AF139" s="1"/>
    </row>
    <row r="140" spans="24:32" ht="12.75" x14ac:dyDescent="0.2">
      <c r="X140" s="1"/>
      <c r="Y140" s="1"/>
      <c r="Z140" s="74"/>
      <c r="AA140" s="74"/>
      <c r="AB140" s="74"/>
      <c r="AC140" s="74"/>
      <c r="AD140" s="1"/>
      <c r="AE140" s="1"/>
      <c r="AF140" s="1"/>
    </row>
    <row r="141" spans="24:32" ht="12.75" x14ac:dyDescent="0.2">
      <c r="X141" s="1"/>
      <c r="Y141" s="1"/>
      <c r="Z141" s="74"/>
      <c r="AA141" s="74"/>
      <c r="AB141" s="74"/>
      <c r="AC141" s="74"/>
      <c r="AD141" s="1"/>
      <c r="AE141" s="1"/>
      <c r="AF141" s="1"/>
    </row>
    <row r="142" spans="24:32" ht="12.75" x14ac:dyDescent="0.2">
      <c r="X142" s="1"/>
      <c r="Y142" s="1"/>
      <c r="Z142" s="74"/>
      <c r="AA142" s="74"/>
      <c r="AB142" s="74"/>
      <c r="AC142" s="74"/>
      <c r="AD142" s="1"/>
      <c r="AE142" s="1"/>
      <c r="AF142" s="1"/>
    </row>
    <row r="143" spans="24:32" ht="12.75" x14ac:dyDescent="0.2">
      <c r="X143" s="1"/>
      <c r="Y143" s="1"/>
      <c r="Z143" s="74"/>
      <c r="AA143" s="74"/>
      <c r="AB143" s="74"/>
      <c r="AC143" s="74"/>
      <c r="AD143" s="1"/>
      <c r="AE143" s="1"/>
      <c r="AF143" s="1"/>
    </row>
    <row r="144" spans="24:32" ht="12.75" x14ac:dyDescent="0.2">
      <c r="X144" s="1"/>
      <c r="Y144" s="1"/>
      <c r="Z144" s="74"/>
      <c r="AA144" s="74"/>
      <c r="AB144" s="74"/>
      <c r="AC144" s="74"/>
      <c r="AD144" s="1"/>
      <c r="AE144" s="1"/>
      <c r="AF144" s="1"/>
    </row>
    <row r="145" spans="24:32" ht="12.75" x14ac:dyDescent="0.2">
      <c r="X145" s="1"/>
      <c r="Y145" s="1"/>
      <c r="Z145" s="74"/>
      <c r="AA145" s="74"/>
      <c r="AB145" s="74"/>
      <c r="AC145" s="74"/>
      <c r="AD145" s="1"/>
      <c r="AE145" s="1"/>
      <c r="AF145" s="1"/>
    </row>
    <row r="146" spans="24:32" ht="12.75" x14ac:dyDescent="0.2">
      <c r="X146" s="1"/>
      <c r="Y146" s="1"/>
      <c r="Z146" s="74"/>
      <c r="AA146" s="74"/>
      <c r="AB146" s="74"/>
      <c r="AC146" s="74"/>
      <c r="AD146" s="1"/>
      <c r="AE146" s="1"/>
      <c r="AF146" s="1"/>
    </row>
    <row r="147" spans="24:32" ht="12.75" x14ac:dyDescent="0.2">
      <c r="X147" s="1"/>
      <c r="Y147" s="1"/>
      <c r="Z147" s="74"/>
      <c r="AA147" s="74"/>
      <c r="AB147" s="74"/>
      <c r="AC147" s="74"/>
      <c r="AD147" s="1"/>
      <c r="AE147" s="1"/>
      <c r="AF147" s="1"/>
    </row>
    <row r="148" spans="24:32" ht="12.75" x14ac:dyDescent="0.2">
      <c r="X148" s="1"/>
      <c r="Y148" s="1"/>
      <c r="Z148" s="74"/>
      <c r="AA148" s="74"/>
      <c r="AB148" s="74"/>
      <c r="AC148" s="74"/>
      <c r="AD148" s="1"/>
      <c r="AE148" s="1"/>
      <c r="AF148" s="1"/>
    </row>
    <row r="149" spans="24:32" ht="12.75" x14ac:dyDescent="0.2">
      <c r="X149" s="1"/>
      <c r="Y149" s="1"/>
      <c r="Z149" s="74"/>
      <c r="AA149" s="74"/>
      <c r="AB149" s="74"/>
      <c r="AC149" s="74"/>
      <c r="AD149" s="1"/>
      <c r="AE149" s="1"/>
      <c r="AF149" s="1"/>
    </row>
    <row r="150" spans="24:32" ht="12.75" x14ac:dyDescent="0.2">
      <c r="X150" s="1"/>
      <c r="Y150" s="1"/>
      <c r="Z150" s="74"/>
      <c r="AA150" s="74"/>
      <c r="AB150" s="74"/>
      <c r="AC150" s="74"/>
      <c r="AD150" s="1"/>
      <c r="AE150" s="1"/>
      <c r="AF150" s="1"/>
    </row>
    <row r="151" spans="24:32" ht="12.75" x14ac:dyDescent="0.2">
      <c r="X151" s="1"/>
      <c r="Y151" s="1"/>
      <c r="Z151" s="74"/>
      <c r="AA151" s="74"/>
      <c r="AB151" s="74"/>
      <c r="AC151" s="74"/>
      <c r="AD151" s="1"/>
      <c r="AE151" s="1"/>
      <c r="AF151" s="1"/>
    </row>
    <row r="152" spans="24:32" ht="12.75" x14ac:dyDescent="0.2">
      <c r="X152" s="1"/>
      <c r="Y152" s="1"/>
      <c r="Z152" s="74"/>
      <c r="AA152" s="74"/>
      <c r="AB152" s="74"/>
      <c r="AC152" s="74"/>
      <c r="AD152" s="1"/>
      <c r="AE152" s="1"/>
      <c r="AF152" s="1"/>
    </row>
    <row r="153" spans="24:32" ht="12.75" x14ac:dyDescent="0.2">
      <c r="X153" s="1"/>
      <c r="Y153" s="1"/>
      <c r="Z153" s="74"/>
      <c r="AA153" s="74"/>
      <c r="AB153" s="74"/>
      <c r="AC153" s="74"/>
      <c r="AD153" s="1"/>
      <c r="AE153" s="1"/>
      <c r="AF153" s="1"/>
    </row>
    <row r="154" spans="24:32" ht="12.75" x14ac:dyDescent="0.2">
      <c r="X154" s="1"/>
      <c r="Y154" s="1"/>
      <c r="Z154" s="74"/>
      <c r="AA154" s="74"/>
      <c r="AB154" s="74"/>
      <c r="AC154" s="74"/>
      <c r="AD154" s="1"/>
      <c r="AE154" s="1"/>
      <c r="AF154" s="1"/>
    </row>
    <row r="155" spans="24:32" ht="12.75" x14ac:dyDescent="0.2">
      <c r="X155" s="1"/>
      <c r="Y155" s="1"/>
      <c r="Z155" s="74"/>
      <c r="AA155" s="74"/>
      <c r="AB155" s="74"/>
      <c r="AC155" s="74"/>
      <c r="AD155" s="1"/>
      <c r="AE155" s="1"/>
      <c r="AF155" s="1"/>
    </row>
    <row r="156" spans="24:32" ht="12.75" x14ac:dyDescent="0.2">
      <c r="X156" s="1"/>
      <c r="Y156" s="1"/>
      <c r="Z156" s="74"/>
      <c r="AA156" s="74"/>
      <c r="AB156" s="74"/>
      <c r="AC156" s="74"/>
      <c r="AD156" s="1"/>
      <c r="AE156" s="1"/>
      <c r="AF156" s="1"/>
    </row>
    <row r="157" spans="24:32" ht="12.75" x14ac:dyDescent="0.2">
      <c r="X157" s="1"/>
      <c r="Y157" s="1"/>
      <c r="Z157" s="74"/>
      <c r="AA157" s="74"/>
      <c r="AB157" s="74"/>
      <c r="AC157" s="74"/>
      <c r="AD157" s="1"/>
      <c r="AE157" s="1"/>
      <c r="AF157" s="1"/>
    </row>
    <row r="158" spans="24:32" ht="12.75" x14ac:dyDescent="0.2">
      <c r="X158" s="1"/>
      <c r="Y158" s="1"/>
      <c r="Z158" s="74"/>
      <c r="AA158" s="74"/>
      <c r="AB158" s="74"/>
      <c r="AC158" s="74"/>
      <c r="AD158" s="1"/>
      <c r="AE158" s="1"/>
      <c r="AF158" s="1"/>
    </row>
    <row r="159" spans="24:32" ht="12.75" x14ac:dyDescent="0.2">
      <c r="X159" s="1"/>
      <c r="Y159" s="1"/>
      <c r="Z159" s="74"/>
      <c r="AA159" s="74"/>
      <c r="AB159" s="74"/>
      <c r="AC159" s="74"/>
      <c r="AD159" s="1"/>
      <c r="AE159" s="1"/>
      <c r="AF159" s="1"/>
    </row>
    <row r="160" spans="24:32" ht="12.75" x14ac:dyDescent="0.2">
      <c r="X160" s="1"/>
      <c r="Y160" s="1"/>
      <c r="Z160" s="74"/>
      <c r="AA160" s="74"/>
      <c r="AB160" s="74"/>
      <c r="AC160" s="74"/>
      <c r="AD160" s="1"/>
      <c r="AE160" s="1"/>
      <c r="AF160" s="1"/>
    </row>
    <row r="161" spans="24:32" ht="12.75" x14ac:dyDescent="0.2">
      <c r="X161" s="1"/>
      <c r="Y161" s="1"/>
      <c r="Z161" s="74"/>
      <c r="AA161" s="74"/>
      <c r="AB161" s="74"/>
      <c r="AC161" s="74"/>
      <c r="AD161" s="1"/>
      <c r="AE161" s="1"/>
      <c r="AF161" s="1"/>
    </row>
    <row r="162" spans="24:32" ht="12.75" x14ac:dyDescent="0.2">
      <c r="X162" s="1"/>
      <c r="Y162" s="1"/>
      <c r="Z162" s="74"/>
      <c r="AA162" s="74"/>
      <c r="AB162" s="74"/>
      <c r="AC162" s="74"/>
      <c r="AD162" s="1"/>
      <c r="AE162" s="1"/>
      <c r="AF162" s="1"/>
    </row>
    <row r="163" spans="24:32" ht="12.75" x14ac:dyDescent="0.2">
      <c r="X163" s="1"/>
      <c r="Y163" s="1"/>
      <c r="Z163" s="74"/>
      <c r="AA163" s="74"/>
      <c r="AB163" s="74"/>
      <c r="AC163" s="74"/>
      <c r="AD163" s="1"/>
      <c r="AE163" s="1"/>
      <c r="AF163" s="1"/>
    </row>
    <row r="164" spans="24:32" ht="12.75" x14ac:dyDescent="0.2">
      <c r="X164" s="1"/>
      <c r="Y164" s="1"/>
      <c r="Z164" s="74"/>
      <c r="AA164" s="74"/>
      <c r="AB164" s="74"/>
      <c r="AC164" s="74"/>
      <c r="AD164" s="1"/>
      <c r="AE164" s="1"/>
      <c r="AF164" s="1"/>
    </row>
    <row r="165" spans="24:32" ht="12.75" x14ac:dyDescent="0.2">
      <c r="X165" s="1"/>
      <c r="Y165" s="1"/>
      <c r="Z165" s="74"/>
      <c r="AA165" s="74"/>
      <c r="AB165" s="74"/>
      <c r="AC165" s="74"/>
      <c r="AD165" s="1"/>
      <c r="AE165" s="1"/>
      <c r="AF165" s="1"/>
    </row>
    <row r="166" spans="24:32" ht="12.75" x14ac:dyDescent="0.2">
      <c r="X166" s="1"/>
      <c r="Y166" s="1"/>
      <c r="Z166" s="74"/>
      <c r="AA166" s="74"/>
      <c r="AB166" s="74"/>
      <c r="AC166" s="74"/>
      <c r="AD166" s="1"/>
      <c r="AE166" s="1"/>
      <c r="AF166" s="1"/>
    </row>
    <row r="167" spans="24:32" ht="12.75" x14ac:dyDescent="0.2">
      <c r="X167" s="1"/>
      <c r="Y167" s="1"/>
      <c r="Z167" s="74"/>
      <c r="AA167" s="74"/>
      <c r="AB167" s="74"/>
      <c r="AC167" s="74"/>
      <c r="AD167" s="1"/>
      <c r="AE167" s="1"/>
      <c r="AF167" s="1"/>
    </row>
    <row r="168" spans="24:32" ht="12.75" x14ac:dyDescent="0.2">
      <c r="X168" s="1"/>
      <c r="Y168" s="1"/>
      <c r="Z168" s="74"/>
      <c r="AA168" s="74"/>
      <c r="AB168" s="74"/>
      <c r="AC168" s="74"/>
      <c r="AD168" s="1"/>
      <c r="AE168" s="1"/>
      <c r="AF168" s="1"/>
    </row>
    <row r="169" spans="24:32" ht="12.75" x14ac:dyDescent="0.2">
      <c r="X169" s="1"/>
      <c r="Y169" s="1"/>
      <c r="Z169" s="74"/>
      <c r="AA169" s="74"/>
      <c r="AB169" s="74"/>
      <c r="AC169" s="74"/>
      <c r="AD169" s="1"/>
      <c r="AE169" s="1"/>
      <c r="AF169" s="1"/>
    </row>
    <row r="170" spans="24:32" ht="12.75" x14ac:dyDescent="0.2">
      <c r="X170" s="1"/>
      <c r="Y170" s="1"/>
      <c r="Z170" s="74"/>
      <c r="AA170" s="74"/>
      <c r="AB170" s="74"/>
      <c r="AC170" s="74"/>
      <c r="AD170" s="1"/>
      <c r="AE170" s="1"/>
      <c r="AF170" s="1"/>
    </row>
    <row r="171" spans="24:32" ht="12.75" x14ac:dyDescent="0.2">
      <c r="X171" s="1"/>
      <c r="Y171" s="1"/>
      <c r="Z171" s="74"/>
      <c r="AA171" s="74"/>
      <c r="AB171" s="74"/>
      <c r="AC171" s="74"/>
      <c r="AD171" s="1"/>
      <c r="AE171" s="1"/>
      <c r="AF171" s="1"/>
    </row>
    <row r="172" spans="24:32" ht="12.75" x14ac:dyDescent="0.2">
      <c r="X172" s="1"/>
      <c r="Y172" s="1"/>
      <c r="Z172" s="74"/>
      <c r="AA172" s="74"/>
      <c r="AB172" s="74"/>
      <c r="AC172" s="74"/>
      <c r="AD172" s="1"/>
      <c r="AE172" s="1"/>
      <c r="AF172" s="1"/>
    </row>
    <row r="173" spans="24:32" ht="12.75" x14ac:dyDescent="0.2">
      <c r="X173" s="1"/>
      <c r="Y173" s="1"/>
      <c r="Z173" s="74"/>
      <c r="AA173" s="74"/>
      <c r="AB173" s="74"/>
      <c r="AC173" s="74"/>
      <c r="AD173" s="1"/>
      <c r="AE173" s="1"/>
      <c r="AF173" s="1"/>
    </row>
    <row r="174" spans="24:32" ht="12.75" x14ac:dyDescent="0.2">
      <c r="X174" s="1"/>
      <c r="Y174" s="1"/>
      <c r="Z174" s="74"/>
      <c r="AA174" s="74"/>
      <c r="AB174" s="74"/>
      <c r="AC174" s="74"/>
      <c r="AD174" s="1"/>
      <c r="AE174" s="1"/>
      <c r="AF174" s="1"/>
    </row>
    <row r="175" spans="24:32" ht="12.75" x14ac:dyDescent="0.2">
      <c r="X175" s="1"/>
      <c r="Y175" s="1"/>
      <c r="Z175" s="74"/>
      <c r="AA175" s="74"/>
      <c r="AB175" s="74"/>
      <c r="AC175" s="74"/>
      <c r="AD175" s="1"/>
      <c r="AE175" s="1"/>
      <c r="AF175" s="1"/>
    </row>
    <row r="176" spans="24:32" ht="12.75" x14ac:dyDescent="0.2">
      <c r="X176" s="1"/>
      <c r="Y176" s="1"/>
      <c r="Z176" s="74"/>
      <c r="AA176" s="74"/>
      <c r="AB176" s="74"/>
      <c r="AC176" s="74"/>
      <c r="AD176" s="1"/>
      <c r="AE176" s="1"/>
      <c r="AF176" s="1"/>
    </row>
    <row r="177" spans="24:32" ht="12.75" x14ac:dyDescent="0.2">
      <c r="X177" s="1"/>
      <c r="Y177" s="1"/>
      <c r="Z177" s="74"/>
      <c r="AA177" s="74"/>
      <c r="AB177" s="74"/>
      <c r="AC177" s="74"/>
      <c r="AD177" s="1"/>
      <c r="AE177" s="1"/>
      <c r="AF177" s="1"/>
    </row>
    <row r="178" spans="24:32" ht="12.75" x14ac:dyDescent="0.2">
      <c r="X178" s="1"/>
      <c r="Y178" s="1"/>
      <c r="Z178" s="74"/>
      <c r="AA178" s="74"/>
      <c r="AB178" s="74"/>
      <c r="AC178" s="74"/>
      <c r="AD178" s="1"/>
      <c r="AE178" s="1"/>
      <c r="AF178" s="1"/>
    </row>
    <row r="179" spans="24:32" ht="12.75" x14ac:dyDescent="0.2">
      <c r="X179" s="1"/>
      <c r="Y179" s="1"/>
      <c r="Z179" s="74"/>
      <c r="AA179" s="74"/>
      <c r="AB179" s="74"/>
      <c r="AC179" s="74"/>
      <c r="AD179" s="1"/>
      <c r="AE179" s="1"/>
      <c r="AF179" s="1"/>
    </row>
    <row r="180" spans="24:32" ht="12.75" x14ac:dyDescent="0.2">
      <c r="X180" s="1"/>
      <c r="Y180" s="1"/>
      <c r="Z180" s="74"/>
      <c r="AA180" s="74"/>
      <c r="AB180" s="74"/>
      <c r="AC180" s="74"/>
      <c r="AD180" s="1"/>
      <c r="AE180" s="1"/>
      <c r="AF180" s="1"/>
    </row>
    <row r="181" spans="24:32" ht="12.75" x14ac:dyDescent="0.2">
      <c r="X181" s="1"/>
      <c r="Y181" s="1"/>
      <c r="Z181" s="74"/>
      <c r="AA181" s="74"/>
      <c r="AB181" s="74"/>
      <c r="AC181" s="74"/>
      <c r="AD181" s="1"/>
      <c r="AE181" s="1"/>
      <c r="AF181" s="1"/>
    </row>
    <row r="182" spans="24:32" ht="12.75" x14ac:dyDescent="0.2">
      <c r="X182" s="1"/>
      <c r="Y182" s="1"/>
      <c r="Z182" s="74"/>
      <c r="AA182" s="74"/>
      <c r="AB182" s="74"/>
      <c r="AC182" s="74"/>
      <c r="AD182" s="1"/>
      <c r="AE182" s="1"/>
      <c r="AF182" s="1"/>
    </row>
    <row r="183" spans="24:32" ht="12.75" x14ac:dyDescent="0.2">
      <c r="X183" s="1"/>
      <c r="Y183" s="1"/>
      <c r="Z183" s="74"/>
      <c r="AA183" s="74"/>
      <c r="AB183" s="74"/>
      <c r="AC183" s="74"/>
      <c r="AD183" s="1"/>
      <c r="AE183" s="1"/>
      <c r="AF183" s="1"/>
    </row>
    <row r="184" spans="24:32" ht="12.75" x14ac:dyDescent="0.2">
      <c r="X184" s="1"/>
      <c r="Y184" s="1"/>
      <c r="Z184" s="74"/>
      <c r="AA184" s="74"/>
      <c r="AB184" s="74"/>
      <c r="AC184" s="74"/>
      <c r="AD184" s="1"/>
      <c r="AE184" s="1"/>
      <c r="AF184" s="1"/>
    </row>
    <row r="185" spans="24:32" ht="12.75" x14ac:dyDescent="0.2">
      <c r="X185" s="1"/>
      <c r="Y185" s="1"/>
      <c r="Z185" s="74"/>
      <c r="AA185" s="74"/>
      <c r="AB185" s="74"/>
      <c r="AC185" s="74"/>
      <c r="AD185" s="1"/>
      <c r="AE185" s="1"/>
      <c r="AF185" s="1"/>
    </row>
    <row r="186" spans="24:32" ht="12.75" x14ac:dyDescent="0.2">
      <c r="X186" s="1"/>
      <c r="Y186" s="1"/>
      <c r="Z186" s="74"/>
      <c r="AA186" s="74"/>
      <c r="AB186" s="74"/>
      <c r="AC186" s="74"/>
      <c r="AD186" s="1"/>
      <c r="AE186" s="1"/>
      <c r="AF186" s="1"/>
    </row>
    <row r="187" spans="24:32" ht="12.75" x14ac:dyDescent="0.2">
      <c r="X187" s="1"/>
      <c r="Y187" s="1"/>
      <c r="Z187" s="74"/>
      <c r="AA187" s="74"/>
      <c r="AB187" s="74"/>
      <c r="AC187" s="74"/>
      <c r="AD187" s="1"/>
      <c r="AE187" s="1"/>
      <c r="AF187" s="1"/>
    </row>
    <row r="188" spans="24:32" ht="12.75" x14ac:dyDescent="0.2">
      <c r="X188" s="1"/>
      <c r="Y188" s="1"/>
      <c r="Z188" s="74"/>
      <c r="AA188" s="74"/>
      <c r="AB188" s="74"/>
      <c r="AC188" s="74"/>
      <c r="AD188" s="1"/>
      <c r="AE188" s="1"/>
      <c r="AF188" s="1"/>
    </row>
    <row r="189" spans="24:32" ht="12.75" x14ac:dyDescent="0.2">
      <c r="X189" s="1"/>
      <c r="Y189" s="1"/>
      <c r="Z189" s="74"/>
      <c r="AA189" s="74"/>
      <c r="AB189" s="74"/>
      <c r="AC189" s="74"/>
      <c r="AD189" s="1"/>
      <c r="AE189" s="1"/>
      <c r="AF189" s="1"/>
    </row>
    <row r="190" spans="24:32" ht="12.75" x14ac:dyDescent="0.2">
      <c r="X190" s="1"/>
      <c r="Y190" s="1"/>
      <c r="Z190" s="74"/>
      <c r="AA190" s="74"/>
      <c r="AB190" s="74"/>
      <c r="AC190" s="74"/>
      <c r="AD190" s="1"/>
      <c r="AE190" s="1"/>
      <c r="AF190" s="1"/>
    </row>
    <row r="191" spans="24:32" ht="12.75" x14ac:dyDescent="0.2">
      <c r="X191" s="1"/>
      <c r="Y191" s="1"/>
      <c r="Z191" s="74"/>
      <c r="AA191" s="74"/>
      <c r="AB191" s="74"/>
      <c r="AC191" s="74"/>
      <c r="AD191" s="1"/>
      <c r="AE191" s="1"/>
      <c r="AF191" s="1"/>
    </row>
    <row r="192" spans="24:32" ht="12.75" x14ac:dyDescent="0.2">
      <c r="X192" s="1"/>
      <c r="Y192" s="1"/>
      <c r="Z192" s="74"/>
      <c r="AA192" s="74"/>
      <c r="AB192" s="74"/>
      <c r="AC192" s="74"/>
      <c r="AD192" s="1"/>
      <c r="AE192" s="1"/>
      <c r="AF192" s="1"/>
    </row>
    <row r="193" spans="24:32" ht="12.75" x14ac:dyDescent="0.2">
      <c r="X193" s="1"/>
      <c r="Y193" s="1"/>
      <c r="Z193" s="74"/>
      <c r="AA193" s="74"/>
      <c r="AB193" s="74"/>
      <c r="AC193" s="74"/>
      <c r="AD193" s="1"/>
      <c r="AE193" s="1"/>
      <c r="AF193" s="1"/>
    </row>
    <row r="194" spans="24:32" ht="12.75" x14ac:dyDescent="0.2">
      <c r="X194" s="1"/>
      <c r="Y194" s="1"/>
      <c r="Z194" s="74"/>
      <c r="AA194" s="74"/>
      <c r="AB194" s="74"/>
      <c r="AC194" s="74"/>
      <c r="AD194" s="1"/>
      <c r="AE194" s="1"/>
      <c r="AF194" s="1"/>
    </row>
    <row r="195" spans="24:32" ht="12.75" x14ac:dyDescent="0.2">
      <c r="X195" s="1"/>
      <c r="Y195" s="1"/>
      <c r="Z195" s="74"/>
      <c r="AA195" s="74"/>
      <c r="AB195" s="74"/>
      <c r="AC195" s="74"/>
      <c r="AD195" s="1"/>
      <c r="AE195" s="1"/>
      <c r="AF195" s="1"/>
    </row>
    <row r="196" spans="24:32" ht="12.75" x14ac:dyDescent="0.2">
      <c r="X196" s="1"/>
      <c r="Y196" s="1"/>
      <c r="Z196" s="74"/>
      <c r="AA196" s="74"/>
      <c r="AB196" s="74"/>
      <c r="AC196" s="74"/>
      <c r="AD196" s="1"/>
      <c r="AE196" s="1"/>
      <c r="AF196" s="1"/>
    </row>
    <row r="197" spans="24:32" ht="12.75" x14ac:dyDescent="0.2">
      <c r="X197" s="1"/>
      <c r="Y197" s="1"/>
      <c r="Z197" s="74"/>
      <c r="AA197" s="74"/>
      <c r="AB197" s="74"/>
      <c r="AC197" s="74"/>
      <c r="AD197" s="1"/>
      <c r="AE197" s="1"/>
      <c r="AF197" s="1"/>
    </row>
    <row r="198" spans="24:32" ht="12.75" x14ac:dyDescent="0.2">
      <c r="X198" s="1"/>
      <c r="Y198" s="1"/>
      <c r="Z198" s="74"/>
      <c r="AA198" s="74"/>
      <c r="AB198" s="74"/>
      <c r="AC198" s="74"/>
      <c r="AD198" s="1"/>
      <c r="AE198" s="1"/>
      <c r="AF198" s="1"/>
    </row>
    <row r="199" spans="24:32" ht="12.75" x14ac:dyDescent="0.2">
      <c r="X199" s="1"/>
      <c r="Y199" s="1"/>
      <c r="Z199" s="74"/>
      <c r="AA199" s="74"/>
      <c r="AB199" s="74"/>
      <c r="AC199" s="74"/>
      <c r="AD199" s="1"/>
      <c r="AE199" s="1"/>
      <c r="AF199" s="1"/>
    </row>
    <row r="200" spans="24:32" ht="12.75" x14ac:dyDescent="0.2">
      <c r="X200" s="1"/>
      <c r="Y200" s="1"/>
      <c r="Z200" s="74"/>
      <c r="AA200" s="74"/>
      <c r="AB200" s="74"/>
      <c r="AC200" s="74"/>
      <c r="AD200" s="1"/>
      <c r="AE200" s="1"/>
      <c r="AF200" s="1"/>
    </row>
    <row r="201" spans="24:32" ht="12.75" x14ac:dyDescent="0.2">
      <c r="X201" s="1"/>
      <c r="Y201" s="1"/>
      <c r="Z201" s="74"/>
      <c r="AA201" s="74"/>
      <c r="AB201" s="74"/>
      <c r="AC201" s="74"/>
      <c r="AD201" s="1"/>
      <c r="AE201" s="1"/>
      <c r="AF201" s="1"/>
    </row>
    <row r="202" spans="24:32" ht="12.75" x14ac:dyDescent="0.2">
      <c r="X202" s="1"/>
      <c r="Y202" s="1"/>
      <c r="Z202" s="74"/>
      <c r="AA202" s="74"/>
      <c r="AB202" s="74"/>
      <c r="AC202" s="74"/>
      <c r="AD202" s="1"/>
      <c r="AE202" s="1"/>
      <c r="AF202" s="1"/>
    </row>
    <row r="203" spans="24:32" ht="12.75" x14ac:dyDescent="0.2">
      <c r="X203" s="1"/>
      <c r="Y203" s="1"/>
      <c r="Z203" s="74"/>
      <c r="AA203" s="74"/>
      <c r="AB203" s="74"/>
      <c r="AC203" s="74"/>
      <c r="AD203" s="1"/>
      <c r="AE203" s="1"/>
      <c r="AF203" s="1"/>
    </row>
    <row r="204" spans="24:32" ht="12.75" x14ac:dyDescent="0.2">
      <c r="X204" s="1"/>
      <c r="Y204" s="1"/>
      <c r="Z204" s="74"/>
      <c r="AA204" s="74"/>
      <c r="AB204" s="74"/>
      <c r="AC204" s="74"/>
      <c r="AD204" s="1"/>
      <c r="AE204" s="1"/>
      <c r="AF204" s="1"/>
    </row>
    <row r="205" spans="24:32" ht="12.75" x14ac:dyDescent="0.2">
      <c r="X205" s="1"/>
      <c r="Y205" s="1"/>
      <c r="Z205" s="74"/>
      <c r="AA205" s="74"/>
      <c r="AB205" s="74"/>
      <c r="AC205" s="74"/>
      <c r="AD205" s="1"/>
      <c r="AE205" s="1"/>
      <c r="AF205" s="1"/>
    </row>
    <row r="206" spans="24:32" ht="12.75" x14ac:dyDescent="0.2">
      <c r="X206" s="1"/>
      <c r="Y206" s="1"/>
      <c r="Z206" s="74"/>
      <c r="AA206" s="74"/>
      <c r="AB206" s="74"/>
      <c r="AC206" s="74"/>
      <c r="AD206" s="1"/>
      <c r="AE206" s="1"/>
      <c r="AF206" s="1"/>
    </row>
    <row r="207" spans="24:32" ht="12.75" x14ac:dyDescent="0.2">
      <c r="X207" s="1"/>
      <c r="Y207" s="1"/>
      <c r="Z207" s="74"/>
      <c r="AA207" s="74"/>
      <c r="AB207" s="74"/>
      <c r="AC207" s="74"/>
      <c r="AD207" s="1"/>
      <c r="AE207" s="1"/>
      <c r="AF207" s="1"/>
    </row>
    <row r="208" spans="24:32" ht="12.75" x14ac:dyDescent="0.2">
      <c r="X208" s="1"/>
      <c r="Y208" s="1"/>
      <c r="Z208" s="74"/>
      <c r="AA208" s="74"/>
      <c r="AB208" s="74"/>
      <c r="AC208" s="74"/>
      <c r="AD208" s="1"/>
      <c r="AE208" s="1"/>
      <c r="AF208" s="1"/>
    </row>
    <row r="209" spans="24:32" ht="12.75" x14ac:dyDescent="0.2">
      <c r="X209" s="1"/>
      <c r="Y209" s="1"/>
      <c r="Z209" s="74"/>
      <c r="AA209" s="74"/>
      <c r="AB209" s="74"/>
      <c r="AC209" s="74"/>
      <c r="AD209" s="1"/>
      <c r="AE209" s="1"/>
      <c r="AF209" s="1"/>
    </row>
    <row r="210" spans="24:32" ht="12.75" x14ac:dyDescent="0.2">
      <c r="X210" s="1"/>
      <c r="Y210" s="1"/>
      <c r="Z210" s="74"/>
      <c r="AA210" s="74"/>
      <c r="AB210" s="74"/>
      <c r="AC210" s="74"/>
      <c r="AD210" s="1"/>
      <c r="AE210" s="1"/>
      <c r="AF210" s="1"/>
    </row>
    <row r="211" spans="24:32" ht="12.75" x14ac:dyDescent="0.2">
      <c r="X211" s="1"/>
      <c r="Y211" s="1"/>
      <c r="Z211" s="74"/>
      <c r="AA211" s="74"/>
      <c r="AB211" s="74"/>
      <c r="AC211" s="74"/>
      <c r="AD211" s="1"/>
      <c r="AE211" s="1"/>
      <c r="AF211" s="1"/>
    </row>
    <row r="212" spans="24:32" ht="12.75" x14ac:dyDescent="0.2">
      <c r="X212" s="1"/>
      <c r="Y212" s="1"/>
      <c r="Z212" s="74"/>
      <c r="AA212" s="74"/>
      <c r="AB212" s="74"/>
      <c r="AC212" s="74"/>
      <c r="AD212" s="1"/>
      <c r="AE212" s="1"/>
      <c r="AF212" s="1"/>
    </row>
    <row r="213" spans="24:32" ht="12.75" x14ac:dyDescent="0.2">
      <c r="X213" s="1"/>
      <c r="Y213" s="1"/>
      <c r="Z213" s="74"/>
      <c r="AA213" s="74"/>
      <c r="AB213" s="74"/>
      <c r="AC213" s="74"/>
      <c r="AD213" s="1"/>
      <c r="AE213" s="1"/>
      <c r="AF213" s="1"/>
    </row>
    <row r="214" spans="24:32" ht="12.75" x14ac:dyDescent="0.2">
      <c r="X214" s="1"/>
      <c r="Y214" s="1"/>
      <c r="Z214" s="74"/>
      <c r="AA214" s="74"/>
      <c r="AB214" s="74"/>
      <c r="AC214" s="74"/>
      <c r="AD214" s="1"/>
      <c r="AE214" s="1"/>
      <c r="AF214" s="1"/>
    </row>
    <row r="215" spans="24:32" ht="12.75" x14ac:dyDescent="0.2">
      <c r="X215" s="1"/>
      <c r="Y215" s="1"/>
      <c r="Z215" s="74"/>
      <c r="AA215" s="74"/>
      <c r="AB215" s="74"/>
      <c r="AC215" s="74"/>
      <c r="AD215" s="1"/>
      <c r="AE215" s="1"/>
      <c r="AF215" s="1"/>
    </row>
    <row r="216" spans="24:32" ht="12.75" x14ac:dyDescent="0.2">
      <c r="X216" s="1"/>
      <c r="Y216" s="1"/>
      <c r="Z216" s="74"/>
      <c r="AA216" s="74"/>
      <c r="AB216" s="74"/>
      <c r="AC216" s="74"/>
      <c r="AD216" s="1"/>
      <c r="AE216" s="1"/>
      <c r="AF216" s="1"/>
    </row>
    <row r="217" spans="24:32" ht="12.75" x14ac:dyDescent="0.2">
      <c r="X217" s="1"/>
      <c r="Y217" s="1"/>
      <c r="Z217" s="74"/>
      <c r="AA217" s="74"/>
      <c r="AB217" s="74"/>
      <c r="AC217" s="74"/>
      <c r="AD217" s="1"/>
      <c r="AE217" s="1"/>
      <c r="AF217" s="1"/>
    </row>
    <row r="218" spans="24:32" ht="12.75" x14ac:dyDescent="0.2">
      <c r="X218" s="1"/>
      <c r="Y218" s="1"/>
      <c r="Z218" s="74"/>
      <c r="AA218" s="74"/>
      <c r="AB218" s="74"/>
      <c r="AC218" s="74"/>
      <c r="AD218" s="1"/>
      <c r="AE218" s="1"/>
      <c r="AF218" s="1"/>
    </row>
    <row r="219" spans="24:32" ht="12.75" x14ac:dyDescent="0.2">
      <c r="X219" s="1"/>
      <c r="Y219" s="1"/>
      <c r="Z219" s="74"/>
      <c r="AA219" s="74"/>
      <c r="AB219" s="74"/>
      <c r="AC219" s="74"/>
      <c r="AD219" s="1"/>
      <c r="AE219" s="1"/>
      <c r="AF219" s="1"/>
    </row>
    <row r="220" spans="24:32" ht="12.75" x14ac:dyDescent="0.2">
      <c r="X220" s="1"/>
      <c r="Y220" s="1"/>
      <c r="Z220" s="74"/>
      <c r="AA220" s="74"/>
      <c r="AB220" s="74"/>
      <c r="AC220" s="74"/>
      <c r="AD220" s="1"/>
      <c r="AE220" s="1"/>
      <c r="AF220" s="1"/>
    </row>
    <row r="221" spans="24:32" ht="12.75" x14ac:dyDescent="0.2">
      <c r="X221" s="1"/>
      <c r="Y221" s="1"/>
      <c r="Z221" s="74"/>
      <c r="AA221" s="74"/>
      <c r="AB221" s="74"/>
      <c r="AC221" s="74"/>
      <c r="AD221" s="1"/>
      <c r="AE221" s="1"/>
      <c r="AF221" s="1"/>
    </row>
    <row r="222" spans="24:32" ht="12.75" x14ac:dyDescent="0.2">
      <c r="X222" s="1"/>
      <c r="Y222" s="1"/>
      <c r="Z222" s="74"/>
      <c r="AA222" s="74"/>
      <c r="AB222" s="74"/>
      <c r="AC222" s="74"/>
      <c r="AD222" s="1"/>
      <c r="AE222" s="1"/>
      <c r="AF222" s="1"/>
    </row>
    <row r="223" spans="24:32" ht="12.75" x14ac:dyDescent="0.2">
      <c r="X223" s="1"/>
      <c r="Y223" s="1"/>
      <c r="Z223" s="74"/>
      <c r="AA223" s="74"/>
      <c r="AB223" s="74"/>
      <c r="AC223" s="74"/>
      <c r="AD223" s="1"/>
      <c r="AE223" s="1"/>
      <c r="AF223" s="1"/>
    </row>
    <row r="224" spans="24:32" ht="12.75" x14ac:dyDescent="0.2">
      <c r="X224" s="1"/>
      <c r="Y224" s="1"/>
      <c r="Z224" s="74"/>
      <c r="AA224" s="74"/>
      <c r="AB224" s="74"/>
      <c r="AC224" s="74"/>
      <c r="AD224" s="1"/>
      <c r="AE224" s="1"/>
      <c r="AF224" s="1"/>
    </row>
    <row r="225" spans="24:32" ht="12.75" x14ac:dyDescent="0.2">
      <c r="X225" s="1"/>
      <c r="Y225" s="1"/>
      <c r="Z225" s="74"/>
      <c r="AA225" s="74"/>
      <c r="AB225" s="74"/>
      <c r="AC225" s="74"/>
      <c r="AD225" s="1"/>
      <c r="AE225" s="1"/>
      <c r="AF225" s="1"/>
    </row>
  </sheetData>
  <sheetProtection sheet="1" objects="1" scenarios="1" insertRows="0" selectLockedCells="1"/>
  <mergeCells count="19"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</mergeCells>
  <conditionalFormatting sqref="M8:M9">
    <cfRule type="cellIs" dxfId="6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C1833"/>
  <sheetViews>
    <sheetView workbookViewId="0">
      <selection activeCell="F33" sqref="F33"/>
    </sheetView>
  </sheetViews>
  <sheetFormatPr baseColWidth="10" defaultRowHeight="15" x14ac:dyDescent="0.25"/>
  <cols>
    <col min="1" max="1" width="11.42578125" style="60" customWidth="1"/>
    <col min="2" max="2" width="8.42578125" style="60" customWidth="1"/>
    <col min="3" max="3" width="9" style="60" customWidth="1"/>
    <col min="4" max="4" width="9.5703125" style="60" customWidth="1"/>
    <col min="5" max="5" width="5" customWidth="1"/>
    <col min="6" max="6" width="11.5703125" style="83" customWidth="1"/>
    <col min="7" max="9" width="9.85546875" style="60" customWidth="1"/>
    <col min="10" max="10" width="3" customWidth="1"/>
    <col min="11" max="11" width="8.7109375" style="83" customWidth="1"/>
    <col min="12" max="14" width="8.7109375" style="60" customWidth="1"/>
    <col min="15" max="15" width="2.28515625" customWidth="1"/>
    <col min="16" max="16" width="9" style="83" customWidth="1"/>
    <col min="17" max="19" width="9" style="60" customWidth="1"/>
    <col min="20" max="20" width="2.42578125" customWidth="1"/>
    <col min="21" max="21" width="8.85546875" style="83" customWidth="1"/>
    <col min="22" max="24" width="8.85546875" style="60" customWidth="1"/>
  </cols>
  <sheetData>
    <row r="1" spans="1:29" ht="33.75" customHeight="1" x14ac:dyDescent="0.45">
      <c r="A1" s="287">
        <v>2013</v>
      </c>
      <c r="J1" s="80" t="s">
        <v>33</v>
      </c>
    </row>
    <row r="2" spans="1:29" s="78" customFormat="1" ht="20.25" customHeight="1" x14ac:dyDescent="0.25">
      <c r="A2" s="79" t="s">
        <v>31</v>
      </c>
      <c r="B2" s="81"/>
      <c r="C2" s="81"/>
      <c r="D2" s="81"/>
      <c r="F2" s="85" t="s">
        <v>32</v>
      </c>
      <c r="G2" s="81"/>
      <c r="H2" s="81"/>
      <c r="I2" s="288">
        <v>2014</v>
      </c>
      <c r="K2" s="84" t="s">
        <v>34</v>
      </c>
      <c r="L2" s="81"/>
      <c r="M2" s="81"/>
      <c r="N2" s="81"/>
      <c r="P2" s="84" t="s">
        <v>28</v>
      </c>
      <c r="Q2" s="81"/>
      <c r="R2" s="81"/>
      <c r="S2" s="81"/>
      <c r="U2" s="86" t="s">
        <v>29</v>
      </c>
      <c r="V2" s="81"/>
      <c r="W2" s="81"/>
      <c r="X2" s="81"/>
      <c r="Z2"/>
      <c r="AA2"/>
      <c r="AB2"/>
      <c r="AC2"/>
    </row>
    <row r="3" spans="1:29" x14ac:dyDescent="0.25">
      <c r="A3" s="77" t="s">
        <v>20</v>
      </c>
      <c r="B3" s="77" t="s">
        <v>21</v>
      </c>
      <c r="C3" s="77" t="s">
        <v>22</v>
      </c>
      <c r="D3" s="77" t="s">
        <v>23</v>
      </c>
      <c r="F3" s="82" t="s">
        <v>20</v>
      </c>
      <c r="G3" s="77" t="s">
        <v>21</v>
      </c>
      <c r="H3" s="77" t="s">
        <v>22</v>
      </c>
      <c r="I3" s="77" t="s">
        <v>23</v>
      </c>
      <c r="K3" s="82" t="s">
        <v>20</v>
      </c>
      <c r="L3" s="77" t="s">
        <v>21</v>
      </c>
      <c r="M3" s="77" t="s">
        <v>22</v>
      </c>
      <c r="N3" s="77" t="s">
        <v>23</v>
      </c>
      <c r="P3" s="82" t="s">
        <v>20</v>
      </c>
      <c r="Q3" s="77" t="s">
        <v>21</v>
      </c>
      <c r="R3" s="77" t="s">
        <v>22</v>
      </c>
      <c r="S3" s="77" t="s">
        <v>23</v>
      </c>
      <c r="U3" s="82" t="s">
        <v>20</v>
      </c>
      <c r="V3" s="77" t="s">
        <v>21</v>
      </c>
      <c r="W3" s="77" t="s">
        <v>22</v>
      </c>
      <c r="X3" s="77" t="s">
        <v>23</v>
      </c>
    </row>
    <row r="4" spans="1:29" x14ac:dyDescent="0.25">
      <c r="A4" s="75">
        <v>41282</v>
      </c>
      <c r="B4" s="60" t="s">
        <v>125</v>
      </c>
      <c r="C4" s="60" t="s">
        <v>28</v>
      </c>
      <c r="D4" s="76">
        <v>0.5</v>
      </c>
      <c r="F4" s="83">
        <v>41641</v>
      </c>
      <c r="G4" s="60" t="s">
        <v>276</v>
      </c>
      <c r="H4" s="60" t="s">
        <v>18</v>
      </c>
      <c r="I4" s="60">
        <v>25</v>
      </c>
      <c r="K4" s="83">
        <v>41640</v>
      </c>
      <c r="L4" s="60" t="s">
        <v>284</v>
      </c>
      <c r="M4" s="60" t="s">
        <v>285</v>
      </c>
      <c r="N4" s="60">
        <v>7</v>
      </c>
    </row>
    <row r="5" spans="1:29" x14ac:dyDescent="0.25">
      <c r="A5" s="75">
        <v>41282</v>
      </c>
      <c r="B5" s="60" t="s">
        <v>126</v>
      </c>
      <c r="C5" s="60" t="s">
        <v>28</v>
      </c>
      <c r="D5" s="76">
        <v>5</v>
      </c>
      <c r="F5" s="83">
        <v>41641</v>
      </c>
      <c r="G5" s="60" t="s">
        <v>277</v>
      </c>
      <c r="H5" s="60" t="s">
        <v>18</v>
      </c>
      <c r="I5" s="60">
        <v>12</v>
      </c>
      <c r="K5" s="83">
        <v>41641</v>
      </c>
      <c r="L5" s="60" t="s">
        <v>276</v>
      </c>
      <c r="M5" s="60" t="s">
        <v>18</v>
      </c>
      <c r="N5" s="60">
        <v>7</v>
      </c>
    </row>
    <row r="6" spans="1:29" x14ac:dyDescent="0.25">
      <c r="A6" s="75">
        <v>41283</v>
      </c>
      <c r="B6" s="60" t="s">
        <v>126</v>
      </c>
      <c r="C6" s="60" t="s">
        <v>28</v>
      </c>
      <c r="D6" s="76">
        <v>5.5</v>
      </c>
      <c r="F6" s="83">
        <v>41646</v>
      </c>
      <c r="G6" s="60" t="s">
        <v>283</v>
      </c>
      <c r="H6" s="60" t="s">
        <v>18</v>
      </c>
      <c r="I6" s="60">
        <v>12</v>
      </c>
      <c r="K6" s="83">
        <v>41641</v>
      </c>
      <c r="L6" s="60" t="s">
        <v>277</v>
      </c>
      <c r="M6" s="60" t="s">
        <v>18</v>
      </c>
      <c r="N6" s="60">
        <v>8</v>
      </c>
    </row>
    <row r="7" spans="1:29" x14ac:dyDescent="0.25">
      <c r="A7" s="75">
        <v>41283</v>
      </c>
      <c r="B7" s="60" t="s">
        <v>127</v>
      </c>
      <c r="C7" s="60" t="s">
        <v>28</v>
      </c>
      <c r="D7" s="76">
        <v>0.5</v>
      </c>
      <c r="K7" s="83">
        <v>41646</v>
      </c>
      <c r="L7" s="60" t="s">
        <v>283</v>
      </c>
      <c r="M7" s="60" t="s">
        <v>18</v>
      </c>
      <c r="N7" s="60">
        <v>12</v>
      </c>
    </row>
    <row r="8" spans="1:29" x14ac:dyDescent="0.25">
      <c r="A8" s="75">
        <v>41284</v>
      </c>
      <c r="B8" s="60" t="s">
        <v>126</v>
      </c>
      <c r="C8" s="60" t="s">
        <v>28</v>
      </c>
      <c r="D8" s="76">
        <v>6.5</v>
      </c>
    </row>
    <row r="9" spans="1:29" x14ac:dyDescent="0.25">
      <c r="A9" s="75">
        <v>41285</v>
      </c>
      <c r="B9" s="60" t="s">
        <v>125</v>
      </c>
      <c r="C9" s="60" t="s">
        <v>28</v>
      </c>
      <c r="D9" s="76">
        <v>1</v>
      </c>
    </row>
    <row r="10" spans="1:29" x14ac:dyDescent="0.25">
      <c r="A10" s="75">
        <v>41285</v>
      </c>
      <c r="B10" s="60" t="s">
        <v>126</v>
      </c>
      <c r="C10" s="60" t="s">
        <v>28</v>
      </c>
      <c r="D10" s="76">
        <v>1</v>
      </c>
    </row>
    <row r="11" spans="1:29" x14ac:dyDescent="0.25">
      <c r="A11" s="75">
        <v>41285</v>
      </c>
      <c r="B11" s="60" t="s">
        <v>128</v>
      </c>
      <c r="C11" s="60" t="s">
        <v>28</v>
      </c>
      <c r="D11" s="76">
        <v>0.5</v>
      </c>
    </row>
    <row r="12" spans="1:29" x14ac:dyDescent="0.25">
      <c r="A12" s="75">
        <v>41285</v>
      </c>
      <c r="B12" s="60">
        <v>999</v>
      </c>
      <c r="C12" s="60" t="s">
        <v>28</v>
      </c>
      <c r="D12" s="76">
        <v>1.75</v>
      </c>
    </row>
    <row r="13" spans="1:29" x14ac:dyDescent="0.25">
      <c r="A13" s="75">
        <v>41288</v>
      </c>
      <c r="B13" s="60" t="s">
        <v>129</v>
      </c>
      <c r="C13" s="60" t="s">
        <v>28</v>
      </c>
      <c r="D13" s="76">
        <v>4.25</v>
      </c>
    </row>
    <row r="14" spans="1:29" x14ac:dyDescent="0.25">
      <c r="A14" s="75">
        <v>41288</v>
      </c>
      <c r="B14" s="60" t="s">
        <v>125</v>
      </c>
      <c r="C14" s="60" t="s">
        <v>28</v>
      </c>
      <c r="D14" s="76">
        <v>2</v>
      </c>
    </row>
    <row r="15" spans="1:29" x14ac:dyDescent="0.25">
      <c r="A15" s="75">
        <v>41289</v>
      </c>
      <c r="B15" s="60" t="s">
        <v>129</v>
      </c>
      <c r="C15" s="60" t="s">
        <v>28</v>
      </c>
      <c r="D15" s="76">
        <v>6.5</v>
      </c>
    </row>
    <row r="16" spans="1:29" x14ac:dyDescent="0.25">
      <c r="A16" s="75">
        <v>41289</v>
      </c>
      <c r="B16" s="60" t="s">
        <v>130</v>
      </c>
      <c r="C16" s="60" t="s">
        <v>28</v>
      </c>
      <c r="D16" s="76">
        <v>0.25</v>
      </c>
    </row>
    <row r="17" spans="1:4" x14ac:dyDescent="0.25">
      <c r="A17" s="75">
        <v>41290</v>
      </c>
      <c r="B17" s="60" t="s">
        <v>131</v>
      </c>
      <c r="C17" s="60" t="s">
        <v>28</v>
      </c>
      <c r="D17" s="76">
        <v>1</v>
      </c>
    </row>
    <row r="18" spans="1:4" x14ac:dyDescent="0.25">
      <c r="A18" s="75">
        <v>41290</v>
      </c>
      <c r="B18" s="60" t="s">
        <v>129</v>
      </c>
      <c r="C18" s="60" t="s">
        <v>28</v>
      </c>
      <c r="D18" s="76">
        <v>4</v>
      </c>
    </row>
    <row r="19" spans="1:4" x14ac:dyDescent="0.25">
      <c r="A19" s="75">
        <v>41290</v>
      </c>
      <c r="B19" s="60" t="s">
        <v>125</v>
      </c>
      <c r="C19" s="60" t="s">
        <v>28</v>
      </c>
      <c r="D19" s="60">
        <v>0.5</v>
      </c>
    </row>
    <row r="20" spans="1:4" x14ac:dyDescent="0.25">
      <c r="A20" s="75">
        <v>41290</v>
      </c>
      <c r="B20" s="60" t="s">
        <v>132</v>
      </c>
      <c r="C20" s="60" t="s">
        <v>28</v>
      </c>
      <c r="D20" s="60">
        <v>0.25</v>
      </c>
    </row>
    <row r="21" spans="1:4" x14ac:dyDescent="0.25">
      <c r="A21" s="75">
        <v>41292</v>
      </c>
      <c r="B21" s="60" t="s">
        <v>129</v>
      </c>
      <c r="C21" s="60" t="s">
        <v>28</v>
      </c>
      <c r="D21" s="60">
        <v>5</v>
      </c>
    </row>
    <row r="22" spans="1:4" x14ac:dyDescent="0.25">
      <c r="A22" s="75">
        <v>41292</v>
      </c>
      <c r="B22" s="60" t="s">
        <v>125</v>
      </c>
      <c r="C22" s="60" t="s">
        <v>28</v>
      </c>
      <c r="D22" s="60">
        <v>0.5</v>
      </c>
    </row>
    <row r="23" spans="1:4" x14ac:dyDescent="0.25">
      <c r="A23" s="75">
        <v>41296</v>
      </c>
      <c r="B23" s="60" t="s">
        <v>133</v>
      </c>
      <c r="C23" s="60" t="s">
        <v>28</v>
      </c>
      <c r="D23" s="60">
        <v>0.5</v>
      </c>
    </row>
    <row r="24" spans="1:4" x14ac:dyDescent="0.25">
      <c r="A24" s="75">
        <v>41296</v>
      </c>
      <c r="B24" s="60" t="s">
        <v>125</v>
      </c>
      <c r="C24" s="60" t="s">
        <v>28</v>
      </c>
      <c r="D24" s="60">
        <v>3</v>
      </c>
    </row>
    <row r="25" spans="1:4" x14ac:dyDescent="0.25">
      <c r="A25" s="75">
        <v>41297</v>
      </c>
      <c r="B25" s="60" t="s">
        <v>133</v>
      </c>
      <c r="C25" s="60" t="s">
        <v>28</v>
      </c>
      <c r="D25" s="60">
        <v>2.5</v>
      </c>
    </row>
    <row r="26" spans="1:4" x14ac:dyDescent="0.25">
      <c r="A26" s="75">
        <v>41297</v>
      </c>
      <c r="B26" s="60" t="s">
        <v>125</v>
      </c>
      <c r="C26" s="60" t="s">
        <v>28</v>
      </c>
      <c r="D26" s="60">
        <v>0.5</v>
      </c>
    </row>
    <row r="27" spans="1:4" x14ac:dyDescent="0.25">
      <c r="A27" s="75">
        <v>41297</v>
      </c>
      <c r="B27" s="60" t="s">
        <v>126</v>
      </c>
      <c r="C27" s="60" t="s">
        <v>28</v>
      </c>
      <c r="D27" s="60">
        <v>2.25</v>
      </c>
    </row>
    <row r="28" spans="1:4" x14ac:dyDescent="0.25">
      <c r="A28" s="75">
        <v>41298</v>
      </c>
      <c r="B28" s="60">
        <v>168</v>
      </c>
      <c r="C28" s="60" t="s">
        <v>28</v>
      </c>
      <c r="D28" s="60">
        <v>0.25</v>
      </c>
    </row>
    <row r="29" spans="1:4" x14ac:dyDescent="0.25">
      <c r="A29" s="75">
        <v>41298</v>
      </c>
      <c r="B29" s="60" t="s">
        <v>133</v>
      </c>
      <c r="C29" s="60" t="s">
        <v>28</v>
      </c>
      <c r="D29" s="60">
        <v>5</v>
      </c>
    </row>
    <row r="30" spans="1:4" x14ac:dyDescent="0.25">
      <c r="A30" s="75">
        <v>41298</v>
      </c>
      <c r="B30" s="60" t="s">
        <v>130</v>
      </c>
      <c r="C30" s="60" t="s">
        <v>28</v>
      </c>
      <c r="D30" s="60">
        <v>0.5</v>
      </c>
    </row>
    <row r="31" spans="1:4" x14ac:dyDescent="0.25">
      <c r="A31" s="75">
        <v>41299</v>
      </c>
      <c r="B31" s="60" t="s">
        <v>133</v>
      </c>
      <c r="C31" s="60" t="s">
        <v>28</v>
      </c>
      <c r="D31" s="60">
        <v>4.5</v>
      </c>
    </row>
    <row r="32" spans="1:4" x14ac:dyDescent="0.25">
      <c r="A32" s="75">
        <v>41299</v>
      </c>
      <c r="B32" s="60" t="s">
        <v>125</v>
      </c>
      <c r="C32" s="60" t="s">
        <v>28</v>
      </c>
      <c r="D32" s="60">
        <v>0.5</v>
      </c>
    </row>
    <row r="33" spans="1:4" x14ac:dyDescent="0.25">
      <c r="A33" s="75">
        <v>41302</v>
      </c>
      <c r="B33" s="60" t="s">
        <v>129</v>
      </c>
      <c r="C33" s="60" t="s">
        <v>28</v>
      </c>
      <c r="D33" s="60">
        <v>5</v>
      </c>
    </row>
    <row r="34" spans="1:4" x14ac:dyDescent="0.25">
      <c r="A34" s="75">
        <v>41302</v>
      </c>
      <c r="B34" s="60" t="s">
        <v>125</v>
      </c>
      <c r="C34" s="60" t="s">
        <v>28</v>
      </c>
      <c r="D34" s="60">
        <v>1</v>
      </c>
    </row>
    <row r="35" spans="1:4" x14ac:dyDescent="0.25">
      <c r="A35" s="75">
        <v>41303</v>
      </c>
      <c r="B35" s="60" t="s">
        <v>129</v>
      </c>
      <c r="C35" s="60" t="s">
        <v>28</v>
      </c>
      <c r="D35" s="60">
        <v>3</v>
      </c>
    </row>
    <row r="36" spans="1:4" x14ac:dyDescent="0.25">
      <c r="A36" s="75">
        <v>41303</v>
      </c>
      <c r="B36" s="60" t="s">
        <v>125</v>
      </c>
      <c r="C36" s="60" t="s">
        <v>28</v>
      </c>
      <c r="D36" s="60">
        <v>1</v>
      </c>
    </row>
    <row r="37" spans="1:4" x14ac:dyDescent="0.25">
      <c r="A37" s="75">
        <v>41303</v>
      </c>
      <c r="B37" s="60" t="s">
        <v>126</v>
      </c>
      <c r="C37" s="60" t="s">
        <v>28</v>
      </c>
      <c r="D37" s="60">
        <v>0.5</v>
      </c>
    </row>
    <row r="38" spans="1:4" x14ac:dyDescent="0.25">
      <c r="A38" s="75">
        <v>41304</v>
      </c>
      <c r="B38" s="60" t="s">
        <v>134</v>
      </c>
      <c r="C38" s="60" t="s">
        <v>28</v>
      </c>
      <c r="D38" s="60">
        <v>2.25</v>
      </c>
    </row>
    <row r="39" spans="1:4" x14ac:dyDescent="0.25">
      <c r="A39" s="75">
        <v>41304</v>
      </c>
      <c r="B39" s="60" t="s">
        <v>129</v>
      </c>
      <c r="C39" s="60" t="s">
        <v>28</v>
      </c>
      <c r="D39" s="60">
        <v>4.25</v>
      </c>
    </row>
    <row r="40" spans="1:4" x14ac:dyDescent="0.25">
      <c r="A40" s="75">
        <v>41304</v>
      </c>
      <c r="B40" s="60" t="s">
        <v>47</v>
      </c>
      <c r="C40" s="60" t="s">
        <v>28</v>
      </c>
      <c r="D40" s="60">
        <v>0.5</v>
      </c>
    </row>
    <row r="41" spans="1:4" x14ac:dyDescent="0.25">
      <c r="A41" s="75">
        <v>41304</v>
      </c>
      <c r="B41" s="60" t="s">
        <v>126</v>
      </c>
      <c r="C41" s="60" t="s">
        <v>28</v>
      </c>
      <c r="D41" s="60">
        <v>0.5</v>
      </c>
    </row>
    <row r="42" spans="1:4" x14ac:dyDescent="0.25">
      <c r="A42" s="75">
        <v>41305</v>
      </c>
      <c r="B42" s="60" t="s">
        <v>129</v>
      </c>
      <c r="C42" s="60" t="s">
        <v>28</v>
      </c>
      <c r="D42" s="60">
        <v>2.5</v>
      </c>
    </row>
    <row r="43" spans="1:4" x14ac:dyDescent="0.25">
      <c r="A43" s="75">
        <v>41306</v>
      </c>
      <c r="B43" s="60" t="s">
        <v>129</v>
      </c>
      <c r="C43" s="60" t="s">
        <v>28</v>
      </c>
      <c r="D43" s="60">
        <v>4.25</v>
      </c>
    </row>
    <row r="44" spans="1:4" x14ac:dyDescent="0.25">
      <c r="A44" s="75">
        <v>41306</v>
      </c>
      <c r="B44" s="60" t="s">
        <v>125</v>
      </c>
      <c r="C44" s="60" t="s">
        <v>28</v>
      </c>
      <c r="D44" s="60">
        <v>1</v>
      </c>
    </row>
    <row r="45" spans="1:4" x14ac:dyDescent="0.25">
      <c r="A45" s="75">
        <v>41306</v>
      </c>
      <c r="B45" s="60" t="s">
        <v>126</v>
      </c>
      <c r="C45" s="60" t="s">
        <v>28</v>
      </c>
      <c r="D45" s="60">
        <v>1.75</v>
      </c>
    </row>
    <row r="46" spans="1:4" x14ac:dyDescent="0.25">
      <c r="A46" s="75">
        <v>41309</v>
      </c>
      <c r="B46" s="60" t="s">
        <v>126</v>
      </c>
      <c r="C46" s="60" t="s">
        <v>28</v>
      </c>
      <c r="D46" s="60">
        <v>4</v>
      </c>
    </row>
    <row r="47" spans="1:4" x14ac:dyDescent="0.25">
      <c r="A47" s="75">
        <v>41309</v>
      </c>
      <c r="B47" s="60" t="s">
        <v>135</v>
      </c>
      <c r="C47" s="60" t="s">
        <v>28</v>
      </c>
      <c r="D47" s="60">
        <v>2</v>
      </c>
    </row>
    <row r="48" spans="1:4" x14ac:dyDescent="0.25">
      <c r="A48" s="75">
        <v>41310</v>
      </c>
      <c r="B48" s="60" t="s">
        <v>136</v>
      </c>
      <c r="C48" s="60" t="s">
        <v>28</v>
      </c>
      <c r="D48" s="60">
        <v>1</v>
      </c>
    </row>
    <row r="49" spans="1:4" x14ac:dyDescent="0.25">
      <c r="A49" s="75">
        <v>41310</v>
      </c>
      <c r="B49" s="60" t="s">
        <v>126</v>
      </c>
      <c r="C49" s="60" t="s">
        <v>28</v>
      </c>
      <c r="D49" s="60">
        <v>5</v>
      </c>
    </row>
    <row r="50" spans="1:4" x14ac:dyDescent="0.25">
      <c r="A50" s="75">
        <v>41311</v>
      </c>
      <c r="B50" s="60">
        <v>163</v>
      </c>
      <c r="C50" s="60" t="s">
        <v>28</v>
      </c>
      <c r="D50" s="60">
        <v>1.5</v>
      </c>
    </row>
    <row r="51" spans="1:4" x14ac:dyDescent="0.25">
      <c r="A51" s="75">
        <v>41311</v>
      </c>
      <c r="B51" s="60" t="s">
        <v>136</v>
      </c>
      <c r="C51" s="60" t="s">
        <v>28</v>
      </c>
      <c r="D51" s="60">
        <v>2.5</v>
      </c>
    </row>
    <row r="52" spans="1:4" x14ac:dyDescent="0.25">
      <c r="A52" s="75">
        <v>41311</v>
      </c>
      <c r="B52" s="60" t="s">
        <v>127</v>
      </c>
      <c r="C52" s="60" t="s">
        <v>28</v>
      </c>
      <c r="D52" s="60">
        <v>1</v>
      </c>
    </row>
    <row r="53" spans="1:4" x14ac:dyDescent="0.25">
      <c r="A53" s="75">
        <v>41311</v>
      </c>
      <c r="B53" s="60" t="s">
        <v>47</v>
      </c>
      <c r="C53" s="60" t="s">
        <v>28</v>
      </c>
      <c r="D53" s="60">
        <v>3.5</v>
      </c>
    </row>
    <row r="54" spans="1:4" x14ac:dyDescent="0.25">
      <c r="A54" s="75">
        <v>41311</v>
      </c>
      <c r="B54" s="60">
        <v>163</v>
      </c>
      <c r="C54" s="60" t="s">
        <v>53</v>
      </c>
      <c r="D54" s="60">
        <v>1.5</v>
      </c>
    </row>
    <row r="55" spans="1:4" x14ac:dyDescent="0.25">
      <c r="A55" s="75">
        <v>41312</v>
      </c>
      <c r="B55" s="60">
        <v>163</v>
      </c>
      <c r="C55" s="60" t="s">
        <v>28</v>
      </c>
      <c r="D55" s="60">
        <v>2.5</v>
      </c>
    </row>
    <row r="56" spans="1:4" x14ac:dyDescent="0.25">
      <c r="A56" s="75">
        <v>41312</v>
      </c>
      <c r="B56" s="60">
        <v>157</v>
      </c>
      <c r="C56" s="60" t="s">
        <v>28</v>
      </c>
      <c r="D56" s="60">
        <v>4.75</v>
      </c>
    </row>
    <row r="57" spans="1:4" x14ac:dyDescent="0.25">
      <c r="A57" s="75">
        <v>41312</v>
      </c>
      <c r="B57" s="60" t="s">
        <v>47</v>
      </c>
      <c r="C57" s="60" t="s">
        <v>28</v>
      </c>
      <c r="D57" s="60">
        <v>1</v>
      </c>
    </row>
    <row r="58" spans="1:4" x14ac:dyDescent="0.25">
      <c r="A58" s="75">
        <v>41312</v>
      </c>
      <c r="B58" s="60">
        <v>163</v>
      </c>
      <c r="C58" s="60" t="s">
        <v>53</v>
      </c>
      <c r="D58" s="60">
        <v>2.5</v>
      </c>
    </row>
    <row r="59" spans="1:4" x14ac:dyDescent="0.25">
      <c r="A59" s="75">
        <v>41313</v>
      </c>
      <c r="B59" s="60">
        <v>163</v>
      </c>
      <c r="C59" s="60" t="s">
        <v>28</v>
      </c>
      <c r="D59" s="60">
        <v>0.5</v>
      </c>
    </row>
    <row r="60" spans="1:4" x14ac:dyDescent="0.25">
      <c r="A60" s="75">
        <v>41313</v>
      </c>
      <c r="B60" s="60">
        <v>157</v>
      </c>
      <c r="C60" s="60" t="s">
        <v>28</v>
      </c>
      <c r="D60" s="60">
        <v>1.25</v>
      </c>
    </row>
    <row r="61" spans="1:4" x14ac:dyDescent="0.25">
      <c r="A61" s="75">
        <v>41313</v>
      </c>
      <c r="B61" s="60">
        <v>135</v>
      </c>
      <c r="C61" s="60" t="s">
        <v>28</v>
      </c>
      <c r="D61" s="60">
        <v>5.25</v>
      </c>
    </row>
    <row r="62" spans="1:4" x14ac:dyDescent="0.25">
      <c r="A62" s="75">
        <v>41313</v>
      </c>
      <c r="B62" s="60">
        <v>163</v>
      </c>
      <c r="C62" s="60" t="s">
        <v>53</v>
      </c>
      <c r="D62" s="60">
        <v>0.5</v>
      </c>
    </row>
    <row r="63" spans="1:4" x14ac:dyDescent="0.25">
      <c r="A63" s="75">
        <v>41316</v>
      </c>
      <c r="B63" s="60">
        <v>168</v>
      </c>
      <c r="C63" s="60" t="s">
        <v>28</v>
      </c>
      <c r="D63" s="60">
        <v>1.75</v>
      </c>
    </row>
    <row r="64" spans="1:4" x14ac:dyDescent="0.25">
      <c r="A64" s="75">
        <v>41316</v>
      </c>
      <c r="B64" s="60" t="s">
        <v>127</v>
      </c>
      <c r="C64" s="60" t="s">
        <v>28</v>
      </c>
      <c r="D64" s="60">
        <v>1.25</v>
      </c>
    </row>
    <row r="65" spans="1:4" x14ac:dyDescent="0.25">
      <c r="A65" s="75">
        <v>41316</v>
      </c>
      <c r="B65" s="60" t="s">
        <v>135</v>
      </c>
      <c r="C65" s="60" t="s">
        <v>28</v>
      </c>
      <c r="D65" s="60">
        <v>4.5</v>
      </c>
    </row>
    <row r="66" spans="1:4" x14ac:dyDescent="0.25">
      <c r="A66" s="75">
        <v>41317</v>
      </c>
      <c r="B66" s="60" t="s">
        <v>127</v>
      </c>
      <c r="C66" s="60" t="s">
        <v>28</v>
      </c>
      <c r="D66" s="60">
        <v>1.25</v>
      </c>
    </row>
    <row r="67" spans="1:4" x14ac:dyDescent="0.25">
      <c r="A67" s="75">
        <v>41317</v>
      </c>
      <c r="B67" s="60" t="s">
        <v>135</v>
      </c>
      <c r="C67" s="60" t="s">
        <v>28</v>
      </c>
      <c r="D67" s="60">
        <v>3.5</v>
      </c>
    </row>
    <row r="68" spans="1:4" x14ac:dyDescent="0.25">
      <c r="A68" s="75">
        <v>41318</v>
      </c>
      <c r="B68" s="60" t="s">
        <v>127</v>
      </c>
      <c r="C68" s="60" t="s">
        <v>28</v>
      </c>
      <c r="D68" s="60">
        <v>2.5</v>
      </c>
    </row>
    <row r="69" spans="1:4" x14ac:dyDescent="0.25">
      <c r="A69" s="75">
        <v>41318</v>
      </c>
      <c r="B69" s="60" t="s">
        <v>135</v>
      </c>
      <c r="C69" s="60" t="s">
        <v>28</v>
      </c>
      <c r="D69" s="60">
        <v>2.25</v>
      </c>
    </row>
    <row r="70" spans="1:4" x14ac:dyDescent="0.25">
      <c r="A70" s="75">
        <v>41319</v>
      </c>
      <c r="B70" s="60" t="s">
        <v>130</v>
      </c>
      <c r="C70" s="60" t="s">
        <v>28</v>
      </c>
      <c r="D70" s="60">
        <v>2</v>
      </c>
    </row>
    <row r="71" spans="1:4" x14ac:dyDescent="0.25">
      <c r="A71" s="75">
        <v>41319</v>
      </c>
      <c r="B71" s="60" t="s">
        <v>135</v>
      </c>
      <c r="C71" s="60" t="s">
        <v>28</v>
      </c>
      <c r="D71" s="60">
        <v>1.25</v>
      </c>
    </row>
    <row r="72" spans="1:4" x14ac:dyDescent="0.25">
      <c r="A72" s="75">
        <v>41320</v>
      </c>
      <c r="B72" s="60" t="s">
        <v>127</v>
      </c>
      <c r="C72" s="60" t="s">
        <v>28</v>
      </c>
      <c r="D72" s="60">
        <v>3</v>
      </c>
    </row>
    <row r="73" spans="1:4" x14ac:dyDescent="0.25">
      <c r="A73" s="75">
        <v>41320</v>
      </c>
      <c r="B73" s="60" t="s">
        <v>130</v>
      </c>
      <c r="C73" s="60" t="s">
        <v>28</v>
      </c>
      <c r="D73" s="60">
        <v>3.5</v>
      </c>
    </row>
    <row r="74" spans="1:4" x14ac:dyDescent="0.25">
      <c r="A74" s="75">
        <v>41323</v>
      </c>
      <c r="B74" s="60" t="s">
        <v>130</v>
      </c>
      <c r="C74" s="60" t="s">
        <v>28</v>
      </c>
      <c r="D74" s="60">
        <v>0.5</v>
      </c>
    </row>
    <row r="75" spans="1:4" x14ac:dyDescent="0.25">
      <c r="A75" s="75">
        <v>41323</v>
      </c>
      <c r="B75" s="60" t="s">
        <v>127</v>
      </c>
      <c r="C75" s="60" t="s">
        <v>28</v>
      </c>
      <c r="D75" s="60">
        <v>5.25</v>
      </c>
    </row>
    <row r="76" spans="1:4" x14ac:dyDescent="0.25">
      <c r="A76" s="75">
        <v>41323</v>
      </c>
      <c r="B76" s="60" t="s">
        <v>125</v>
      </c>
      <c r="C76" s="60" t="s">
        <v>28</v>
      </c>
      <c r="D76" s="60">
        <v>1.25</v>
      </c>
    </row>
    <row r="77" spans="1:4" x14ac:dyDescent="0.25">
      <c r="A77" s="75">
        <v>41323</v>
      </c>
      <c r="B77" s="60" t="s">
        <v>135</v>
      </c>
      <c r="C77" s="60" t="s">
        <v>28</v>
      </c>
      <c r="D77" s="60">
        <v>3.5</v>
      </c>
    </row>
    <row r="78" spans="1:4" x14ac:dyDescent="0.25">
      <c r="A78" s="75">
        <v>41324</v>
      </c>
      <c r="B78" s="60" t="s">
        <v>137</v>
      </c>
      <c r="C78" s="60" t="s">
        <v>28</v>
      </c>
      <c r="D78" s="60">
        <v>0.5</v>
      </c>
    </row>
    <row r="79" spans="1:4" x14ac:dyDescent="0.25">
      <c r="A79" s="75">
        <v>41324</v>
      </c>
      <c r="B79" s="60" t="s">
        <v>47</v>
      </c>
      <c r="C79" s="60" t="s">
        <v>28</v>
      </c>
      <c r="D79" s="60">
        <v>2</v>
      </c>
    </row>
    <row r="80" spans="1:4" x14ac:dyDescent="0.25">
      <c r="A80" s="75">
        <v>41324</v>
      </c>
      <c r="B80" s="60" t="s">
        <v>138</v>
      </c>
      <c r="C80" s="60" t="s">
        <v>28</v>
      </c>
      <c r="D80" s="60">
        <v>1.75</v>
      </c>
    </row>
    <row r="81" spans="1:4" x14ac:dyDescent="0.25">
      <c r="A81" s="75">
        <v>41325</v>
      </c>
      <c r="B81" s="60" t="s">
        <v>125</v>
      </c>
      <c r="C81" s="60" t="s">
        <v>28</v>
      </c>
      <c r="D81" s="60">
        <v>6</v>
      </c>
    </row>
    <row r="82" spans="1:4" x14ac:dyDescent="0.25">
      <c r="A82" s="75">
        <v>41325</v>
      </c>
      <c r="B82" s="60" t="s">
        <v>138</v>
      </c>
      <c r="C82" s="60" t="s">
        <v>28</v>
      </c>
      <c r="D82" s="60">
        <v>1</v>
      </c>
    </row>
    <row r="83" spans="1:4" x14ac:dyDescent="0.25">
      <c r="A83" s="75">
        <v>41326</v>
      </c>
      <c r="B83" s="60" t="s">
        <v>134</v>
      </c>
      <c r="C83" s="60" t="s">
        <v>28</v>
      </c>
      <c r="D83" s="60">
        <v>2.25</v>
      </c>
    </row>
    <row r="84" spans="1:4" x14ac:dyDescent="0.25">
      <c r="A84" s="75">
        <v>41326</v>
      </c>
      <c r="B84" s="60" t="s">
        <v>130</v>
      </c>
      <c r="C84" s="60" t="s">
        <v>28</v>
      </c>
      <c r="D84" s="60">
        <v>0.5</v>
      </c>
    </row>
    <row r="85" spans="1:4" x14ac:dyDescent="0.25">
      <c r="A85" s="75">
        <v>41326</v>
      </c>
      <c r="B85" s="60" t="s">
        <v>137</v>
      </c>
      <c r="C85" s="60" t="s">
        <v>28</v>
      </c>
      <c r="D85" s="60">
        <v>1.5</v>
      </c>
    </row>
    <row r="86" spans="1:4" x14ac:dyDescent="0.25">
      <c r="A86" s="75">
        <v>41326</v>
      </c>
      <c r="B86" s="60" t="s">
        <v>125</v>
      </c>
      <c r="C86" s="60" t="s">
        <v>28</v>
      </c>
      <c r="D86" s="60">
        <v>2.25</v>
      </c>
    </row>
    <row r="87" spans="1:4" x14ac:dyDescent="0.25">
      <c r="A87" s="75">
        <v>41327</v>
      </c>
      <c r="B87" s="60">
        <v>195</v>
      </c>
      <c r="C87" s="60" t="s">
        <v>28</v>
      </c>
      <c r="D87" s="60">
        <v>0.5</v>
      </c>
    </row>
    <row r="88" spans="1:4" x14ac:dyDescent="0.25">
      <c r="A88" s="75">
        <v>41327</v>
      </c>
      <c r="B88" s="60" t="s">
        <v>125</v>
      </c>
      <c r="C88" s="60" t="s">
        <v>28</v>
      </c>
      <c r="D88" s="60">
        <v>1.5</v>
      </c>
    </row>
    <row r="89" spans="1:4" x14ac:dyDescent="0.25">
      <c r="A89" s="75">
        <v>41327</v>
      </c>
      <c r="B89" s="60" t="s">
        <v>138</v>
      </c>
      <c r="C89" s="60" t="s">
        <v>28</v>
      </c>
      <c r="D89" s="60">
        <v>4</v>
      </c>
    </row>
    <row r="90" spans="1:4" x14ac:dyDescent="0.25">
      <c r="A90" s="75">
        <v>41327</v>
      </c>
      <c r="B90" s="60">
        <v>195</v>
      </c>
      <c r="C90" s="60" t="s">
        <v>53</v>
      </c>
      <c r="D90" s="60">
        <v>0.5</v>
      </c>
    </row>
    <row r="91" spans="1:4" x14ac:dyDescent="0.25">
      <c r="A91" s="75">
        <v>41331</v>
      </c>
      <c r="B91" s="60">
        <v>157</v>
      </c>
      <c r="C91" s="60" t="s">
        <v>28</v>
      </c>
      <c r="D91" s="60">
        <v>4.75</v>
      </c>
    </row>
    <row r="92" spans="1:4" x14ac:dyDescent="0.25">
      <c r="A92" s="75">
        <v>41331</v>
      </c>
      <c r="B92" s="60">
        <v>8</v>
      </c>
      <c r="C92" s="60" t="s">
        <v>28</v>
      </c>
      <c r="D92" s="60">
        <v>1.75</v>
      </c>
    </row>
    <row r="93" spans="1:4" x14ac:dyDescent="0.25">
      <c r="A93" s="75">
        <v>41331</v>
      </c>
      <c r="B93" s="60" t="s">
        <v>137</v>
      </c>
      <c r="C93" s="60" t="s">
        <v>28</v>
      </c>
      <c r="D93" s="60">
        <v>1.5</v>
      </c>
    </row>
    <row r="94" spans="1:4" x14ac:dyDescent="0.25">
      <c r="A94" s="75">
        <v>41332</v>
      </c>
      <c r="B94" s="60">
        <v>163</v>
      </c>
      <c r="C94" s="60" t="s">
        <v>28</v>
      </c>
      <c r="D94" s="60">
        <v>0.75</v>
      </c>
    </row>
    <row r="95" spans="1:4" x14ac:dyDescent="0.25">
      <c r="A95" s="60">
        <v>41332</v>
      </c>
      <c r="B95" s="60">
        <v>182</v>
      </c>
      <c r="C95" s="60" t="s">
        <v>28</v>
      </c>
      <c r="D95" s="60">
        <v>0.75</v>
      </c>
    </row>
    <row r="96" spans="1:4" x14ac:dyDescent="0.25">
      <c r="A96" s="60">
        <v>41332</v>
      </c>
      <c r="B96" s="60" t="s">
        <v>134</v>
      </c>
      <c r="C96" s="60" t="s">
        <v>28</v>
      </c>
      <c r="D96" s="60">
        <v>0.5</v>
      </c>
    </row>
    <row r="97" spans="1:4" x14ac:dyDescent="0.25">
      <c r="A97" s="60">
        <v>41332</v>
      </c>
      <c r="B97" s="60" t="s">
        <v>138</v>
      </c>
      <c r="C97" s="60" t="s">
        <v>28</v>
      </c>
      <c r="D97" s="60">
        <v>4.25</v>
      </c>
    </row>
    <row r="98" spans="1:4" x14ac:dyDescent="0.25">
      <c r="A98" s="60">
        <v>41332</v>
      </c>
      <c r="B98" s="60">
        <v>163</v>
      </c>
      <c r="C98" s="60" t="s">
        <v>53</v>
      </c>
      <c r="D98" s="60">
        <v>0.75</v>
      </c>
    </row>
    <row r="99" spans="1:4" x14ac:dyDescent="0.25">
      <c r="A99" s="60">
        <v>41332</v>
      </c>
      <c r="B99" s="60">
        <v>182</v>
      </c>
      <c r="C99" s="60" t="s">
        <v>53</v>
      </c>
      <c r="D99" s="60">
        <v>0.75</v>
      </c>
    </row>
    <row r="100" spans="1:4" x14ac:dyDescent="0.25">
      <c r="A100" s="60">
        <v>41334</v>
      </c>
      <c r="B100" s="60" t="s">
        <v>134</v>
      </c>
      <c r="C100" s="60" t="s">
        <v>28</v>
      </c>
      <c r="D100" s="60">
        <v>0.25</v>
      </c>
    </row>
    <row r="101" spans="1:4" x14ac:dyDescent="0.25">
      <c r="A101" s="60">
        <v>41334</v>
      </c>
      <c r="B101" s="60" t="s">
        <v>137</v>
      </c>
      <c r="C101" s="60" t="s">
        <v>28</v>
      </c>
      <c r="D101" s="60">
        <v>1.25</v>
      </c>
    </row>
    <row r="102" spans="1:4" x14ac:dyDescent="0.25">
      <c r="A102" s="60">
        <v>41334</v>
      </c>
      <c r="B102" s="60" t="s">
        <v>132</v>
      </c>
      <c r="C102" s="60" t="s">
        <v>28</v>
      </c>
      <c r="D102" s="60">
        <v>0.25</v>
      </c>
    </row>
    <row r="103" spans="1:4" x14ac:dyDescent="0.25">
      <c r="A103" s="60">
        <v>41334</v>
      </c>
      <c r="B103" s="60" t="s">
        <v>126</v>
      </c>
      <c r="C103" s="60" t="s">
        <v>28</v>
      </c>
      <c r="D103" s="60">
        <v>0.25</v>
      </c>
    </row>
    <row r="104" spans="1:4" x14ac:dyDescent="0.25">
      <c r="A104" s="60">
        <v>41334</v>
      </c>
      <c r="B104" s="60" t="s">
        <v>139</v>
      </c>
      <c r="C104" s="60" t="s">
        <v>28</v>
      </c>
      <c r="D104" s="60">
        <v>0.25</v>
      </c>
    </row>
    <row r="105" spans="1:4" x14ac:dyDescent="0.25">
      <c r="A105" s="60">
        <v>41334</v>
      </c>
      <c r="B105" s="60" t="s">
        <v>138</v>
      </c>
      <c r="C105" s="60" t="s">
        <v>28</v>
      </c>
      <c r="D105" s="60">
        <v>3.25</v>
      </c>
    </row>
    <row r="106" spans="1:4" x14ac:dyDescent="0.25">
      <c r="A106" s="60">
        <v>41337</v>
      </c>
      <c r="B106" s="60" t="s">
        <v>136</v>
      </c>
      <c r="C106" s="60" t="s">
        <v>28</v>
      </c>
      <c r="D106" s="60">
        <v>0.5</v>
      </c>
    </row>
    <row r="107" spans="1:4" x14ac:dyDescent="0.25">
      <c r="A107" s="60">
        <v>41337</v>
      </c>
      <c r="B107" s="60" t="s">
        <v>140</v>
      </c>
      <c r="C107" s="60" t="s">
        <v>28</v>
      </c>
      <c r="D107" s="60">
        <v>5.25</v>
      </c>
    </row>
    <row r="108" spans="1:4" x14ac:dyDescent="0.25">
      <c r="A108" s="60">
        <v>41338</v>
      </c>
      <c r="B108" s="60" t="s">
        <v>141</v>
      </c>
      <c r="C108" s="60" t="s">
        <v>28</v>
      </c>
      <c r="D108" s="60">
        <v>0.5</v>
      </c>
    </row>
    <row r="109" spans="1:4" x14ac:dyDescent="0.25">
      <c r="A109" s="60">
        <v>41338</v>
      </c>
      <c r="B109" s="60" t="s">
        <v>142</v>
      </c>
      <c r="C109" s="60" t="s">
        <v>28</v>
      </c>
      <c r="D109" s="60">
        <v>0.25</v>
      </c>
    </row>
    <row r="110" spans="1:4" x14ac:dyDescent="0.25">
      <c r="A110" s="60">
        <v>41338</v>
      </c>
      <c r="B110" s="60" t="s">
        <v>140</v>
      </c>
      <c r="C110" s="60" t="s">
        <v>28</v>
      </c>
      <c r="D110" s="60">
        <v>6.75</v>
      </c>
    </row>
    <row r="111" spans="1:4" x14ac:dyDescent="0.25">
      <c r="A111" s="60">
        <v>41339</v>
      </c>
      <c r="B111" s="60">
        <v>60</v>
      </c>
      <c r="C111" s="60" t="s">
        <v>28</v>
      </c>
      <c r="D111" s="60">
        <v>0.75</v>
      </c>
    </row>
    <row r="112" spans="1:4" x14ac:dyDescent="0.25">
      <c r="A112" s="60">
        <v>41339</v>
      </c>
      <c r="B112" s="60" t="s">
        <v>136</v>
      </c>
      <c r="C112" s="60" t="s">
        <v>28</v>
      </c>
      <c r="D112" s="60">
        <v>0.5</v>
      </c>
    </row>
    <row r="113" spans="1:4" x14ac:dyDescent="0.25">
      <c r="A113" s="60">
        <v>41339</v>
      </c>
      <c r="B113" s="60" t="s">
        <v>140</v>
      </c>
      <c r="C113" s="60" t="s">
        <v>28</v>
      </c>
      <c r="D113" s="60">
        <v>5</v>
      </c>
    </row>
    <row r="114" spans="1:4" x14ac:dyDescent="0.25">
      <c r="A114" s="60">
        <v>41339</v>
      </c>
      <c r="B114" s="60">
        <v>60</v>
      </c>
      <c r="C114" s="60" t="s">
        <v>53</v>
      </c>
      <c r="D114" s="60">
        <v>0.75</v>
      </c>
    </row>
    <row r="115" spans="1:4" x14ac:dyDescent="0.25">
      <c r="A115" s="60">
        <v>41340</v>
      </c>
      <c r="B115" s="60" t="s">
        <v>142</v>
      </c>
      <c r="C115" s="60" t="s">
        <v>28</v>
      </c>
      <c r="D115" s="60">
        <v>0.25</v>
      </c>
    </row>
    <row r="116" spans="1:4" x14ac:dyDescent="0.25">
      <c r="A116" s="60">
        <v>41340</v>
      </c>
      <c r="B116" s="60" t="s">
        <v>133</v>
      </c>
      <c r="C116" s="60" t="s">
        <v>28</v>
      </c>
      <c r="D116" s="60">
        <v>1.5</v>
      </c>
    </row>
    <row r="117" spans="1:4" x14ac:dyDescent="0.25">
      <c r="A117" s="60">
        <v>41340</v>
      </c>
      <c r="B117" s="60" t="s">
        <v>140</v>
      </c>
      <c r="C117" s="60" t="s">
        <v>28</v>
      </c>
      <c r="D117" s="60">
        <v>1.75</v>
      </c>
    </row>
    <row r="118" spans="1:4" x14ac:dyDescent="0.25">
      <c r="A118" s="60">
        <v>41340</v>
      </c>
      <c r="B118" s="60" t="s">
        <v>138</v>
      </c>
      <c r="C118" s="60" t="s">
        <v>28</v>
      </c>
      <c r="D118" s="60">
        <v>2.5</v>
      </c>
    </row>
    <row r="119" spans="1:4" x14ac:dyDescent="0.25">
      <c r="A119" s="60">
        <v>41341</v>
      </c>
      <c r="B119" s="60" t="s">
        <v>143</v>
      </c>
      <c r="C119" s="60" t="s">
        <v>28</v>
      </c>
      <c r="D119" s="60">
        <v>3.5</v>
      </c>
    </row>
    <row r="120" spans="1:4" x14ac:dyDescent="0.25">
      <c r="A120" s="60">
        <v>41341</v>
      </c>
      <c r="B120" s="60" t="s">
        <v>140</v>
      </c>
      <c r="C120" s="60" t="s">
        <v>28</v>
      </c>
      <c r="D120" s="60">
        <v>1</v>
      </c>
    </row>
    <row r="121" spans="1:4" x14ac:dyDescent="0.25">
      <c r="A121" s="60">
        <v>41341</v>
      </c>
      <c r="B121" s="60" t="s">
        <v>126</v>
      </c>
      <c r="C121" s="60" t="s">
        <v>28</v>
      </c>
      <c r="D121" s="60">
        <v>0.75</v>
      </c>
    </row>
    <row r="122" spans="1:4" x14ac:dyDescent="0.25">
      <c r="A122" s="60">
        <v>41344</v>
      </c>
      <c r="B122" s="60" t="s">
        <v>143</v>
      </c>
      <c r="C122" s="60" t="s">
        <v>28</v>
      </c>
      <c r="D122" s="60">
        <v>0.5</v>
      </c>
    </row>
    <row r="123" spans="1:4" x14ac:dyDescent="0.25">
      <c r="A123" s="60">
        <v>41344</v>
      </c>
      <c r="B123" s="60" t="s">
        <v>136</v>
      </c>
      <c r="C123" s="60" t="s">
        <v>28</v>
      </c>
      <c r="D123" s="60">
        <v>0.5</v>
      </c>
    </row>
    <row r="124" spans="1:4" x14ac:dyDescent="0.25">
      <c r="A124" s="60">
        <v>41344</v>
      </c>
      <c r="B124" s="60" t="s">
        <v>134</v>
      </c>
      <c r="C124" s="60" t="s">
        <v>28</v>
      </c>
      <c r="D124" s="60">
        <v>2</v>
      </c>
    </row>
    <row r="125" spans="1:4" x14ac:dyDescent="0.25">
      <c r="A125" s="60">
        <v>41344</v>
      </c>
      <c r="B125" s="60" t="s">
        <v>125</v>
      </c>
      <c r="C125" s="60" t="s">
        <v>28</v>
      </c>
      <c r="D125" s="60">
        <v>0.5</v>
      </c>
    </row>
    <row r="126" spans="1:4" x14ac:dyDescent="0.25">
      <c r="A126" s="60">
        <v>41344</v>
      </c>
      <c r="B126" s="60" t="s">
        <v>51</v>
      </c>
      <c r="C126" s="60" t="s">
        <v>28</v>
      </c>
      <c r="D126" s="60">
        <v>0.5</v>
      </c>
    </row>
    <row r="127" spans="1:4" x14ac:dyDescent="0.25">
      <c r="A127" s="60">
        <v>41344</v>
      </c>
      <c r="B127" s="60" t="s">
        <v>140</v>
      </c>
      <c r="C127" s="60" t="s">
        <v>28</v>
      </c>
      <c r="D127" s="60">
        <v>0.5</v>
      </c>
    </row>
    <row r="128" spans="1:4" x14ac:dyDescent="0.25">
      <c r="A128" s="60">
        <v>41345</v>
      </c>
      <c r="B128" s="60" t="s">
        <v>144</v>
      </c>
      <c r="C128" s="60" t="s">
        <v>28</v>
      </c>
      <c r="D128" s="60">
        <v>4.5</v>
      </c>
    </row>
    <row r="129" spans="1:4" x14ac:dyDescent="0.25">
      <c r="A129" s="60">
        <v>41345</v>
      </c>
      <c r="B129" s="60" t="s">
        <v>130</v>
      </c>
      <c r="C129" s="60" t="s">
        <v>28</v>
      </c>
      <c r="D129" s="60">
        <v>0.5</v>
      </c>
    </row>
    <row r="130" spans="1:4" x14ac:dyDescent="0.25">
      <c r="A130" s="60">
        <v>41346</v>
      </c>
      <c r="B130" s="60" t="s">
        <v>142</v>
      </c>
      <c r="C130" s="60" t="s">
        <v>28</v>
      </c>
      <c r="D130" s="60">
        <v>0.5</v>
      </c>
    </row>
    <row r="131" spans="1:4" x14ac:dyDescent="0.25">
      <c r="A131" s="60">
        <v>41346</v>
      </c>
      <c r="B131" s="60" t="s">
        <v>144</v>
      </c>
      <c r="C131" s="60" t="s">
        <v>28</v>
      </c>
      <c r="D131" s="60">
        <v>7</v>
      </c>
    </row>
    <row r="132" spans="1:4" x14ac:dyDescent="0.25">
      <c r="A132" s="60">
        <v>41346</v>
      </c>
      <c r="B132" s="60" t="s">
        <v>130</v>
      </c>
      <c r="C132" s="60" t="s">
        <v>28</v>
      </c>
      <c r="D132" s="60">
        <v>0.25</v>
      </c>
    </row>
    <row r="133" spans="1:4" x14ac:dyDescent="0.25">
      <c r="A133" s="60">
        <v>41347</v>
      </c>
      <c r="B133" s="60" t="s">
        <v>145</v>
      </c>
      <c r="C133" s="60" t="s">
        <v>28</v>
      </c>
      <c r="D133" s="60">
        <v>6.75</v>
      </c>
    </row>
    <row r="134" spans="1:4" x14ac:dyDescent="0.25">
      <c r="A134" s="60">
        <v>41348</v>
      </c>
      <c r="B134" s="60">
        <v>23</v>
      </c>
      <c r="C134" s="60" t="s">
        <v>28</v>
      </c>
      <c r="D134" s="60">
        <v>1.5</v>
      </c>
    </row>
    <row r="135" spans="1:4" x14ac:dyDescent="0.25">
      <c r="A135" s="60">
        <v>41348</v>
      </c>
      <c r="B135" s="60" t="s">
        <v>144</v>
      </c>
      <c r="C135" s="60" t="s">
        <v>28</v>
      </c>
      <c r="D135" s="60">
        <v>1.5</v>
      </c>
    </row>
    <row r="136" spans="1:4" x14ac:dyDescent="0.25">
      <c r="A136" s="60">
        <v>41348</v>
      </c>
      <c r="B136" s="60" t="s">
        <v>145</v>
      </c>
      <c r="C136" s="60" t="s">
        <v>28</v>
      </c>
      <c r="D136" s="60">
        <v>3.75</v>
      </c>
    </row>
    <row r="137" spans="1:4" x14ac:dyDescent="0.25">
      <c r="A137" s="60">
        <v>41348</v>
      </c>
      <c r="B137" s="60">
        <v>23</v>
      </c>
      <c r="C137" s="60" t="s">
        <v>53</v>
      </c>
      <c r="D137" s="60">
        <v>1.5</v>
      </c>
    </row>
    <row r="138" spans="1:4" x14ac:dyDescent="0.25">
      <c r="A138" s="60">
        <v>41351</v>
      </c>
      <c r="B138" s="60">
        <v>23</v>
      </c>
      <c r="C138" s="60" t="s">
        <v>28</v>
      </c>
      <c r="D138" s="60">
        <v>0.5</v>
      </c>
    </row>
    <row r="139" spans="1:4" x14ac:dyDescent="0.25">
      <c r="A139" s="60">
        <v>41351</v>
      </c>
      <c r="B139" s="60" t="s">
        <v>125</v>
      </c>
      <c r="C139" s="60" t="s">
        <v>28</v>
      </c>
      <c r="D139" s="60">
        <v>0.25</v>
      </c>
    </row>
    <row r="140" spans="1:4" x14ac:dyDescent="0.25">
      <c r="A140" s="60">
        <v>41351</v>
      </c>
      <c r="B140" s="60" t="s">
        <v>145</v>
      </c>
      <c r="C140" s="60" t="s">
        <v>28</v>
      </c>
      <c r="D140" s="60">
        <v>5.25</v>
      </c>
    </row>
    <row r="141" spans="1:4" x14ac:dyDescent="0.25">
      <c r="A141" s="60">
        <v>41351</v>
      </c>
      <c r="B141" s="60">
        <v>23</v>
      </c>
      <c r="C141" s="60" t="s">
        <v>53</v>
      </c>
      <c r="D141" s="60">
        <v>0.5</v>
      </c>
    </row>
    <row r="142" spans="1:4" x14ac:dyDescent="0.25">
      <c r="A142" s="60">
        <v>41352</v>
      </c>
      <c r="B142" s="60" t="s">
        <v>146</v>
      </c>
      <c r="C142" s="60" t="s">
        <v>28</v>
      </c>
      <c r="D142" s="60">
        <v>5.5</v>
      </c>
    </row>
    <row r="143" spans="1:4" x14ac:dyDescent="0.25">
      <c r="A143" s="60">
        <v>41353</v>
      </c>
      <c r="B143" s="60">
        <v>117</v>
      </c>
      <c r="C143" s="60" t="s">
        <v>28</v>
      </c>
      <c r="D143" s="60">
        <v>0.25</v>
      </c>
    </row>
    <row r="144" spans="1:4" x14ac:dyDescent="0.25">
      <c r="A144" s="60">
        <v>41353</v>
      </c>
      <c r="B144" s="60" t="s">
        <v>146</v>
      </c>
      <c r="C144" s="60" t="s">
        <v>28</v>
      </c>
      <c r="D144" s="60">
        <v>9.25</v>
      </c>
    </row>
    <row r="145" spans="1:4" x14ac:dyDescent="0.25">
      <c r="A145" s="60">
        <v>41353</v>
      </c>
      <c r="B145" s="60">
        <v>117</v>
      </c>
      <c r="C145" s="60" t="s">
        <v>53</v>
      </c>
      <c r="D145" s="60">
        <v>0.25</v>
      </c>
    </row>
    <row r="146" spans="1:4" x14ac:dyDescent="0.25">
      <c r="A146" s="60">
        <v>41354</v>
      </c>
      <c r="B146" s="60">
        <v>155</v>
      </c>
      <c r="C146" s="60" t="s">
        <v>28</v>
      </c>
      <c r="D146" s="60">
        <v>2</v>
      </c>
    </row>
    <row r="147" spans="1:4" x14ac:dyDescent="0.25">
      <c r="A147" s="60">
        <v>41354</v>
      </c>
      <c r="B147" s="60" t="s">
        <v>146</v>
      </c>
      <c r="C147" s="60" t="s">
        <v>28</v>
      </c>
      <c r="D147" s="60">
        <v>5.5</v>
      </c>
    </row>
    <row r="148" spans="1:4" x14ac:dyDescent="0.25">
      <c r="A148" s="60">
        <v>41354</v>
      </c>
      <c r="B148" s="60">
        <v>155</v>
      </c>
      <c r="C148" s="60" t="s">
        <v>53</v>
      </c>
      <c r="D148" s="60">
        <v>2</v>
      </c>
    </row>
    <row r="149" spans="1:4" x14ac:dyDescent="0.25">
      <c r="A149" s="60">
        <v>41355</v>
      </c>
      <c r="B149" s="60">
        <v>999</v>
      </c>
      <c r="C149" s="60" t="s">
        <v>28</v>
      </c>
      <c r="D149" s="60">
        <v>2.5</v>
      </c>
    </row>
    <row r="150" spans="1:4" x14ac:dyDescent="0.25">
      <c r="A150" s="60">
        <v>41358</v>
      </c>
      <c r="B150" s="60" t="s">
        <v>134</v>
      </c>
      <c r="C150" s="60" t="s">
        <v>28</v>
      </c>
      <c r="D150" s="60">
        <v>0.5</v>
      </c>
    </row>
    <row r="151" spans="1:4" x14ac:dyDescent="0.25">
      <c r="A151" s="60">
        <v>41358</v>
      </c>
      <c r="B151" s="60" t="s">
        <v>137</v>
      </c>
      <c r="C151" s="60" t="s">
        <v>28</v>
      </c>
      <c r="D151" s="60">
        <v>1.5</v>
      </c>
    </row>
    <row r="152" spans="1:4" x14ac:dyDescent="0.25">
      <c r="A152" s="60">
        <v>41358</v>
      </c>
      <c r="B152" s="60" t="s">
        <v>130</v>
      </c>
      <c r="C152" s="60" t="s">
        <v>28</v>
      </c>
      <c r="D152" s="60">
        <v>0.5</v>
      </c>
    </row>
    <row r="153" spans="1:4" x14ac:dyDescent="0.25">
      <c r="A153" s="60">
        <v>41358</v>
      </c>
      <c r="B153" s="60" t="s">
        <v>146</v>
      </c>
      <c r="C153" s="60" t="s">
        <v>28</v>
      </c>
      <c r="D153" s="60">
        <v>5.5</v>
      </c>
    </row>
    <row r="154" spans="1:4" x14ac:dyDescent="0.25">
      <c r="A154" s="60">
        <v>41359</v>
      </c>
      <c r="B154" s="60">
        <v>131</v>
      </c>
      <c r="C154" s="60" t="s">
        <v>28</v>
      </c>
      <c r="D154" s="60">
        <v>4</v>
      </c>
    </row>
    <row r="155" spans="1:4" x14ac:dyDescent="0.25">
      <c r="A155" s="60">
        <v>41359</v>
      </c>
      <c r="B155" s="60" t="s">
        <v>144</v>
      </c>
      <c r="C155" s="60" t="s">
        <v>28</v>
      </c>
      <c r="D155" s="60">
        <v>1</v>
      </c>
    </row>
    <row r="156" spans="1:4" x14ac:dyDescent="0.25">
      <c r="A156" s="60">
        <v>41359</v>
      </c>
      <c r="B156" s="60" t="s">
        <v>146</v>
      </c>
      <c r="C156" s="60" t="s">
        <v>28</v>
      </c>
      <c r="D156" s="60">
        <v>0.25</v>
      </c>
    </row>
    <row r="157" spans="1:4" x14ac:dyDescent="0.25">
      <c r="A157" s="60">
        <v>41359</v>
      </c>
      <c r="B157" s="60" t="s">
        <v>140</v>
      </c>
      <c r="C157" s="60" t="s">
        <v>28</v>
      </c>
      <c r="D157" s="60">
        <v>2.75</v>
      </c>
    </row>
    <row r="158" spans="1:4" x14ac:dyDescent="0.25">
      <c r="A158" s="60">
        <v>41360</v>
      </c>
      <c r="B158" s="60">
        <v>60</v>
      </c>
      <c r="C158" s="60" t="s">
        <v>28</v>
      </c>
      <c r="D158" s="60">
        <v>1</v>
      </c>
    </row>
    <row r="159" spans="1:4" x14ac:dyDescent="0.25">
      <c r="A159" s="60">
        <v>41360</v>
      </c>
      <c r="B159" s="60" t="s">
        <v>144</v>
      </c>
      <c r="C159" s="60" t="s">
        <v>28</v>
      </c>
      <c r="D159" s="60">
        <v>0.5</v>
      </c>
    </row>
    <row r="160" spans="1:4" x14ac:dyDescent="0.25">
      <c r="A160" s="60">
        <v>41360</v>
      </c>
      <c r="B160" s="60" t="s">
        <v>137</v>
      </c>
      <c r="C160" s="60" t="s">
        <v>28</v>
      </c>
      <c r="D160" s="60">
        <v>0.75</v>
      </c>
    </row>
    <row r="161" spans="1:4" x14ac:dyDescent="0.25">
      <c r="A161" s="60">
        <v>41360</v>
      </c>
      <c r="B161" s="60" t="s">
        <v>140</v>
      </c>
      <c r="C161" s="60" t="s">
        <v>28</v>
      </c>
      <c r="D161" s="60">
        <v>2</v>
      </c>
    </row>
    <row r="162" spans="1:4" x14ac:dyDescent="0.25">
      <c r="A162" s="60">
        <v>41360</v>
      </c>
      <c r="B162" s="60">
        <v>60</v>
      </c>
      <c r="C162" s="60" t="s">
        <v>53</v>
      </c>
      <c r="D162" s="60">
        <v>1</v>
      </c>
    </row>
    <row r="163" spans="1:4" x14ac:dyDescent="0.25">
      <c r="A163" s="60">
        <v>41361</v>
      </c>
      <c r="B163" s="60">
        <v>60</v>
      </c>
      <c r="C163" s="60" t="s">
        <v>28</v>
      </c>
      <c r="D163" s="60">
        <v>0.5</v>
      </c>
    </row>
    <row r="164" spans="1:4" x14ac:dyDescent="0.25">
      <c r="A164" s="60">
        <v>41361</v>
      </c>
      <c r="B164" s="60">
        <v>157</v>
      </c>
      <c r="C164" s="60" t="s">
        <v>28</v>
      </c>
      <c r="D164" s="60">
        <v>5.5</v>
      </c>
    </row>
    <row r="165" spans="1:4" x14ac:dyDescent="0.25">
      <c r="A165" s="60">
        <v>41361</v>
      </c>
      <c r="B165" s="60" t="s">
        <v>125</v>
      </c>
      <c r="C165" s="60" t="s">
        <v>28</v>
      </c>
      <c r="D165" s="60">
        <v>1</v>
      </c>
    </row>
    <row r="166" spans="1:4" x14ac:dyDescent="0.25">
      <c r="A166" s="60">
        <v>41361</v>
      </c>
      <c r="B166" s="60" t="s">
        <v>140</v>
      </c>
      <c r="C166" s="60" t="s">
        <v>28</v>
      </c>
      <c r="D166" s="60">
        <v>0.75</v>
      </c>
    </row>
    <row r="167" spans="1:4" x14ac:dyDescent="0.25">
      <c r="A167" s="60">
        <v>41361</v>
      </c>
      <c r="B167" s="60">
        <v>60</v>
      </c>
      <c r="C167" s="60" t="s">
        <v>53</v>
      </c>
      <c r="D167" s="60">
        <v>0.5</v>
      </c>
    </row>
    <row r="168" spans="1:4" x14ac:dyDescent="0.25">
      <c r="A168" s="60">
        <v>41362</v>
      </c>
      <c r="B168" s="60">
        <v>155</v>
      </c>
      <c r="C168" s="60" t="s">
        <v>28</v>
      </c>
      <c r="D168" s="60">
        <v>2.25</v>
      </c>
    </row>
    <row r="169" spans="1:4" x14ac:dyDescent="0.25">
      <c r="A169" s="60">
        <v>41362</v>
      </c>
      <c r="B169" s="60" t="s">
        <v>147</v>
      </c>
      <c r="C169" s="60" t="s">
        <v>28</v>
      </c>
      <c r="D169" s="60">
        <v>1</v>
      </c>
    </row>
    <row r="170" spans="1:4" x14ac:dyDescent="0.25">
      <c r="A170" s="60">
        <v>41362</v>
      </c>
      <c r="B170" s="60" t="s">
        <v>140</v>
      </c>
      <c r="C170" s="60" t="s">
        <v>28</v>
      </c>
      <c r="D170" s="60">
        <v>5</v>
      </c>
    </row>
    <row r="171" spans="1:4" x14ac:dyDescent="0.25">
      <c r="A171" s="60">
        <v>41362</v>
      </c>
      <c r="B171" s="60">
        <v>155</v>
      </c>
      <c r="C171" s="60" t="s">
        <v>53</v>
      </c>
      <c r="D171" s="60">
        <v>2.25</v>
      </c>
    </row>
    <row r="172" spans="1:4" x14ac:dyDescent="0.25">
      <c r="A172" s="60">
        <v>41366</v>
      </c>
      <c r="B172" s="60">
        <v>191</v>
      </c>
      <c r="C172" s="60" t="s">
        <v>28</v>
      </c>
      <c r="D172" s="60">
        <v>7</v>
      </c>
    </row>
    <row r="173" spans="1:4" x14ac:dyDescent="0.25">
      <c r="A173" s="60">
        <v>41366</v>
      </c>
      <c r="B173" s="60">
        <v>155</v>
      </c>
      <c r="C173" s="60" t="s">
        <v>28</v>
      </c>
      <c r="D173" s="60">
        <v>1.75</v>
      </c>
    </row>
    <row r="174" spans="1:4" x14ac:dyDescent="0.25">
      <c r="A174" s="60">
        <v>41366</v>
      </c>
      <c r="B174" s="60" t="s">
        <v>147</v>
      </c>
      <c r="C174" s="60" t="s">
        <v>28</v>
      </c>
      <c r="D174" s="60">
        <v>1.25</v>
      </c>
    </row>
    <row r="175" spans="1:4" x14ac:dyDescent="0.25">
      <c r="A175" s="60">
        <v>41366</v>
      </c>
      <c r="B175" s="60">
        <v>155</v>
      </c>
      <c r="C175" s="60" t="s">
        <v>53</v>
      </c>
      <c r="D175" s="60">
        <v>1.75</v>
      </c>
    </row>
    <row r="176" spans="1:4" x14ac:dyDescent="0.25">
      <c r="A176" s="60">
        <v>41367</v>
      </c>
      <c r="B176" s="60">
        <v>191</v>
      </c>
      <c r="C176" s="60" t="s">
        <v>28</v>
      </c>
      <c r="D176" s="60">
        <v>2.5</v>
      </c>
    </row>
    <row r="177" spans="1:4" x14ac:dyDescent="0.25">
      <c r="A177" s="60">
        <v>41367</v>
      </c>
      <c r="B177" s="60">
        <v>177</v>
      </c>
      <c r="C177" s="60" t="s">
        <v>28</v>
      </c>
      <c r="D177" s="60">
        <v>1.75</v>
      </c>
    </row>
    <row r="178" spans="1:4" x14ac:dyDescent="0.25">
      <c r="A178" s="60">
        <v>41367</v>
      </c>
      <c r="B178" s="60" t="s">
        <v>148</v>
      </c>
      <c r="C178" s="60" t="s">
        <v>28</v>
      </c>
      <c r="D178" s="60">
        <v>1</v>
      </c>
    </row>
    <row r="179" spans="1:4" x14ac:dyDescent="0.25">
      <c r="A179" s="60">
        <v>41367</v>
      </c>
      <c r="B179" s="60" t="s">
        <v>130</v>
      </c>
      <c r="C179" s="60" t="s">
        <v>28</v>
      </c>
      <c r="D179" s="60">
        <v>1.75</v>
      </c>
    </row>
    <row r="180" spans="1:4" x14ac:dyDescent="0.25">
      <c r="A180" s="60">
        <v>41367</v>
      </c>
      <c r="B180" s="60">
        <v>177</v>
      </c>
      <c r="C180" s="60" t="s">
        <v>53</v>
      </c>
      <c r="D180" s="60">
        <v>1.75</v>
      </c>
    </row>
    <row r="181" spans="1:4" x14ac:dyDescent="0.25">
      <c r="A181" s="60">
        <v>41368</v>
      </c>
      <c r="B181" s="60">
        <v>155</v>
      </c>
      <c r="C181" s="60" t="s">
        <v>28</v>
      </c>
      <c r="D181" s="60">
        <v>2.25</v>
      </c>
    </row>
    <row r="182" spans="1:4" x14ac:dyDescent="0.25">
      <c r="A182" s="60">
        <v>41368</v>
      </c>
      <c r="B182" s="60" t="s">
        <v>134</v>
      </c>
      <c r="C182" s="60" t="s">
        <v>28</v>
      </c>
      <c r="D182" s="60">
        <v>0.25</v>
      </c>
    </row>
    <row r="183" spans="1:4" x14ac:dyDescent="0.25">
      <c r="A183" s="60">
        <v>41368</v>
      </c>
      <c r="B183" s="60" t="s">
        <v>148</v>
      </c>
      <c r="C183" s="60" t="s">
        <v>28</v>
      </c>
      <c r="D183" s="60">
        <v>4.5</v>
      </c>
    </row>
    <row r="184" spans="1:4" x14ac:dyDescent="0.25">
      <c r="A184" s="60">
        <v>41368</v>
      </c>
      <c r="B184" s="60">
        <v>155</v>
      </c>
      <c r="C184" s="60" t="s">
        <v>53</v>
      </c>
      <c r="D184" s="60">
        <v>2.25</v>
      </c>
    </row>
    <row r="185" spans="1:4" x14ac:dyDescent="0.25">
      <c r="A185" s="60">
        <v>41369</v>
      </c>
      <c r="B185" s="60">
        <v>155</v>
      </c>
      <c r="C185" s="60" t="s">
        <v>28</v>
      </c>
      <c r="D185" s="60">
        <v>0.5</v>
      </c>
    </row>
    <row r="186" spans="1:4" x14ac:dyDescent="0.25">
      <c r="A186" s="60">
        <v>41369</v>
      </c>
      <c r="B186" s="60">
        <v>117</v>
      </c>
      <c r="C186" s="60" t="s">
        <v>28</v>
      </c>
      <c r="D186" s="60">
        <v>1.5</v>
      </c>
    </row>
    <row r="187" spans="1:4" x14ac:dyDescent="0.25">
      <c r="A187" s="60">
        <v>41369</v>
      </c>
      <c r="B187" s="60" t="s">
        <v>134</v>
      </c>
      <c r="C187" s="60" t="s">
        <v>28</v>
      </c>
      <c r="D187" s="60">
        <v>2.5</v>
      </c>
    </row>
    <row r="188" spans="1:4" x14ac:dyDescent="0.25">
      <c r="A188" s="60">
        <v>41369</v>
      </c>
      <c r="B188" s="60" t="s">
        <v>125</v>
      </c>
      <c r="C188" s="60" t="s">
        <v>28</v>
      </c>
      <c r="D188" s="60">
        <v>0.5</v>
      </c>
    </row>
    <row r="189" spans="1:4" x14ac:dyDescent="0.25">
      <c r="A189" s="60">
        <v>41369</v>
      </c>
      <c r="B189" s="60" t="s">
        <v>140</v>
      </c>
      <c r="C189" s="60" t="s">
        <v>28</v>
      </c>
      <c r="D189" s="60">
        <v>1.25</v>
      </c>
    </row>
    <row r="190" spans="1:4" x14ac:dyDescent="0.25">
      <c r="A190" s="60">
        <v>41369</v>
      </c>
      <c r="B190" s="60" t="s">
        <v>149</v>
      </c>
      <c r="C190" s="60" t="s">
        <v>28</v>
      </c>
      <c r="D190" s="60">
        <v>1</v>
      </c>
    </row>
    <row r="191" spans="1:4" x14ac:dyDescent="0.25">
      <c r="A191" s="60">
        <v>41369</v>
      </c>
      <c r="B191" s="60">
        <v>155</v>
      </c>
      <c r="C191" s="60" t="s">
        <v>53</v>
      </c>
      <c r="D191" s="60">
        <v>0.5</v>
      </c>
    </row>
    <row r="192" spans="1:4" x14ac:dyDescent="0.25">
      <c r="A192" s="60">
        <v>41369</v>
      </c>
      <c r="B192" s="60">
        <v>117</v>
      </c>
      <c r="C192" s="60" t="s">
        <v>53</v>
      </c>
      <c r="D192" s="60">
        <v>1.5</v>
      </c>
    </row>
    <row r="193" spans="1:4" x14ac:dyDescent="0.25">
      <c r="A193" s="60">
        <v>41372</v>
      </c>
      <c r="B193" s="60" t="s">
        <v>150</v>
      </c>
      <c r="C193" s="60" t="s">
        <v>28</v>
      </c>
      <c r="D193" s="60">
        <v>10.75</v>
      </c>
    </row>
    <row r="194" spans="1:4" x14ac:dyDescent="0.25">
      <c r="A194" s="60">
        <v>41373</v>
      </c>
      <c r="B194" s="60">
        <v>195</v>
      </c>
      <c r="C194" s="60" t="s">
        <v>28</v>
      </c>
      <c r="D194" s="60">
        <v>0.25</v>
      </c>
    </row>
    <row r="195" spans="1:4" x14ac:dyDescent="0.25">
      <c r="A195" s="60">
        <v>41373</v>
      </c>
      <c r="B195" s="60">
        <v>6</v>
      </c>
      <c r="C195" s="60" t="s">
        <v>28</v>
      </c>
      <c r="D195" s="60">
        <v>1.5</v>
      </c>
    </row>
    <row r="196" spans="1:4" x14ac:dyDescent="0.25">
      <c r="A196" s="60">
        <v>41373</v>
      </c>
      <c r="B196" s="60" t="s">
        <v>134</v>
      </c>
      <c r="C196" s="60" t="s">
        <v>28</v>
      </c>
      <c r="D196" s="60">
        <v>1.5</v>
      </c>
    </row>
    <row r="197" spans="1:4" x14ac:dyDescent="0.25">
      <c r="A197" s="60">
        <v>41373</v>
      </c>
      <c r="B197" s="60" t="s">
        <v>145</v>
      </c>
      <c r="C197" s="60" t="s">
        <v>28</v>
      </c>
      <c r="D197" s="60">
        <v>1</v>
      </c>
    </row>
    <row r="198" spans="1:4" x14ac:dyDescent="0.25">
      <c r="A198" s="60">
        <v>41373</v>
      </c>
      <c r="B198" s="60" t="s">
        <v>140</v>
      </c>
      <c r="C198" s="60" t="s">
        <v>28</v>
      </c>
      <c r="D198" s="60">
        <v>0.5</v>
      </c>
    </row>
    <row r="199" spans="1:4" x14ac:dyDescent="0.25">
      <c r="A199" s="60">
        <v>41373</v>
      </c>
      <c r="B199" s="60">
        <v>195</v>
      </c>
      <c r="C199" s="60" t="s">
        <v>53</v>
      </c>
      <c r="D199" s="60">
        <v>0.25</v>
      </c>
    </row>
    <row r="200" spans="1:4" x14ac:dyDescent="0.25">
      <c r="A200" s="60">
        <v>41373</v>
      </c>
      <c r="B200" s="60">
        <v>6</v>
      </c>
      <c r="C200" s="60" t="s">
        <v>53</v>
      </c>
      <c r="D200" s="60">
        <v>1.5</v>
      </c>
    </row>
    <row r="201" spans="1:4" x14ac:dyDescent="0.25">
      <c r="A201" s="60">
        <v>41374</v>
      </c>
      <c r="B201" s="60" t="s">
        <v>151</v>
      </c>
      <c r="C201" s="60" t="s">
        <v>28</v>
      </c>
      <c r="D201" s="60">
        <v>0.5</v>
      </c>
    </row>
    <row r="202" spans="1:4" x14ac:dyDescent="0.25">
      <c r="A202" s="60">
        <v>41374</v>
      </c>
      <c r="B202" s="60">
        <v>6</v>
      </c>
      <c r="C202" s="60" t="s">
        <v>28</v>
      </c>
      <c r="D202" s="60">
        <v>2</v>
      </c>
    </row>
    <row r="203" spans="1:4" x14ac:dyDescent="0.25">
      <c r="A203" s="60">
        <v>41374</v>
      </c>
      <c r="B203" s="60" t="s">
        <v>134</v>
      </c>
      <c r="C203" s="60" t="s">
        <v>28</v>
      </c>
      <c r="D203" s="60">
        <v>0.25</v>
      </c>
    </row>
    <row r="204" spans="1:4" x14ac:dyDescent="0.25">
      <c r="A204" s="60">
        <v>41374</v>
      </c>
      <c r="B204" s="60" t="s">
        <v>133</v>
      </c>
      <c r="C204" s="60" t="s">
        <v>28</v>
      </c>
      <c r="D204" s="60">
        <v>0.5</v>
      </c>
    </row>
    <row r="205" spans="1:4" x14ac:dyDescent="0.25">
      <c r="A205" s="60">
        <v>41374</v>
      </c>
      <c r="B205" s="60" t="s">
        <v>144</v>
      </c>
      <c r="C205" s="60" t="s">
        <v>28</v>
      </c>
      <c r="D205" s="60">
        <v>1</v>
      </c>
    </row>
    <row r="206" spans="1:4" x14ac:dyDescent="0.25">
      <c r="A206" s="60">
        <v>41374</v>
      </c>
      <c r="B206" s="60" t="s">
        <v>125</v>
      </c>
      <c r="C206" s="60" t="s">
        <v>28</v>
      </c>
      <c r="D206" s="60">
        <v>2.5</v>
      </c>
    </row>
    <row r="207" spans="1:4" x14ac:dyDescent="0.25">
      <c r="A207" s="60">
        <v>41374</v>
      </c>
      <c r="B207" s="60">
        <v>6</v>
      </c>
      <c r="C207" s="60" t="s">
        <v>53</v>
      </c>
      <c r="D207" s="60">
        <v>2</v>
      </c>
    </row>
    <row r="208" spans="1:4" x14ac:dyDescent="0.25">
      <c r="A208" s="60">
        <v>41375</v>
      </c>
      <c r="B208" s="60">
        <v>131</v>
      </c>
      <c r="C208" s="60" t="s">
        <v>28</v>
      </c>
      <c r="D208" s="60">
        <v>5</v>
      </c>
    </row>
    <row r="209" spans="1:4" x14ac:dyDescent="0.25">
      <c r="A209" s="60">
        <v>41375</v>
      </c>
      <c r="B209" s="60" t="s">
        <v>152</v>
      </c>
      <c r="C209" s="60" t="s">
        <v>28</v>
      </c>
      <c r="D209" s="60">
        <v>0.5</v>
      </c>
    </row>
    <row r="210" spans="1:4" x14ac:dyDescent="0.25">
      <c r="A210" s="60">
        <v>41375</v>
      </c>
      <c r="B210" s="60" t="s">
        <v>144</v>
      </c>
      <c r="C210" s="60" t="s">
        <v>28</v>
      </c>
      <c r="D210" s="60">
        <v>1.5</v>
      </c>
    </row>
    <row r="211" spans="1:4" x14ac:dyDescent="0.25">
      <c r="A211" s="60">
        <v>41375</v>
      </c>
      <c r="B211" s="60">
        <v>131</v>
      </c>
      <c r="C211" s="60" t="s">
        <v>53</v>
      </c>
      <c r="D211" s="60">
        <v>5</v>
      </c>
    </row>
    <row r="212" spans="1:4" x14ac:dyDescent="0.25">
      <c r="A212" s="60">
        <v>41376</v>
      </c>
      <c r="B212" s="60" t="s">
        <v>144</v>
      </c>
      <c r="C212" s="60" t="s">
        <v>28</v>
      </c>
      <c r="D212" s="60">
        <v>5.5</v>
      </c>
    </row>
    <row r="213" spans="1:4" x14ac:dyDescent="0.25">
      <c r="A213" s="60">
        <v>41376</v>
      </c>
      <c r="B213" s="60" t="s">
        <v>125</v>
      </c>
      <c r="C213" s="60" t="s">
        <v>28</v>
      </c>
      <c r="D213" s="60">
        <v>2.5</v>
      </c>
    </row>
    <row r="214" spans="1:4" x14ac:dyDescent="0.25">
      <c r="A214" s="60">
        <v>41379</v>
      </c>
      <c r="B214" s="60">
        <v>81</v>
      </c>
      <c r="C214" s="60" t="s">
        <v>28</v>
      </c>
      <c r="D214" s="60">
        <v>3</v>
      </c>
    </row>
    <row r="215" spans="1:4" x14ac:dyDescent="0.25">
      <c r="A215" s="60">
        <v>41379</v>
      </c>
      <c r="B215" s="60" t="s">
        <v>125</v>
      </c>
      <c r="C215" s="60" t="s">
        <v>28</v>
      </c>
      <c r="D215" s="60">
        <v>5</v>
      </c>
    </row>
    <row r="216" spans="1:4" x14ac:dyDescent="0.25">
      <c r="A216" s="60">
        <v>41380</v>
      </c>
      <c r="B216" s="60" t="s">
        <v>150</v>
      </c>
      <c r="C216" s="60" t="s">
        <v>28</v>
      </c>
      <c r="D216" s="60">
        <v>6</v>
      </c>
    </row>
    <row r="217" spans="1:4" x14ac:dyDescent="0.25">
      <c r="A217" s="60">
        <v>41380</v>
      </c>
      <c r="B217" s="60" t="s">
        <v>131</v>
      </c>
      <c r="C217" s="60" t="s">
        <v>28</v>
      </c>
      <c r="D217" s="60">
        <v>1</v>
      </c>
    </row>
    <row r="218" spans="1:4" x14ac:dyDescent="0.25">
      <c r="A218" s="60">
        <v>41380</v>
      </c>
      <c r="B218" s="60" t="s">
        <v>152</v>
      </c>
      <c r="C218" s="60" t="s">
        <v>28</v>
      </c>
      <c r="D218" s="60">
        <v>0.5</v>
      </c>
    </row>
    <row r="219" spans="1:4" x14ac:dyDescent="0.25">
      <c r="A219" s="60">
        <v>41380</v>
      </c>
      <c r="B219" s="60" t="s">
        <v>134</v>
      </c>
      <c r="C219" s="60" t="s">
        <v>28</v>
      </c>
      <c r="D219" s="60">
        <v>1</v>
      </c>
    </row>
    <row r="220" spans="1:4" x14ac:dyDescent="0.25">
      <c r="A220" s="60">
        <v>41380</v>
      </c>
      <c r="B220" s="60" t="s">
        <v>125</v>
      </c>
      <c r="C220" s="60" t="s">
        <v>28</v>
      </c>
      <c r="D220" s="60">
        <v>1.5</v>
      </c>
    </row>
    <row r="221" spans="1:4" x14ac:dyDescent="0.25">
      <c r="A221" s="60">
        <v>41380</v>
      </c>
      <c r="B221" s="60" t="s">
        <v>132</v>
      </c>
      <c r="C221" s="60" t="s">
        <v>28</v>
      </c>
      <c r="D221" s="60">
        <v>1</v>
      </c>
    </row>
    <row r="222" spans="1:4" x14ac:dyDescent="0.25">
      <c r="A222" s="60">
        <v>41381</v>
      </c>
      <c r="B222" s="60">
        <v>131</v>
      </c>
      <c r="C222" s="60" t="s">
        <v>28</v>
      </c>
      <c r="D222" s="60">
        <v>6.75</v>
      </c>
    </row>
    <row r="223" spans="1:4" x14ac:dyDescent="0.25">
      <c r="A223" s="60">
        <v>41381</v>
      </c>
      <c r="B223" s="60" t="s">
        <v>152</v>
      </c>
      <c r="C223" s="60" t="s">
        <v>28</v>
      </c>
      <c r="D223" s="60">
        <v>1</v>
      </c>
    </row>
    <row r="224" spans="1:4" x14ac:dyDescent="0.25">
      <c r="A224" s="60">
        <v>41381</v>
      </c>
      <c r="B224" s="60" t="s">
        <v>153</v>
      </c>
      <c r="C224" s="60" t="s">
        <v>28</v>
      </c>
      <c r="D224" s="60">
        <v>0.25</v>
      </c>
    </row>
    <row r="225" spans="1:4" x14ac:dyDescent="0.25">
      <c r="A225" s="60">
        <v>41381</v>
      </c>
      <c r="B225" s="60" t="s">
        <v>134</v>
      </c>
      <c r="C225" s="60" t="s">
        <v>28</v>
      </c>
      <c r="D225" s="60">
        <v>1.5</v>
      </c>
    </row>
    <row r="226" spans="1:4" x14ac:dyDescent="0.25">
      <c r="A226" s="60">
        <v>41381</v>
      </c>
      <c r="B226" s="60" t="s">
        <v>137</v>
      </c>
      <c r="C226" s="60" t="s">
        <v>28</v>
      </c>
      <c r="D226" s="60">
        <v>0.5</v>
      </c>
    </row>
    <row r="227" spans="1:4" x14ac:dyDescent="0.25">
      <c r="A227" s="60">
        <v>41381</v>
      </c>
      <c r="B227" s="60" t="s">
        <v>125</v>
      </c>
      <c r="C227" s="60" t="s">
        <v>28</v>
      </c>
      <c r="D227" s="60">
        <v>0.5</v>
      </c>
    </row>
    <row r="228" spans="1:4" x14ac:dyDescent="0.25">
      <c r="A228" s="60">
        <v>41381</v>
      </c>
      <c r="B228" s="60" t="s">
        <v>139</v>
      </c>
      <c r="C228" s="60" t="s">
        <v>28</v>
      </c>
      <c r="D228" s="60">
        <v>1</v>
      </c>
    </row>
    <row r="229" spans="1:4" x14ac:dyDescent="0.25">
      <c r="A229" s="60">
        <v>41382</v>
      </c>
      <c r="B229" s="60" t="s">
        <v>152</v>
      </c>
      <c r="C229" s="60" t="s">
        <v>28</v>
      </c>
      <c r="D229" s="60">
        <v>4.25</v>
      </c>
    </row>
    <row r="230" spans="1:4" x14ac:dyDescent="0.25">
      <c r="A230" s="60">
        <v>41382</v>
      </c>
      <c r="B230" s="60" t="s">
        <v>153</v>
      </c>
      <c r="C230" s="60" t="s">
        <v>28</v>
      </c>
      <c r="D230" s="60">
        <v>0.5</v>
      </c>
    </row>
    <row r="231" spans="1:4" x14ac:dyDescent="0.25">
      <c r="A231" s="60">
        <v>41382</v>
      </c>
      <c r="B231" s="60" t="s">
        <v>134</v>
      </c>
      <c r="C231" s="60" t="s">
        <v>28</v>
      </c>
      <c r="D231" s="60">
        <v>2</v>
      </c>
    </row>
    <row r="232" spans="1:4" x14ac:dyDescent="0.25">
      <c r="A232" s="60">
        <v>41382</v>
      </c>
      <c r="B232" s="60" t="s">
        <v>139</v>
      </c>
      <c r="C232" s="60" t="s">
        <v>28</v>
      </c>
      <c r="D232" s="60">
        <v>6</v>
      </c>
    </row>
    <row r="233" spans="1:4" x14ac:dyDescent="0.25">
      <c r="A233" s="60">
        <v>41383</v>
      </c>
      <c r="B233" s="60" t="s">
        <v>148</v>
      </c>
      <c r="C233" s="60" t="s">
        <v>28</v>
      </c>
      <c r="D233" s="60">
        <v>0.5</v>
      </c>
    </row>
    <row r="234" spans="1:4" x14ac:dyDescent="0.25">
      <c r="A234" s="60">
        <v>41383</v>
      </c>
      <c r="B234" s="60" t="s">
        <v>125</v>
      </c>
      <c r="C234" s="60" t="s">
        <v>28</v>
      </c>
      <c r="D234" s="60">
        <v>1.5</v>
      </c>
    </row>
    <row r="235" spans="1:4" x14ac:dyDescent="0.25">
      <c r="A235" s="60">
        <v>41383</v>
      </c>
      <c r="B235" s="60" t="s">
        <v>47</v>
      </c>
      <c r="C235" s="60" t="s">
        <v>28</v>
      </c>
      <c r="D235" s="60">
        <v>3.5</v>
      </c>
    </row>
    <row r="236" spans="1:4" x14ac:dyDescent="0.25">
      <c r="A236" s="60">
        <v>41383</v>
      </c>
      <c r="B236" s="60" t="s">
        <v>140</v>
      </c>
      <c r="C236" s="60" t="s">
        <v>28</v>
      </c>
      <c r="D236" s="60">
        <v>1</v>
      </c>
    </row>
    <row r="237" spans="1:4" x14ac:dyDescent="0.25">
      <c r="A237" s="60">
        <v>41383</v>
      </c>
      <c r="B237" s="60" t="s">
        <v>139</v>
      </c>
      <c r="C237" s="60" t="s">
        <v>28</v>
      </c>
      <c r="D237" s="60">
        <v>1</v>
      </c>
    </row>
    <row r="238" spans="1:4" x14ac:dyDescent="0.25">
      <c r="A238" s="60">
        <v>41384</v>
      </c>
      <c r="B238" s="60" t="s">
        <v>150</v>
      </c>
      <c r="C238" s="60" t="s">
        <v>28</v>
      </c>
      <c r="D238" s="60">
        <v>9.25</v>
      </c>
    </row>
    <row r="239" spans="1:4" x14ac:dyDescent="0.25">
      <c r="A239" s="60">
        <v>41386</v>
      </c>
      <c r="B239" s="60" t="s">
        <v>150</v>
      </c>
      <c r="C239" s="60" t="s">
        <v>28</v>
      </c>
      <c r="D239" s="60">
        <v>8</v>
      </c>
    </row>
    <row r="240" spans="1:4" x14ac:dyDescent="0.25">
      <c r="A240" s="60">
        <v>41386</v>
      </c>
      <c r="B240" s="60" t="s">
        <v>140</v>
      </c>
      <c r="C240" s="60" t="s">
        <v>28</v>
      </c>
      <c r="D240" s="60">
        <v>1</v>
      </c>
    </row>
    <row r="241" spans="1:4" x14ac:dyDescent="0.25">
      <c r="A241" s="60">
        <v>41386</v>
      </c>
      <c r="B241" s="60" t="s">
        <v>148</v>
      </c>
      <c r="C241" s="60" t="s">
        <v>28</v>
      </c>
      <c r="D241" s="60">
        <v>2</v>
      </c>
    </row>
    <row r="242" spans="1:4" x14ac:dyDescent="0.25">
      <c r="A242" s="60">
        <v>41387</v>
      </c>
      <c r="B242" s="60" t="s">
        <v>150</v>
      </c>
      <c r="C242" s="60" t="s">
        <v>28</v>
      </c>
      <c r="D242" s="60">
        <v>9</v>
      </c>
    </row>
    <row r="243" spans="1:4" x14ac:dyDescent="0.25">
      <c r="A243" s="60">
        <v>41388</v>
      </c>
      <c r="B243" s="60" t="s">
        <v>150</v>
      </c>
      <c r="C243" s="60" t="s">
        <v>28</v>
      </c>
      <c r="D243" s="60">
        <v>11</v>
      </c>
    </row>
    <row r="244" spans="1:4" x14ac:dyDescent="0.25">
      <c r="A244" s="60">
        <v>41389</v>
      </c>
      <c r="B244" s="60" t="s">
        <v>133</v>
      </c>
      <c r="C244" s="60" t="s">
        <v>28</v>
      </c>
      <c r="D244" s="60">
        <v>2</v>
      </c>
    </row>
    <row r="245" spans="1:4" x14ac:dyDescent="0.25">
      <c r="A245" s="60">
        <v>41389</v>
      </c>
      <c r="B245" s="60" t="s">
        <v>142</v>
      </c>
      <c r="C245" s="60" t="s">
        <v>28</v>
      </c>
      <c r="D245" s="60">
        <v>7</v>
      </c>
    </row>
    <row r="246" spans="1:4" x14ac:dyDescent="0.25">
      <c r="A246" s="60">
        <v>41390</v>
      </c>
      <c r="B246" s="60" t="s">
        <v>150</v>
      </c>
      <c r="C246" s="60" t="s">
        <v>28</v>
      </c>
      <c r="D246" s="60">
        <v>9</v>
      </c>
    </row>
    <row r="247" spans="1:4" x14ac:dyDescent="0.25">
      <c r="A247" s="60">
        <v>41391</v>
      </c>
      <c r="B247" s="60" t="s">
        <v>150</v>
      </c>
      <c r="C247" s="60" t="s">
        <v>28</v>
      </c>
      <c r="D247" s="60">
        <v>10</v>
      </c>
    </row>
    <row r="248" spans="1:4" x14ac:dyDescent="0.25">
      <c r="A248" s="60">
        <v>41391</v>
      </c>
      <c r="B248" s="60" t="s">
        <v>140</v>
      </c>
      <c r="C248" s="60" t="s">
        <v>28</v>
      </c>
      <c r="D248" s="60">
        <v>1</v>
      </c>
    </row>
    <row r="249" spans="1:4" x14ac:dyDescent="0.25">
      <c r="A249" s="60">
        <v>41393</v>
      </c>
      <c r="B249" s="60" t="s">
        <v>140</v>
      </c>
      <c r="C249" s="60" t="s">
        <v>28</v>
      </c>
      <c r="D249" s="60">
        <v>9.5</v>
      </c>
    </row>
    <row r="250" spans="1:4" x14ac:dyDescent="0.25">
      <c r="A250" s="60">
        <v>41394</v>
      </c>
      <c r="B250" s="60">
        <v>60</v>
      </c>
      <c r="C250" s="60" t="s">
        <v>28</v>
      </c>
      <c r="D250" s="60">
        <v>8.75</v>
      </c>
    </row>
    <row r="251" spans="1:4" x14ac:dyDescent="0.25">
      <c r="A251" s="60">
        <v>41394</v>
      </c>
      <c r="B251" s="60" t="s">
        <v>141</v>
      </c>
      <c r="C251" s="60" t="s">
        <v>28</v>
      </c>
      <c r="D251" s="60">
        <v>0.5</v>
      </c>
    </row>
    <row r="252" spans="1:4" x14ac:dyDescent="0.25">
      <c r="A252" s="60">
        <v>41394</v>
      </c>
      <c r="B252" s="60" t="s">
        <v>126</v>
      </c>
      <c r="C252" s="60" t="s">
        <v>28</v>
      </c>
      <c r="D252" s="60">
        <v>0.25</v>
      </c>
    </row>
    <row r="253" spans="1:4" x14ac:dyDescent="0.25">
      <c r="A253" s="60">
        <v>41396</v>
      </c>
      <c r="B253" s="60" t="s">
        <v>126</v>
      </c>
      <c r="C253" s="60" t="s">
        <v>28</v>
      </c>
      <c r="D253" s="60">
        <v>4.5</v>
      </c>
    </row>
    <row r="254" spans="1:4" x14ac:dyDescent="0.25">
      <c r="A254" s="60">
        <v>41396</v>
      </c>
      <c r="B254" s="60" t="s">
        <v>127</v>
      </c>
      <c r="C254" s="60" t="s">
        <v>28</v>
      </c>
      <c r="D254" s="60">
        <v>3.5</v>
      </c>
    </row>
    <row r="255" spans="1:4" x14ac:dyDescent="0.25">
      <c r="A255" s="60">
        <v>41397</v>
      </c>
      <c r="B255" s="60" t="s">
        <v>140</v>
      </c>
      <c r="C255" s="60" t="s">
        <v>28</v>
      </c>
      <c r="D255" s="60">
        <v>5</v>
      </c>
    </row>
    <row r="256" spans="1:4" x14ac:dyDescent="0.25">
      <c r="A256" s="60">
        <v>41397</v>
      </c>
      <c r="B256" s="60" t="s">
        <v>126</v>
      </c>
      <c r="C256" s="60" t="s">
        <v>28</v>
      </c>
      <c r="D256" s="60">
        <v>1.5</v>
      </c>
    </row>
    <row r="257" spans="1:4" x14ac:dyDescent="0.25">
      <c r="A257" s="60">
        <v>41397</v>
      </c>
      <c r="B257" s="60" t="s">
        <v>151</v>
      </c>
      <c r="C257" s="60" t="s">
        <v>28</v>
      </c>
      <c r="D257" s="60">
        <v>1</v>
      </c>
    </row>
    <row r="258" spans="1:4" x14ac:dyDescent="0.25">
      <c r="A258" s="60">
        <v>41397</v>
      </c>
      <c r="B258" s="60" t="s">
        <v>148</v>
      </c>
      <c r="C258" s="60" t="s">
        <v>28</v>
      </c>
      <c r="D258" s="60">
        <v>0.25</v>
      </c>
    </row>
    <row r="259" spans="1:4" x14ac:dyDescent="0.25">
      <c r="A259" s="60">
        <v>41397</v>
      </c>
      <c r="B259" s="60" t="s">
        <v>137</v>
      </c>
      <c r="C259" s="60" t="s">
        <v>28</v>
      </c>
      <c r="D259" s="60">
        <v>1</v>
      </c>
    </row>
    <row r="260" spans="1:4" x14ac:dyDescent="0.25">
      <c r="A260" s="60">
        <v>41397</v>
      </c>
      <c r="B260" s="60" t="s">
        <v>132</v>
      </c>
      <c r="C260" s="60" t="s">
        <v>28</v>
      </c>
      <c r="D260" s="60">
        <v>1</v>
      </c>
    </row>
    <row r="261" spans="1:4" x14ac:dyDescent="0.25">
      <c r="A261" s="60">
        <v>41400</v>
      </c>
      <c r="B261" s="60" t="s">
        <v>141</v>
      </c>
      <c r="C261" s="60" t="s">
        <v>28</v>
      </c>
      <c r="D261" s="60">
        <v>0.75</v>
      </c>
    </row>
    <row r="262" spans="1:4" x14ac:dyDescent="0.25">
      <c r="A262" s="60">
        <v>41400</v>
      </c>
      <c r="B262" s="60" t="s">
        <v>147</v>
      </c>
      <c r="C262" s="60" t="s">
        <v>28</v>
      </c>
      <c r="D262" s="60">
        <v>0.25</v>
      </c>
    </row>
    <row r="263" spans="1:4" x14ac:dyDescent="0.25">
      <c r="A263" s="60">
        <v>41400</v>
      </c>
      <c r="B263" s="60" t="s">
        <v>134</v>
      </c>
      <c r="C263" s="60" t="s">
        <v>28</v>
      </c>
      <c r="D263" s="60">
        <v>0.75</v>
      </c>
    </row>
    <row r="264" spans="1:4" x14ac:dyDescent="0.25">
      <c r="A264" s="60">
        <v>41400</v>
      </c>
      <c r="B264" s="60" t="s">
        <v>125</v>
      </c>
      <c r="C264" s="60" t="s">
        <v>28</v>
      </c>
      <c r="D264" s="60">
        <v>0.75</v>
      </c>
    </row>
    <row r="265" spans="1:4" x14ac:dyDescent="0.25">
      <c r="A265" s="60">
        <v>41400</v>
      </c>
      <c r="B265" s="60" t="s">
        <v>140</v>
      </c>
      <c r="C265" s="60" t="s">
        <v>28</v>
      </c>
      <c r="D265" s="60">
        <v>5.25</v>
      </c>
    </row>
    <row r="266" spans="1:4" x14ac:dyDescent="0.25">
      <c r="A266" s="60">
        <v>41400</v>
      </c>
      <c r="B266" s="60" t="s">
        <v>138</v>
      </c>
      <c r="C266" s="60" t="s">
        <v>28</v>
      </c>
      <c r="D266" s="60">
        <v>0.75</v>
      </c>
    </row>
    <row r="267" spans="1:4" x14ac:dyDescent="0.25">
      <c r="A267" s="60">
        <v>41401</v>
      </c>
      <c r="B267" s="60">
        <v>131</v>
      </c>
      <c r="C267" s="60" t="s">
        <v>28</v>
      </c>
      <c r="D267" s="60">
        <v>5</v>
      </c>
    </row>
    <row r="268" spans="1:4" x14ac:dyDescent="0.25">
      <c r="A268" s="60">
        <v>41401</v>
      </c>
      <c r="B268" s="60">
        <v>168</v>
      </c>
      <c r="C268" s="60" t="s">
        <v>28</v>
      </c>
      <c r="D268" s="60">
        <v>4</v>
      </c>
    </row>
    <row r="269" spans="1:4" x14ac:dyDescent="0.25">
      <c r="A269" s="60">
        <v>41401</v>
      </c>
      <c r="B269" s="60" t="s">
        <v>51</v>
      </c>
      <c r="C269" s="60" t="s">
        <v>28</v>
      </c>
      <c r="D269" s="60">
        <v>1.25</v>
      </c>
    </row>
    <row r="270" spans="1:4" x14ac:dyDescent="0.25">
      <c r="A270" s="60">
        <v>41404</v>
      </c>
      <c r="B270" s="60">
        <v>170</v>
      </c>
      <c r="C270" s="60" t="s">
        <v>28</v>
      </c>
      <c r="D270" s="60">
        <v>7.5</v>
      </c>
    </row>
    <row r="271" spans="1:4" x14ac:dyDescent="0.25">
      <c r="A271" s="60">
        <v>41404</v>
      </c>
      <c r="B271" s="60" t="s">
        <v>142</v>
      </c>
      <c r="C271" s="60" t="s">
        <v>28</v>
      </c>
      <c r="D271" s="60">
        <v>0.5</v>
      </c>
    </row>
    <row r="272" spans="1:4" x14ac:dyDescent="0.25">
      <c r="A272" s="60">
        <v>41404</v>
      </c>
      <c r="B272" s="60" t="s">
        <v>134</v>
      </c>
      <c r="C272" s="60" t="s">
        <v>28</v>
      </c>
      <c r="D272" s="60">
        <v>0.5</v>
      </c>
    </row>
    <row r="273" spans="1:4" x14ac:dyDescent="0.25">
      <c r="A273" s="60">
        <v>41404</v>
      </c>
      <c r="B273" s="60" t="s">
        <v>133</v>
      </c>
      <c r="C273" s="60" t="s">
        <v>28</v>
      </c>
      <c r="D273" s="60">
        <v>0.5</v>
      </c>
    </row>
    <row r="274" spans="1:4" x14ac:dyDescent="0.25">
      <c r="A274" s="60">
        <v>41404</v>
      </c>
      <c r="B274" s="60" t="s">
        <v>130</v>
      </c>
      <c r="C274" s="60" t="s">
        <v>28</v>
      </c>
      <c r="D274" s="60">
        <v>1</v>
      </c>
    </row>
    <row r="275" spans="1:4" x14ac:dyDescent="0.25">
      <c r="A275" s="60">
        <v>41405</v>
      </c>
      <c r="B275" s="60" t="s">
        <v>142</v>
      </c>
      <c r="C275" s="60" t="s">
        <v>28</v>
      </c>
      <c r="D275" s="60">
        <v>9</v>
      </c>
    </row>
    <row r="276" spans="1:4" x14ac:dyDescent="0.25">
      <c r="A276" s="60">
        <v>41407</v>
      </c>
      <c r="B276" s="60">
        <v>144</v>
      </c>
      <c r="C276" s="60" t="s">
        <v>28</v>
      </c>
      <c r="D276" s="60">
        <v>4.5</v>
      </c>
    </row>
    <row r="277" spans="1:4" x14ac:dyDescent="0.25">
      <c r="A277" s="60">
        <v>41407</v>
      </c>
      <c r="B277" s="60">
        <v>8</v>
      </c>
      <c r="C277" s="60" t="s">
        <v>28</v>
      </c>
      <c r="D277" s="60">
        <v>3.25</v>
      </c>
    </row>
    <row r="278" spans="1:4" x14ac:dyDescent="0.25">
      <c r="A278" s="60">
        <v>41407</v>
      </c>
      <c r="B278" s="60" t="s">
        <v>134</v>
      </c>
      <c r="C278" s="60" t="s">
        <v>28</v>
      </c>
      <c r="D278" s="60">
        <v>1</v>
      </c>
    </row>
    <row r="279" spans="1:4" x14ac:dyDescent="0.25">
      <c r="A279" s="60">
        <v>41408</v>
      </c>
      <c r="B279" s="60" t="s">
        <v>150</v>
      </c>
      <c r="C279" s="60" t="s">
        <v>28</v>
      </c>
      <c r="D279" s="60">
        <v>3</v>
      </c>
    </row>
    <row r="280" spans="1:4" x14ac:dyDescent="0.25">
      <c r="A280" s="60">
        <v>41408</v>
      </c>
      <c r="B280" s="60" t="s">
        <v>153</v>
      </c>
      <c r="C280" s="60" t="s">
        <v>28</v>
      </c>
      <c r="D280" s="60">
        <v>1.75</v>
      </c>
    </row>
    <row r="281" spans="1:4" x14ac:dyDescent="0.25">
      <c r="A281" s="60">
        <v>41408</v>
      </c>
      <c r="B281" s="60" t="s">
        <v>133</v>
      </c>
      <c r="C281" s="60" t="s">
        <v>28</v>
      </c>
      <c r="D281" s="60">
        <v>1.25</v>
      </c>
    </row>
    <row r="282" spans="1:4" x14ac:dyDescent="0.25">
      <c r="A282" s="60">
        <v>41408</v>
      </c>
      <c r="B282" s="60" t="s">
        <v>140</v>
      </c>
      <c r="C282" s="60" t="s">
        <v>28</v>
      </c>
      <c r="D282" s="60">
        <v>4.5</v>
      </c>
    </row>
    <row r="283" spans="1:4" x14ac:dyDescent="0.25">
      <c r="A283" s="60">
        <v>41409</v>
      </c>
      <c r="B283" s="60" t="s">
        <v>150</v>
      </c>
      <c r="C283" s="60" t="s">
        <v>28</v>
      </c>
      <c r="D283" s="60">
        <v>2.5</v>
      </c>
    </row>
    <row r="284" spans="1:4" x14ac:dyDescent="0.25">
      <c r="A284" s="60">
        <v>41409</v>
      </c>
      <c r="B284" s="60" t="s">
        <v>131</v>
      </c>
      <c r="C284" s="60" t="s">
        <v>28</v>
      </c>
      <c r="D284" s="60">
        <v>1</v>
      </c>
    </row>
    <row r="285" spans="1:4" x14ac:dyDescent="0.25">
      <c r="A285" s="60">
        <v>41409</v>
      </c>
      <c r="B285" s="60" t="s">
        <v>147</v>
      </c>
      <c r="C285" s="60" t="s">
        <v>28</v>
      </c>
      <c r="D285" s="60">
        <v>5.5</v>
      </c>
    </row>
    <row r="286" spans="1:4" x14ac:dyDescent="0.25">
      <c r="A286" s="60">
        <v>41410</v>
      </c>
      <c r="B286" s="60">
        <v>10</v>
      </c>
      <c r="C286" s="60" t="s">
        <v>28</v>
      </c>
      <c r="D286" s="60">
        <v>0.5</v>
      </c>
    </row>
    <row r="287" spans="1:4" x14ac:dyDescent="0.25">
      <c r="A287" s="60">
        <v>41410</v>
      </c>
      <c r="B287" s="60" t="s">
        <v>147</v>
      </c>
      <c r="C287" s="60" t="s">
        <v>28</v>
      </c>
      <c r="D287" s="60">
        <v>7</v>
      </c>
    </row>
    <row r="288" spans="1:4" x14ac:dyDescent="0.25">
      <c r="A288" s="60">
        <v>41410</v>
      </c>
      <c r="B288" s="60">
        <v>10</v>
      </c>
      <c r="C288" s="60" t="s">
        <v>53</v>
      </c>
      <c r="D288" s="60">
        <v>0.5</v>
      </c>
    </row>
    <row r="289" spans="1:4" x14ac:dyDescent="0.25">
      <c r="A289" s="60">
        <v>41411</v>
      </c>
      <c r="B289" s="60">
        <v>999</v>
      </c>
      <c r="C289" s="60" t="s">
        <v>28</v>
      </c>
      <c r="D289" s="60">
        <v>4</v>
      </c>
    </row>
    <row r="290" spans="1:4" x14ac:dyDescent="0.25">
      <c r="A290" s="60">
        <v>41411</v>
      </c>
      <c r="B290" s="60" t="s">
        <v>147</v>
      </c>
      <c r="C290" s="60" t="s">
        <v>28</v>
      </c>
      <c r="D290" s="60">
        <v>0.5</v>
      </c>
    </row>
    <row r="291" spans="1:4" x14ac:dyDescent="0.25">
      <c r="A291" s="60">
        <v>41411</v>
      </c>
      <c r="B291" s="60" t="s">
        <v>134</v>
      </c>
      <c r="C291" s="60" t="s">
        <v>28</v>
      </c>
      <c r="D291" s="60">
        <v>0.5</v>
      </c>
    </row>
    <row r="292" spans="1:4" x14ac:dyDescent="0.25">
      <c r="A292" s="60">
        <v>41411</v>
      </c>
      <c r="B292" s="60" t="s">
        <v>144</v>
      </c>
      <c r="C292" s="60" t="s">
        <v>28</v>
      </c>
      <c r="D292" s="60">
        <v>0.25</v>
      </c>
    </row>
    <row r="293" spans="1:4" x14ac:dyDescent="0.25">
      <c r="A293" s="60">
        <v>41411</v>
      </c>
      <c r="B293" s="60" t="s">
        <v>130</v>
      </c>
      <c r="C293" s="60" t="s">
        <v>28</v>
      </c>
      <c r="D293" s="60">
        <v>2.5</v>
      </c>
    </row>
    <row r="294" spans="1:4" x14ac:dyDescent="0.25">
      <c r="A294" s="60">
        <v>41411</v>
      </c>
      <c r="B294" s="60" t="s">
        <v>125</v>
      </c>
      <c r="C294" s="60" t="s">
        <v>28</v>
      </c>
      <c r="D294" s="60">
        <v>0.5</v>
      </c>
    </row>
    <row r="295" spans="1:4" x14ac:dyDescent="0.25">
      <c r="A295" s="60">
        <v>41411</v>
      </c>
      <c r="B295" s="60" t="s">
        <v>135</v>
      </c>
      <c r="C295" s="60" t="s">
        <v>28</v>
      </c>
      <c r="D295" s="60">
        <v>1</v>
      </c>
    </row>
    <row r="296" spans="1:4" x14ac:dyDescent="0.25">
      <c r="A296" s="60">
        <v>41412</v>
      </c>
      <c r="B296" s="60" t="s">
        <v>150</v>
      </c>
      <c r="C296" s="60" t="s">
        <v>28</v>
      </c>
      <c r="D296" s="60">
        <v>7.75</v>
      </c>
    </row>
    <row r="297" spans="1:4" x14ac:dyDescent="0.25">
      <c r="A297" s="60">
        <v>41415</v>
      </c>
      <c r="B297" s="60" t="s">
        <v>147</v>
      </c>
      <c r="C297" s="60" t="s">
        <v>28</v>
      </c>
      <c r="D297" s="60">
        <v>5.5</v>
      </c>
    </row>
    <row r="298" spans="1:4" x14ac:dyDescent="0.25">
      <c r="A298" s="60">
        <v>41416</v>
      </c>
      <c r="B298" s="60">
        <v>168</v>
      </c>
      <c r="C298" s="60" t="s">
        <v>28</v>
      </c>
      <c r="D298" s="60">
        <v>1</v>
      </c>
    </row>
    <row r="299" spans="1:4" x14ac:dyDescent="0.25">
      <c r="A299" s="60">
        <v>41416</v>
      </c>
      <c r="B299" s="60">
        <v>157</v>
      </c>
      <c r="C299" s="60" t="s">
        <v>28</v>
      </c>
      <c r="D299" s="60">
        <v>6</v>
      </c>
    </row>
    <row r="300" spans="1:4" x14ac:dyDescent="0.25">
      <c r="A300" s="60">
        <v>41416</v>
      </c>
      <c r="B300" s="60" t="s">
        <v>154</v>
      </c>
      <c r="C300" s="60" t="s">
        <v>28</v>
      </c>
      <c r="D300" s="60">
        <v>2</v>
      </c>
    </row>
    <row r="301" spans="1:4" x14ac:dyDescent="0.25">
      <c r="A301" s="60">
        <v>41416</v>
      </c>
      <c r="B301" s="60">
        <v>168</v>
      </c>
      <c r="C301" s="60" t="s">
        <v>53</v>
      </c>
      <c r="D301" s="60">
        <v>1</v>
      </c>
    </row>
    <row r="302" spans="1:4" x14ac:dyDescent="0.25">
      <c r="A302" s="60">
        <v>41417</v>
      </c>
      <c r="B302" s="60" t="s">
        <v>147</v>
      </c>
      <c r="C302" s="60" t="s">
        <v>28</v>
      </c>
      <c r="D302" s="60">
        <v>2</v>
      </c>
    </row>
    <row r="303" spans="1:4" x14ac:dyDescent="0.25">
      <c r="A303" s="60">
        <v>41417</v>
      </c>
      <c r="B303" s="60" t="s">
        <v>51</v>
      </c>
      <c r="C303" s="60" t="s">
        <v>28</v>
      </c>
      <c r="D303" s="60">
        <v>1.25</v>
      </c>
    </row>
    <row r="304" spans="1:4" x14ac:dyDescent="0.25">
      <c r="A304" s="60">
        <v>41417</v>
      </c>
      <c r="B304" s="60" t="s">
        <v>142</v>
      </c>
      <c r="C304" s="60" t="s">
        <v>28</v>
      </c>
      <c r="D304" s="60">
        <v>4.5</v>
      </c>
    </row>
    <row r="305" spans="1:4" x14ac:dyDescent="0.25">
      <c r="A305" s="60">
        <v>41417</v>
      </c>
      <c r="B305" s="60">
        <v>8</v>
      </c>
      <c r="C305" s="60" t="s">
        <v>28</v>
      </c>
      <c r="D305" s="60">
        <v>1.5</v>
      </c>
    </row>
    <row r="306" spans="1:4" x14ac:dyDescent="0.25">
      <c r="A306" s="60">
        <v>41417</v>
      </c>
      <c r="B306" s="60">
        <v>10</v>
      </c>
      <c r="C306" s="60" t="s">
        <v>28</v>
      </c>
      <c r="D306" s="60">
        <v>0.5</v>
      </c>
    </row>
    <row r="307" spans="1:4" x14ac:dyDescent="0.25">
      <c r="A307" s="60">
        <v>41417</v>
      </c>
      <c r="B307" s="60" t="s">
        <v>134</v>
      </c>
      <c r="C307" s="60" t="s">
        <v>28</v>
      </c>
      <c r="D307" s="60">
        <v>0.5</v>
      </c>
    </row>
    <row r="308" spans="1:4" x14ac:dyDescent="0.25">
      <c r="A308" s="60">
        <v>41417</v>
      </c>
      <c r="B308" s="60" t="s">
        <v>126</v>
      </c>
      <c r="C308" s="60" t="s">
        <v>28</v>
      </c>
      <c r="D308" s="60">
        <v>0.25</v>
      </c>
    </row>
    <row r="309" spans="1:4" x14ac:dyDescent="0.25">
      <c r="A309" s="60">
        <v>41417</v>
      </c>
      <c r="B309" s="60">
        <v>10</v>
      </c>
      <c r="C309" s="60" t="s">
        <v>53</v>
      </c>
      <c r="D309" s="60">
        <v>0.5</v>
      </c>
    </row>
    <row r="310" spans="1:4" x14ac:dyDescent="0.25">
      <c r="A310" s="60">
        <v>41418</v>
      </c>
      <c r="B310" s="60" t="s">
        <v>147</v>
      </c>
      <c r="C310" s="60" t="s">
        <v>28</v>
      </c>
      <c r="D310" s="60">
        <v>4.5</v>
      </c>
    </row>
    <row r="311" spans="1:4" x14ac:dyDescent="0.25">
      <c r="A311" s="60">
        <v>41418</v>
      </c>
      <c r="B311" s="60" t="s">
        <v>134</v>
      </c>
      <c r="C311" s="60" t="s">
        <v>28</v>
      </c>
      <c r="D311" s="60">
        <v>1.5</v>
      </c>
    </row>
    <row r="312" spans="1:4" x14ac:dyDescent="0.25">
      <c r="A312" s="60">
        <v>41421</v>
      </c>
      <c r="B312" s="60">
        <v>23</v>
      </c>
      <c r="C312" s="60" t="s">
        <v>28</v>
      </c>
      <c r="D312" s="60">
        <v>0.25</v>
      </c>
    </row>
    <row r="313" spans="1:4" x14ac:dyDescent="0.25">
      <c r="A313" s="60">
        <v>41421</v>
      </c>
      <c r="B313" s="60">
        <v>81</v>
      </c>
      <c r="C313" s="60" t="s">
        <v>28</v>
      </c>
      <c r="D313" s="60">
        <v>5</v>
      </c>
    </row>
    <row r="314" spans="1:4" x14ac:dyDescent="0.25">
      <c r="A314" s="60">
        <v>41421</v>
      </c>
      <c r="B314" s="60" t="s">
        <v>127</v>
      </c>
      <c r="C314" s="60" t="s">
        <v>28</v>
      </c>
      <c r="D314" s="60">
        <v>0.5</v>
      </c>
    </row>
    <row r="315" spans="1:4" x14ac:dyDescent="0.25">
      <c r="A315" s="60">
        <v>41421</v>
      </c>
      <c r="B315" s="60" t="s">
        <v>126</v>
      </c>
      <c r="C315" s="60" t="s">
        <v>28</v>
      </c>
      <c r="D315" s="60">
        <v>4</v>
      </c>
    </row>
    <row r="316" spans="1:4" x14ac:dyDescent="0.25">
      <c r="A316" s="60">
        <v>41421</v>
      </c>
      <c r="B316" s="60">
        <v>23</v>
      </c>
      <c r="C316" s="60" t="s">
        <v>53</v>
      </c>
      <c r="D316" s="60">
        <v>0.25</v>
      </c>
    </row>
    <row r="317" spans="1:4" x14ac:dyDescent="0.25">
      <c r="A317" s="60">
        <v>41422</v>
      </c>
      <c r="B317" s="60" t="s">
        <v>155</v>
      </c>
      <c r="C317" s="60" t="s">
        <v>28</v>
      </c>
      <c r="D317" s="60">
        <v>8</v>
      </c>
    </row>
    <row r="318" spans="1:4" x14ac:dyDescent="0.25">
      <c r="A318" s="60">
        <v>41423</v>
      </c>
      <c r="B318" s="60" t="s">
        <v>147</v>
      </c>
      <c r="C318" s="60" t="s">
        <v>28</v>
      </c>
      <c r="D318" s="60">
        <v>2.25</v>
      </c>
    </row>
    <row r="319" spans="1:4" x14ac:dyDescent="0.25">
      <c r="A319" s="60">
        <v>41423</v>
      </c>
      <c r="B319" s="60" t="s">
        <v>155</v>
      </c>
      <c r="C319" s="60" t="s">
        <v>28</v>
      </c>
      <c r="D319" s="60">
        <v>6.5</v>
      </c>
    </row>
    <row r="320" spans="1:4" x14ac:dyDescent="0.25">
      <c r="A320" s="60">
        <v>41424</v>
      </c>
      <c r="B320" s="60" t="s">
        <v>156</v>
      </c>
      <c r="C320" s="60" t="s">
        <v>28</v>
      </c>
      <c r="D320" s="60">
        <v>0.5</v>
      </c>
    </row>
    <row r="321" spans="1:4" x14ac:dyDescent="0.25">
      <c r="A321" s="60">
        <v>41424</v>
      </c>
      <c r="B321" s="60" t="s">
        <v>153</v>
      </c>
      <c r="C321" s="60" t="s">
        <v>28</v>
      </c>
      <c r="D321" s="60">
        <v>0.5</v>
      </c>
    </row>
    <row r="322" spans="1:4" x14ac:dyDescent="0.25">
      <c r="A322" s="60">
        <v>41424</v>
      </c>
      <c r="B322" s="60" t="s">
        <v>128</v>
      </c>
      <c r="C322" s="60" t="s">
        <v>28</v>
      </c>
      <c r="D322" s="60">
        <v>0.5</v>
      </c>
    </row>
    <row r="323" spans="1:4" x14ac:dyDescent="0.25">
      <c r="A323" s="60">
        <v>41424</v>
      </c>
      <c r="B323" s="60" t="s">
        <v>127</v>
      </c>
      <c r="C323" s="60" t="s">
        <v>28</v>
      </c>
      <c r="D323" s="60">
        <v>0.5</v>
      </c>
    </row>
    <row r="324" spans="1:4" x14ac:dyDescent="0.25">
      <c r="A324" s="60">
        <v>41424</v>
      </c>
      <c r="B324" s="60" t="s">
        <v>39</v>
      </c>
      <c r="C324" s="60" t="s">
        <v>28</v>
      </c>
      <c r="D324" s="60">
        <v>1</v>
      </c>
    </row>
    <row r="325" spans="1:4" x14ac:dyDescent="0.25">
      <c r="A325" s="60">
        <v>41424</v>
      </c>
      <c r="B325" s="60" t="s">
        <v>145</v>
      </c>
      <c r="C325" s="60" t="s">
        <v>28</v>
      </c>
      <c r="D325" s="60">
        <v>4.25</v>
      </c>
    </row>
    <row r="326" spans="1:4" x14ac:dyDescent="0.25">
      <c r="A326" s="60">
        <v>41424</v>
      </c>
      <c r="B326" s="60" t="s">
        <v>157</v>
      </c>
      <c r="C326" s="60" t="s">
        <v>28</v>
      </c>
      <c r="D326" s="60">
        <v>0.5</v>
      </c>
    </row>
    <row r="327" spans="1:4" x14ac:dyDescent="0.25">
      <c r="A327" s="60">
        <v>41424</v>
      </c>
      <c r="B327" s="60" t="s">
        <v>126</v>
      </c>
      <c r="C327" s="60" t="s">
        <v>28</v>
      </c>
      <c r="D327" s="60">
        <v>0.5</v>
      </c>
    </row>
    <row r="328" spans="1:4" x14ac:dyDescent="0.25">
      <c r="A328" s="60">
        <v>41428</v>
      </c>
      <c r="B328" s="60" t="s">
        <v>158</v>
      </c>
      <c r="C328" s="60" t="s">
        <v>28</v>
      </c>
      <c r="D328" s="60">
        <v>2.5</v>
      </c>
    </row>
    <row r="329" spans="1:4" x14ac:dyDescent="0.25">
      <c r="A329" s="60">
        <v>41428</v>
      </c>
      <c r="B329" s="60" t="s">
        <v>132</v>
      </c>
      <c r="C329" s="60" t="s">
        <v>28</v>
      </c>
      <c r="D329" s="60">
        <v>2</v>
      </c>
    </row>
    <row r="330" spans="1:4" x14ac:dyDescent="0.25">
      <c r="A330" s="60">
        <v>41428</v>
      </c>
      <c r="B330" s="60" t="s">
        <v>154</v>
      </c>
      <c r="C330" s="60" t="s">
        <v>28</v>
      </c>
      <c r="D330" s="60">
        <v>4</v>
      </c>
    </row>
    <row r="331" spans="1:4" x14ac:dyDescent="0.25">
      <c r="A331" s="60">
        <v>41429</v>
      </c>
      <c r="B331" s="60">
        <v>999</v>
      </c>
      <c r="C331" s="60" t="s">
        <v>28</v>
      </c>
      <c r="D331" s="60">
        <v>1.75</v>
      </c>
    </row>
    <row r="332" spans="1:4" x14ac:dyDescent="0.25">
      <c r="A332" s="60">
        <v>41429</v>
      </c>
      <c r="B332" s="60" t="s">
        <v>159</v>
      </c>
      <c r="C332" s="60" t="s">
        <v>28</v>
      </c>
      <c r="D332" s="60">
        <v>0.75</v>
      </c>
    </row>
    <row r="333" spans="1:4" x14ac:dyDescent="0.25">
      <c r="A333" s="60">
        <v>41429</v>
      </c>
      <c r="B333" s="60" t="s">
        <v>147</v>
      </c>
      <c r="C333" s="60" t="s">
        <v>28</v>
      </c>
      <c r="D333" s="60">
        <v>0.75</v>
      </c>
    </row>
    <row r="334" spans="1:4" x14ac:dyDescent="0.25">
      <c r="A334" s="60">
        <v>41429</v>
      </c>
      <c r="B334" s="60" t="s">
        <v>154</v>
      </c>
      <c r="C334" s="60" t="s">
        <v>28</v>
      </c>
      <c r="D334" s="60">
        <v>3</v>
      </c>
    </row>
    <row r="335" spans="1:4" x14ac:dyDescent="0.25">
      <c r="A335" s="60">
        <v>41430</v>
      </c>
      <c r="B335" s="60" t="s">
        <v>159</v>
      </c>
      <c r="C335" s="60" t="s">
        <v>28</v>
      </c>
      <c r="D335" s="60">
        <v>2</v>
      </c>
    </row>
    <row r="336" spans="1:4" x14ac:dyDescent="0.25">
      <c r="A336" s="60">
        <v>41430</v>
      </c>
      <c r="B336" s="60" t="s">
        <v>147</v>
      </c>
      <c r="C336" s="60" t="s">
        <v>28</v>
      </c>
      <c r="D336" s="60">
        <v>3.5</v>
      </c>
    </row>
    <row r="337" spans="1:4" x14ac:dyDescent="0.25">
      <c r="A337" s="60">
        <v>41430</v>
      </c>
      <c r="B337" s="60" t="s">
        <v>133</v>
      </c>
      <c r="C337" s="60" t="s">
        <v>28</v>
      </c>
      <c r="D337" s="60">
        <v>0.25</v>
      </c>
    </row>
    <row r="338" spans="1:4" x14ac:dyDescent="0.25">
      <c r="A338" s="60">
        <v>41430</v>
      </c>
      <c r="B338" s="60" t="s">
        <v>130</v>
      </c>
      <c r="C338" s="60" t="s">
        <v>28</v>
      </c>
      <c r="D338" s="60">
        <v>0.25</v>
      </c>
    </row>
    <row r="339" spans="1:4" x14ac:dyDescent="0.25">
      <c r="A339" s="60">
        <v>41430</v>
      </c>
      <c r="B339" s="60" t="s">
        <v>138</v>
      </c>
      <c r="C339" s="60" t="s">
        <v>28</v>
      </c>
      <c r="D339" s="60">
        <v>1.5</v>
      </c>
    </row>
    <row r="340" spans="1:4" x14ac:dyDescent="0.25">
      <c r="A340" s="60">
        <v>41431</v>
      </c>
      <c r="B340" s="60">
        <v>183</v>
      </c>
      <c r="C340" s="60" t="s">
        <v>28</v>
      </c>
      <c r="D340" s="60">
        <v>2</v>
      </c>
    </row>
    <row r="341" spans="1:4" x14ac:dyDescent="0.25">
      <c r="A341" s="60">
        <v>41431</v>
      </c>
      <c r="B341" s="60" t="s">
        <v>147</v>
      </c>
      <c r="C341" s="60" t="s">
        <v>28</v>
      </c>
      <c r="D341" s="60">
        <v>4.5</v>
      </c>
    </row>
    <row r="342" spans="1:4" x14ac:dyDescent="0.25">
      <c r="A342" s="60">
        <v>41431</v>
      </c>
      <c r="B342" s="60" t="s">
        <v>134</v>
      </c>
      <c r="C342" s="60" t="s">
        <v>28</v>
      </c>
      <c r="D342" s="60">
        <v>1</v>
      </c>
    </row>
    <row r="343" spans="1:4" x14ac:dyDescent="0.25">
      <c r="A343" s="60">
        <v>41432</v>
      </c>
      <c r="B343" s="60">
        <v>157</v>
      </c>
      <c r="C343" s="60" t="s">
        <v>28</v>
      </c>
      <c r="D343" s="60">
        <v>5.25</v>
      </c>
    </row>
    <row r="344" spans="1:4" x14ac:dyDescent="0.25">
      <c r="A344" s="60">
        <v>41432</v>
      </c>
      <c r="B344" s="60" t="s">
        <v>125</v>
      </c>
      <c r="C344" s="60" t="s">
        <v>28</v>
      </c>
      <c r="D344" s="60">
        <v>4</v>
      </c>
    </row>
    <row r="345" spans="1:4" x14ac:dyDescent="0.25">
      <c r="A345" s="60">
        <v>41436</v>
      </c>
      <c r="B345" s="60" t="s">
        <v>141</v>
      </c>
      <c r="C345" s="60" t="s">
        <v>28</v>
      </c>
      <c r="D345" s="60">
        <v>0.5</v>
      </c>
    </row>
    <row r="346" spans="1:4" x14ac:dyDescent="0.25">
      <c r="A346" s="60">
        <v>41436</v>
      </c>
      <c r="B346" s="60" t="s">
        <v>134</v>
      </c>
      <c r="C346" s="60" t="s">
        <v>28</v>
      </c>
      <c r="D346" s="60">
        <v>0.5</v>
      </c>
    </row>
    <row r="347" spans="1:4" x14ac:dyDescent="0.25">
      <c r="A347" s="60">
        <v>41436</v>
      </c>
      <c r="B347" s="60" t="s">
        <v>133</v>
      </c>
      <c r="C347" s="60" t="s">
        <v>28</v>
      </c>
      <c r="D347" s="60">
        <v>0.5</v>
      </c>
    </row>
    <row r="348" spans="1:4" x14ac:dyDescent="0.25">
      <c r="A348" s="60">
        <v>41436</v>
      </c>
      <c r="B348" s="60" t="s">
        <v>132</v>
      </c>
      <c r="C348" s="60" t="s">
        <v>28</v>
      </c>
      <c r="D348" s="60">
        <v>0.25</v>
      </c>
    </row>
    <row r="349" spans="1:4" x14ac:dyDescent="0.25">
      <c r="A349" s="60">
        <v>41436</v>
      </c>
      <c r="B349" s="60" t="s">
        <v>154</v>
      </c>
      <c r="C349" s="60" t="s">
        <v>28</v>
      </c>
      <c r="D349" s="60">
        <v>0.25</v>
      </c>
    </row>
    <row r="350" spans="1:4" x14ac:dyDescent="0.25">
      <c r="A350" s="60">
        <v>41436</v>
      </c>
      <c r="B350" s="60" t="s">
        <v>135</v>
      </c>
      <c r="C350" s="60" t="s">
        <v>28</v>
      </c>
      <c r="D350" s="60">
        <v>4</v>
      </c>
    </row>
    <row r="351" spans="1:4" x14ac:dyDescent="0.25">
      <c r="A351" s="60">
        <v>41437</v>
      </c>
      <c r="B351" s="60" t="s">
        <v>136</v>
      </c>
      <c r="C351" s="60" t="s">
        <v>28</v>
      </c>
      <c r="D351" s="60">
        <v>0.5</v>
      </c>
    </row>
    <row r="352" spans="1:4" x14ac:dyDescent="0.25">
      <c r="A352" s="60">
        <v>41437</v>
      </c>
      <c r="B352" s="60" t="s">
        <v>154</v>
      </c>
      <c r="C352" s="60" t="s">
        <v>28</v>
      </c>
      <c r="D352" s="60">
        <v>0.25</v>
      </c>
    </row>
    <row r="353" spans="1:4" x14ac:dyDescent="0.25">
      <c r="A353" s="60">
        <v>41437</v>
      </c>
      <c r="B353" s="60" t="s">
        <v>135</v>
      </c>
      <c r="C353" s="60" t="s">
        <v>28</v>
      </c>
      <c r="D353" s="60">
        <v>7.5</v>
      </c>
    </row>
    <row r="354" spans="1:4" x14ac:dyDescent="0.25">
      <c r="A354" s="60">
        <v>41438</v>
      </c>
      <c r="B354" s="60" t="s">
        <v>151</v>
      </c>
      <c r="C354" s="60" t="s">
        <v>28</v>
      </c>
      <c r="D354" s="60">
        <v>0.5</v>
      </c>
    </row>
    <row r="355" spans="1:4" x14ac:dyDescent="0.25">
      <c r="A355" s="60">
        <v>41438</v>
      </c>
      <c r="B355" s="60" t="s">
        <v>154</v>
      </c>
      <c r="C355" s="60" t="s">
        <v>28</v>
      </c>
      <c r="D355" s="60">
        <v>2.75</v>
      </c>
    </row>
    <row r="356" spans="1:4" x14ac:dyDescent="0.25">
      <c r="A356" s="60">
        <v>41438</v>
      </c>
      <c r="B356" s="60" t="s">
        <v>135</v>
      </c>
      <c r="C356" s="60" t="s">
        <v>28</v>
      </c>
      <c r="D356" s="60">
        <v>4.5</v>
      </c>
    </row>
    <row r="357" spans="1:4" x14ac:dyDescent="0.25">
      <c r="A357" s="60">
        <v>41439</v>
      </c>
      <c r="B357" s="60" t="s">
        <v>154</v>
      </c>
      <c r="C357" s="60" t="s">
        <v>28</v>
      </c>
      <c r="D357" s="60">
        <v>5.75</v>
      </c>
    </row>
    <row r="358" spans="1:4" x14ac:dyDescent="0.25">
      <c r="A358" s="60">
        <v>41439</v>
      </c>
      <c r="B358" s="60" t="s">
        <v>125</v>
      </c>
      <c r="C358" s="60" t="s">
        <v>28</v>
      </c>
      <c r="D358" s="60">
        <v>2</v>
      </c>
    </row>
    <row r="359" spans="1:4" x14ac:dyDescent="0.25">
      <c r="A359" s="60">
        <v>41439</v>
      </c>
      <c r="B359" s="60" t="s">
        <v>47</v>
      </c>
      <c r="C359" s="60" t="s">
        <v>28</v>
      </c>
      <c r="D359" s="60">
        <v>0.25</v>
      </c>
    </row>
    <row r="360" spans="1:4" x14ac:dyDescent="0.25">
      <c r="A360" s="60">
        <v>41442</v>
      </c>
      <c r="B360" s="60" t="s">
        <v>136</v>
      </c>
      <c r="C360" s="60" t="s">
        <v>28</v>
      </c>
      <c r="D360" s="60">
        <v>0.5</v>
      </c>
    </row>
    <row r="361" spans="1:4" x14ac:dyDescent="0.25">
      <c r="A361" s="60">
        <v>41442</v>
      </c>
      <c r="B361" s="60" t="s">
        <v>39</v>
      </c>
      <c r="C361" s="60" t="s">
        <v>28</v>
      </c>
      <c r="D361" s="60">
        <v>0.5</v>
      </c>
    </row>
    <row r="362" spans="1:4" x14ac:dyDescent="0.25">
      <c r="A362" s="60">
        <v>41442</v>
      </c>
      <c r="B362" s="60" t="s">
        <v>154</v>
      </c>
      <c r="C362" s="60" t="s">
        <v>28</v>
      </c>
      <c r="D362" s="60">
        <v>6.25</v>
      </c>
    </row>
    <row r="363" spans="1:4" x14ac:dyDescent="0.25">
      <c r="A363" s="60">
        <v>41442</v>
      </c>
      <c r="B363" s="60">
        <v>141</v>
      </c>
      <c r="C363" s="60" t="s">
        <v>53</v>
      </c>
      <c r="D363" s="60">
        <v>0.5</v>
      </c>
    </row>
    <row r="364" spans="1:4" x14ac:dyDescent="0.25">
      <c r="A364" s="60">
        <v>41443</v>
      </c>
      <c r="B364" s="60" t="s">
        <v>125</v>
      </c>
      <c r="C364" s="60" t="s">
        <v>28</v>
      </c>
      <c r="D364" s="60">
        <v>3</v>
      </c>
    </row>
    <row r="365" spans="1:4" x14ac:dyDescent="0.25">
      <c r="A365" s="60">
        <v>41444</v>
      </c>
      <c r="B365" s="60" t="s">
        <v>147</v>
      </c>
      <c r="C365" s="60" t="s">
        <v>28</v>
      </c>
      <c r="D365" s="60">
        <v>4</v>
      </c>
    </row>
    <row r="366" spans="1:4" x14ac:dyDescent="0.25">
      <c r="A366" s="60">
        <v>41444</v>
      </c>
      <c r="B366" s="60" t="s">
        <v>144</v>
      </c>
      <c r="C366" s="60" t="s">
        <v>28</v>
      </c>
      <c r="D366" s="60">
        <v>0.5</v>
      </c>
    </row>
    <row r="367" spans="1:4" x14ac:dyDescent="0.25">
      <c r="A367" s="60">
        <v>41444</v>
      </c>
      <c r="B367" s="60" t="s">
        <v>154</v>
      </c>
      <c r="C367" s="60" t="s">
        <v>28</v>
      </c>
      <c r="D367" s="60">
        <v>1</v>
      </c>
    </row>
    <row r="368" spans="1:4" x14ac:dyDescent="0.25">
      <c r="A368" s="60">
        <v>41444</v>
      </c>
      <c r="B368" s="60" t="s">
        <v>139</v>
      </c>
      <c r="C368" s="60" t="s">
        <v>28</v>
      </c>
      <c r="D368" s="60">
        <v>0.5</v>
      </c>
    </row>
    <row r="369" spans="1:4" x14ac:dyDescent="0.25">
      <c r="A369" s="60">
        <v>41445</v>
      </c>
      <c r="B369" s="60" t="s">
        <v>151</v>
      </c>
      <c r="C369" s="60" t="s">
        <v>28</v>
      </c>
      <c r="D369" s="60">
        <v>0.5</v>
      </c>
    </row>
    <row r="370" spans="1:4" x14ac:dyDescent="0.25">
      <c r="A370" s="60">
        <v>41445</v>
      </c>
      <c r="B370" s="60">
        <v>157</v>
      </c>
      <c r="C370" s="60" t="s">
        <v>28</v>
      </c>
      <c r="D370" s="60">
        <v>4.5</v>
      </c>
    </row>
    <row r="371" spans="1:4" x14ac:dyDescent="0.25">
      <c r="A371" s="60">
        <v>41445</v>
      </c>
      <c r="B371" s="60" t="s">
        <v>147</v>
      </c>
      <c r="C371" s="60" t="s">
        <v>28</v>
      </c>
      <c r="D371" s="60">
        <v>1</v>
      </c>
    </row>
    <row r="372" spans="1:4" x14ac:dyDescent="0.25">
      <c r="A372" s="60">
        <v>41445</v>
      </c>
      <c r="B372" s="60" t="s">
        <v>134</v>
      </c>
      <c r="C372" s="60" t="s">
        <v>28</v>
      </c>
      <c r="D372" s="60">
        <v>1</v>
      </c>
    </row>
    <row r="373" spans="1:4" x14ac:dyDescent="0.25">
      <c r="A373" s="60">
        <v>41445</v>
      </c>
      <c r="B373" s="60" t="s">
        <v>130</v>
      </c>
      <c r="C373" s="60" t="s">
        <v>28</v>
      </c>
      <c r="D373" s="60">
        <v>2</v>
      </c>
    </row>
    <row r="374" spans="1:4" x14ac:dyDescent="0.25">
      <c r="A374" s="60">
        <v>41446</v>
      </c>
      <c r="B374" s="60" t="s">
        <v>151</v>
      </c>
      <c r="C374" s="60" t="s">
        <v>28</v>
      </c>
      <c r="D374" s="60">
        <v>0.5</v>
      </c>
    </row>
    <row r="375" spans="1:4" x14ac:dyDescent="0.25">
      <c r="A375" s="60">
        <v>41446</v>
      </c>
      <c r="B375" s="60">
        <v>141</v>
      </c>
      <c r="C375" s="60" t="s">
        <v>28</v>
      </c>
      <c r="D375" s="60">
        <v>0.5</v>
      </c>
    </row>
    <row r="376" spans="1:4" x14ac:dyDescent="0.25">
      <c r="A376" s="60">
        <v>41446</v>
      </c>
      <c r="B376" s="60" t="s">
        <v>147</v>
      </c>
      <c r="C376" s="60" t="s">
        <v>28</v>
      </c>
      <c r="D376" s="60">
        <v>7</v>
      </c>
    </row>
    <row r="377" spans="1:4" x14ac:dyDescent="0.25">
      <c r="A377" s="60">
        <v>41449</v>
      </c>
      <c r="B377" s="60" t="s">
        <v>147</v>
      </c>
      <c r="C377" s="60" t="s">
        <v>28</v>
      </c>
      <c r="D377" s="60">
        <v>5</v>
      </c>
    </row>
    <row r="378" spans="1:4" x14ac:dyDescent="0.25">
      <c r="A378" s="60">
        <v>41449</v>
      </c>
      <c r="B378" s="60" t="s">
        <v>129</v>
      </c>
      <c r="C378" s="60" t="s">
        <v>28</v>
      </c>
      <c r="D378" s="60">
        <v>2.5</v>
      </c>
    </row>
    <row r="379" spans="1:4" x14ac:dyDescent="0.25">
      <c r="A379" s="60">
        <v>41450</v>
      </c>
      <c r="B379" s="60" t="s">
        <v>147</v>
      </c>
      <c r="C379" s="60" t="s">
        <v>28</v>
      </c>
      <c r="D379" s="60">
        <v>8</v>
      </c>
    </row>
    <row r="380" spans="1:4" x14ac:dyDescent="0.25">
      <c r="A380" s="60">
        <v>41451</v>
      </c>
      <c r="B380" s="60">
        <v>195</v>
      </c>
      <c r="C380" s="60" t="s">
        <v>28</v>
      </c>
      <c r="D380" s="60">
        <v>0.5</v>
      </c>
    </row>
    <row r="381" spans="1:4" x14ac:dyDescent="0.25">
      <c r="A381" s="60">
        <v>41451</v>
      </c>
      <c r="B381" s="60" t="s">
        <v>156</v>
      </c>
      <c r="C381" s="60" t="s">
        <v>28</v>
      </c>
      <c r="D381" s="60">
        <v>0.25</v>
      </c>
    </row>
    <row r="382" spans="1:4" x14ac:dyDescent="0.25">
      <c r="A382" s="60">
        <v>41451</v>
      </c>
      <c r="B382" s="60" t="s">
        <v>147</v>
      </c>
      <c r="C382" s="60" t="s">
        <v>28</v>
      </c>
      <c r="D382" s="60">
        <v>8.5</v>
      </c>
    </row>
    <row r="383" spans="1:4" x14ac:dyDescent="0.25">
      <c r="A383" s="60">
        <v>41451</v>
      </c>
      <c r="B383" s="60" t="s">
        <v>144</v>
      </c>
      <c r="C383" s="60" t="s">
        <v>28</v>
      </c>
      <c r="D383" s="60">
        <v>0.25</v>
      </c>
    </row>
    <row r="384" spans="1:4" x14ac:dyDescent="0.25">
      <c r="A384" s="60">
        <v>41451</v>
      </c>
      <c r="B384" s="60">
        <v>195</v>
      </c>
      <c r="C384" s="60" t="s">
        <v>53</v>
      </c>
      <c r="D384" s="60">
        <v>0.5</v>
      </c>
    </row>
    <row r="385" spans="1:4" x14ac:dyDescent="0.25">
      <c r="A385" s="60">
        <v>41452</v>
      </c>
      <c r="B385" s="60" t="s">
        <v>156</v>
      </c>
      <c r="C385" s="60" t="s">
        <v>28</v>
      </c>
      <c r="D385" s="60">
        <v>0.25</v>
      </c>
    </row>
    <row r="386" spans="1:4" x14ac:dyDescent="0.25">
      <c r="A386" s="60">
        <v>41452</v>
      </c>
      <c r="B386" s="60" t="s">
        <v>147</v>
      </c>
      <c r="C386" s="60" t="s">
        <v>28</v>
      </c>
      <c r="D386" s="60">
        <v>8</v>
      </c>
    </row>
    <row r="387" spans="1:4" x14ac:dyDescent="0.25">
      <c r="A387" s="60">
        <v>41452</v>
      </c>
      <c r="B387" s="60" t="s">
        <v>129</v>
      </c>
      <c r="C387" s="60" t="s">
        <v>28</v>
      </c>
      <c r="D387" s="60">
        <v>0.5</v>
      </c>
    </row>
    <row r="388" spans="1:4" x14ac:dyDescent="0.25">
      <c r="A388" s="60">
        <v>41452</v>
      </c>
      <c r="B388" s="60" t="s">
        <v>144</v>
      </c>
      <c r="C388" s="60" t="s">
        <v>28</v>
      </c>
      <c r="D388" s="60">
        <v>0.25</v>
      </c>
    </row>
    <row r="389" spans="1:4" x14ac:dyDescent="0.25">
      <c r="A389" s="60">
        <v>41453</v>
      </c>
      <c r="B389" s="60" t="s">
        <v>147</v>
      </c>
      <c r="C389" s="60" t="s">
        <v>28</v>
      </c>
      <c r="D389" s="60">
        <v>2.25</v>
      </c>
    </row>
    <row r="390" spans="1:4" x14ac:dyDescent="0.25">
      <c r="A390" s="60">
        <v>41453</v>
      </c>
      <c r="B390" s="60" t="s">
        <v>134</v>
      </c>
      <c r="C390" s="60" t="s">
        <v>28</v>
      </c>
      <c r="D390" s="60">
        <v>2</v>
      </c>
    </row>
    <row r="391" spans="1:4" x14ac:dyDescent="0.25">
      <c r="A391" s="60">
        <v>41453</v>
      </c>
      <c r="B391" s="60" t="s">
        <v>129</v>
      </c>
      <c r="C391" s="60" t="s">
        <v>28</v>
      </c>
      <c r="D391" s="60">
        <v>3.5</v>
      </c>
    </row>
    <row r="392" spans="1:4" x14ac:dyDescent="0.25">
      <c r="A392" s="60">
        <v>41453</v>
      </c>
      <c r="B392" s="60" t="s">
        <v>125</v>
      </c>
      <c r="C392" s="60" t="s">
        <v>28</v>
      </c>
      <c r="D392" s="60">
        <v>0.75</v>
      </c>
    </row>
    <row r="393" spans="1:4" x14ac:dyDescent="0.25">
      <c r="A393" s="60">
        <v>41470</v>
      </c>
      <c r="B393" s="60" t="s">
        <v>159</v>
      </c>
      <c r="C393" s="60" t="s">
        <v>28</v>
      </c>
      <c r="D393" s="60">
        <v>5</v>
      </c>
    </row>
    <row r="394" spans="1:4" x14ac:dyDescent="0.25">
      <c r="A394" s="60">
        <v>41470</v>
      </c>
      <c r="B394" s="60" t="s">
        <v>139</v>
      </c>
      <c r="C394" s="60" t="s">
        <v>28</v>
      </c>
      <c r="D394" s="60">
        <v>2.5</v>
      </c>
    </row>
    <row r="395" spans="1:4" x14ac:dyDescent="0.25">
      <c r="A395" s="60">
        <v>41471</v>
      </c>
      <c r="B395" s="60" t="s">
        <v>132</v>
      </c>
      <c r="C395" s="60" t="s">
        <v>28</v>
      </c>
      <c r="D395" s="60">
        <v>9</v>
      </c>
    </row>
    <row r="396" spans="1:4" x14ac:dyDescent="0.25">
      <c r="A396" s="60">
        <v>41472</v>
      </c>
      <c r="B396" s="60" t="s">
        <v>160</v>
      </c>
      <c r="C396" s="60" t="s">
        <v>28</v>
      </c>
      <c r="D396" s="60">
        <v>0.25</v>
      </c>
    </row>
    <row r="397" spans="1:4" x14ac:dyDescent="0.25">
      <c r="A397" s="60">
        <v>41472</v>
      </c>
      <c r="B397" s="60" t="s">
        <v>133</v>
      </c>
      <c r="C397" s="60" t="s">
        <v>28</v>
      </c>
      <c r="D397" s="60">
        <v>0.5</v>
      </c>
    </row>
    <row r="398" spans="1:4" x14ac:dyDescent="0.25">
      <c r="A398" s="60">
        <v>41472</v>
      </c>
      <c r="B398" s="60" t="s">
        <v>125</v>
      </c>
      <c r="C398" s="60" t="s">
        <v>28</v>
      </c>
      <c r="D398" s="60">
        <v>2.75</v>
      </c>
    </row>
    <row r="399" spans="1:4" x14ac:dyDescent="0.25">
      <c r="A399" s="60">
        <v>41472</v>
      </c>
      <c r="B399" s="60" t="s">
        <v>39</v>
      </c>
      <c r="C399" s="60" t="s">
        <v>28</v>
      </c>
      <c r="D399" s="60">
        <v>2.5</v>
      </c>
    </row>
    <row r="400" spans="1:4" x14ac:dyDescent="0.25">
      <c r="A400" s="60">
        <v>41472</v>
      </c>
      <c r="B400" s="60" t="s">
        <v>132</v>
      </c>
      <c r="C400" s="60" t="s">
        <v>28</v>
      </c>
      <c r="D400" s="60">
        <v>0.75</v>
      </c>
    </row>
    <row r="401" spans="1:4" x14ac:dyDescent="0.25">
      <c r="A401" s="60">
        <v>41472</v>
      </c>
      <c r="B401" s="60" t="s">
        <v>139</v>
      </c>
      <c r="C401" s="60" t="s">
        <v>28</v>
      </c>
      <c r="D401" s="60">
        <v>0.5</v>
      </c>
    </row>
    <row r="402" spans="1:4" x14ac:dyDescent="0.25">
      <c r="A402" s="60">
        <v>41473</v>
      </c>
      <c r="B402" s="60" t="s">
        <v>147</v>
      </c>
      <c r="C402" s="60" t="s">
        <v>28</v>
      </c>
      <c r="D402" s="60">
        <v>2.75</v>
      </c>
    </row>
    <row r="403" spans="1:4" x14ac:dyDescent="0.25">
      <c r="A403" s="60">
        <v>41473</v>
      </c>
      <c r="B403" s="60" t="s">
        <v>132</v>
      </c>
      <c r="C403" s="60" t="s">
        <v>28</v>
      </c>
      <c r="D403" s="60">
        <v>5.75</v>
      </c>
    </row>
    <row r="404" spans="1:4" x14ac:dyDescent="0.25">
      <c r="A404" s="60">
        <v>41474</v>
      </c>
      <c r="B404" s="60">
        <v>131</v>
      </c>
      <c r="C404" s="60" t="s">
        <v>28</v>
      </c>
      <c r="D404" s="60">
        <v>6</v>
      </c>
    </row>
    <row r="405" spans="1:4" x14ac:dyDescent="0.25">
      <c r="A405" s="60">
        <v>41474</v>
      </c>
      <c r="B405" s="60" t="s">
        <v>139</v>
      </c>
      <c r="C405" s="60" t="s">
        <v>28</v>
      </c>
      <c r="D405" s="60">
        <v>1.5</v>
      </c>
    </row>
    <row r="406" spans="1:4" x14ac:dyDescent="0.25">
      <c r="A406" s="60">
        <v>41474</v>
      </c>
      <c r="B406" s="60">
        <v>131</v>
      </c>
      <c r="C406" s="60" t="s">
        <v>53</v>
      </c>
      <c r="D406" s="60">
        <v>6</v>
      </c>
    </row>
    <row r="407" spans="1:4" x14ac:dyDescent="0.25">
      <c r="A407" s="60">
        <v>41477</v>
      </c>
      <c r="B407" s="60">
        <v>131</v>
      </c>
      <c r="C407" s="60" t="s">
        <v>28</v>
      </c>
      <c r="D407" s="60">
        <v>3.25</v>
      </c>
    </row>
    <row r="408" spans="1:4" x14ac:dyDescent="0.25">
      <c r="A408" s="60">
        <v>41477</v>
      </c>
      <c r="B408" s="60" t="s">
        <v>161</v>
      </c>
      <c r="C408" s="60" t="s">
        <v>28</v>
      </c>
      <c r="D408" s="60">
        <v>2</v>
      </c>
    </row>
    <row r="409" spans="1:4" x14ac:dyDescent="0.25">
      <c r="A409" s="60">
        <v>41477</v>
      </c>
      <c r="B409" s="60" t="s">
        <v>39</v>
      </c>
      <c r="C409" s="60" t="s">
        <v>28</v>
      </c>
      <c r="D409" s="60">
        <v>1</v>
      </c>
    </row>
    <row r="410" spans="1:4" x14ac:dyDescent="0.25">
      <c r="A410" s="60">
        <v>41477</v>
      </c>
      <c r="B410" s="60" t="s">
        <v>162</v>
      </c>
      <c r="C410" s="60" t="s">
        <v>28</v>
      </c>
      <c r="D410" s="60">
        <v>1</v>
      </c>
    </row>
    <row r="411" spans="1:4" x14ac:dyDescent="0.25">
      <c r="A411" s="60">
        <v>41479</v>
      </c>
      <c r="B411" s="60" t="s">
        <v>153</v>
      </c>
      <c r="C411" s="60" t="s">
        <v>28</v>
      </c>
      <c r="D411" s="60">
        <v>5</v>
      </c>
    </row>
    <row r="412" spans="1:4" x14ac:dyDescent="0.25">
      <c r="A412" s="60">
        <v>41479</v>
      </c>
      <c r="B412" s="60" t="s">
        <v>161</v>
      </c>
      <c r="C412" s="60" t="s">
        <v>28</v>
      </c>
      <c r="D412" s="60">
        <v>9.75</v>
      </c>
    </row>
    <row r="413" spans="1:4" x14ac:dyDescent="0.25">
      <c r="A413" s="60">
        <v>41480</v>
      </c>
      <c r="B413" s="60" t="s">
        <v>161</v>
      </c>
      <c r="C413" s="60" t="s">
        <v>28</v>
      </c>
      <c r="D413" s="60">
        <v>10.5</v>
      </c>
    </row>
    <row r="414" spans="1:4" x14ac:dyDescent="0.25">
      <c r="A414" s="60">
        <v>41480</v>
      </c>
      <c r="B414" s="60" t="s">
        <v>163</v>
      </c>
      <c r="C414" s="60" t="s">
        <v>28</v>
      </c>
      <c r="D414" s="60">
        <v>1.5</v>
      </c>
    </row>
    <row r="415" spans="1:4" x14ac:dyDescent="0.25">
      <c r="A415" s="60">
        <v>41480</v>
      </c>
      <c r="B415" s="60" t="s">
        <v>162</v>
      </c>
      <c r="C415" s="60" t="s">
        <v>28</v>
      </c>
      <c r="D415" s="60">
        <v>0.5</v>
      </c>
    </row>
    <row r="416" spans="1:4" x14ac:dyDescent="0.25">
      <c r="A416" s="60">
        <v>41481</v>
      </c>
      <c r="B416" s="60" t="s">
        <v>161</v>
      </c>
      <c r="C416" s="60" t="s">
        <v>28</v>
      </c>
      <c r="D416" s="60">
        <v>9</v>
      </c>
    </row>
    <row r="417" spans="1:4" x14ac:dyDescent="0.25">
      <c r="A417" s="60">
        <v>41484</v>
      </c>
      <c r="B417" s="60" t="s">
        <v>163</v>
      </c>
      <c r="C417" s="60" t="s">
        <v>28</v>
      </c>
      <c r="D417" s="60">
        <v>5</v>
      </c>
    </row>
    <row r="418" spans="1:4" x14ac:dyDescent="0.25">
      <c r="A418" s="60">
        <v>41484</v>
      </c>
      <c r="B418" s="60" t="s">
        <v>125</v>
      </c>
      <c r="C418" s="60" t="s">
        <v>28</v>
      </c>
      <c r="D418" s="60">
        <v>2</v>
      </c>
    </row>
    <row r="419" spans="1:4" x14ac:dyDescent="0.25">
      <c r="A419" s="60">
        <v>41485</v>
      </c>
      <c r="B419" s="60" t="s">
        <v>163</v>
      </c>
      <c r="C419" s="60" t="s">
        <v>28</v>
      </c>
      <c r="D419" s="60">
        <v>3</v>
      </c>
    </row>
    <row r="420" spans="1:4" x14ac:dyDescent="0.25">
      <c r="A420" s="60">
        <v>41485</v>
      </c>
      <c r="B420" s="60" t="s">
        <v>125</v>
      </c>
      <c r="C420" s="60" t="s">
        <v>28</v>
      </c>
      <c r="D420" s="60">
        <v>1.25</v>
      </c>
    </row>
    <row r="421" spans="1:4" x14ac:dyDescent="0.25">
      <c r="A421" s="60">
        <v>41485</v>
      </c>
      <c r="B421" s="60" t="s">
        <v>164</v>
      </c>
      <c r="C421" s="60" t="s">
        <v>28</v>
      </c>
      <c r="D421" s="60">
        <v>4</v>
      </c>
    </row>
    <row r="422" spans="1:4" x14ac:dyDescent="0.25">
      <c r="A422" s="60">
        <v>41487</v>
      </c>
      <c r="B422" s="60" t="s">
        <v>147</v>
      </c>
      <c r="C422" s="60" t="s">
        <v>28</v>
      </c>
      <c r="D422" s="60">
        <v>10</v>
      </c>
    </row>
    <row r="423" spans="1:4" x14ac:dyDescent="0.25">
      <c r="A423" s="60">
        <v>41487</v>
      </c>
      <c r="B423" s="60" t="s">
        <v>125</v>
      </c>
      <c r="C423" s="60" t="s">
        <v>28</v>
      </c>
      <c r="D423" s="60">
        <v>1</v>
      </c>
    </row>
    <row r="424" spans="1:4" x14ac:dyDescent="0.25">
      <c r="A424" s="60">
        <v>41487</v>
      </c>
      <c r="B424" s="60" t="s">
        <v>39</v>
      </c>
      <c r="C424" s="60" t="s">
        <v>28</v>
      </c>
      <c r="D424" s="60">
        <v>2</v>
      </c>
    </row>
    <row r="425" spans="1:4" x14ac:dyDescent="0.25">
      <c r="A425" s="60">
        <v>41488</v>
      </c>
      <c r="B425" s="60" t="s">
        <v>147</v>
      </c>
      <c r="C425" s="60" t="s">
        <v>28</v>
      </c>
      <c r="D425" s="60">
        <v>7.75</v>
      </c>
    </row>
    <row r="426" spans="1:4" x14ac:dyDescent="0.25">
      <c r="A426" s="60">
        <v>41488</v>
      </c>
      <c r="B426" s="60" t="s">
        <v>126</v>
      </c>
      <c r="C426" s="60" t="s">
        <v>28</v>
      </c>
      <c r="D426" s="60">
        <v>1</v>
      </c>
    </row>
    <row r="427" spans="1:4" x14ac:dyDescent="0.25">
      <c r="A427" s="60">
        <v>41489</v>
      </c>
      <c r="B427" s="60" t="s">
        <v>147</v>
      </c>
      <c r="C427" s="60" t="s">
        <v>28</v>
      </c>
      <c r="D427" s="60">
        <v>10.75</v>
      </c>
    </row>
    <row r="428" spans="1:4" x14ac:dyDescent="0.25">
      <c r="A428" s="60">
        <v>41490</v>
      </c>
      <c r="B428" s="60" t="s">
        <v>147</v>
      </c>
      <c r="C428" s="60" t="s">
        <v>28</v>
      </c>
      <c r="D428" s="60">
        <v>14</v>
      </c>
    </row>
    <row r="429" spans="1:4" x14ac:dyDescent="0.25">
      <c r="A429" s="60">
        <v>41491</v>
      </c>
      <c r="B429" s="60" t="s">
        <v>147</v>
      </c>
      <c r="C429" s="60" t="s">
        <v>28</v>
      </c>
      <c r="D429" s="60">
        <v>12</v>
      </c>
    </row>
    <row r="430" spans="1:4" x14ac:dyDescent="0.25">
      <c r="A430" s="60">
        <v>41492</v>
      </c>
      <c r="B430" s="60" t="s">
        <v>147</v>
      </c>
      <c r="C430" s="60" t="s">
        <v>28</v>
      </c>
      <c r="D430" s="60">
        <v>16</v>
      </c>
    </row>
    <row r="431" spans="1:4" x14ac:dyDescent="0.25">
      <c r="A431" s="60">
        <v>41493</v>
      </c>
      <c r="B431" s="60" t="s">
        <v>147</v>
      </c>
      <c r="C431" s="60" t="s">
        <v>28</v>
      </c>
      <c r="D431" s="60">
        <v>2.5</v>
      </c>
    </row>
    <row r="432" spans="1:4" x14ac:dyDescent="0.25">
      <c r="A432" s="60">
        <v>41494</v>
      </c>
      <c r="B432" s="60" t="s">
        <v>147</v>
      </c>
      <c r="C432" s="60" t="s">
        <v>28</v>
      </c>
      <c r="D432" s="60">
        <v>7.75</v>
      </c>
    </row>
    <row r="433" spans="1:4" x14ac:dyDescent="0.25">
      <c r="A433" s="60">
        <v>41494</v>
      </c>
      <c r="B433" s="60" t="s">
        <v>126</v>
      </c>
      <c r="C433" s="60" t="s">
        <v>28</v>
      </c>
      <c r="D433" s="60">
        <v>0.5</v>
      </c>
    </row>
    <row r="434" spans="1:4" x14ac:dyDescent="0.25">
      <c r="A434" s="60">
        <v>41496</v>
      </c>
      <c r="B434" s="60" t="s">
        <v>147</v>
      </c>
      <c r="C434" s="60" t="s">
        <v>28</v>
      </c>
      <c r="D434" s="60">
        <v>6.5</v>
      </c>
    </row>
    <row r="435" spans="1:4" x14ac:dyDescent="0.25">
      <c r="A435" s="60">
        <v>41497</v>
      </c>
      <c r="B435" s="60" t="s">
        <v>147</v>
      </c>
      <c r="C435" s="60" t="s">
        <v>28</v>
      </c>
      <c r="D435" s="60">
        <v>9</v>
      </c>
    </row>
    <row r="436" spans="1:4" x14ac:dyDescent="0.25">
      <c r="A436" s="60">
        <v>41498</v>
      </c>
      <c r="B436" s="60">
        <v>168</v>
      </c>
      <c r="C436" s="60" t="s">
        <v>28</v>
      </c>
      <c r="D436" s="60">
        <v>3.5</v>
      </c>
    </row>
    <row r="437" spans="1:4" x14ac:dyDescent="0.25">
      <c r="A437" s="60">
        <v>41498</v>
      </c>
      <c r="B437" s="60" t="s">
        <v>147</v>
      </c>
      <c r="C437" s="60" t="s">
        <v>28</v>
      </c>
      <c r="D437" s="60">
        <v>10.75</v>
      </c>
    </row>
    <row r="438" spans="1:4" x14ac:dyDescent="0.25">
      <c r="A438" s="60">
        <v>41499</v>
      </c>
      <c r="B438" s="60" t="s">
        <v>147</v>
      </c>
      <c r="C438" s="60" t="s">
        <v>28</v>
      </c>
      <c r="D438" s="60">
        <v>15</v>
      </c>
    </row>
    <row r="439" spans="1:4" x14ac:dyDescent="0.25">
      <c r="A439" s="60">
        <v>41500</v>
      </c>
      <c r="B439" s="60">
        <v>131</v>
      </c>
      <c r="C439" s="60" t="s">
        <v>28</v>
      </c>
      <c r="D439" s="60">
        <v>3.25</v>
      </c>
    </row>
    <row r="440" spans="1:4" x14ac:dyDescent="0.25">
      <c r="A440" s="60">
        <v>41500</v>
      </c>
      <c r="B440" s="60" t="s">
        <v>163</v>
      </c>
      <c r="C440" s="60" t="s">
        <v>28</v>
      </c>
      <c r="D440" s="60">
        <v>1</v>
      </c>
    </row>
    <row r="441" spans="1:4" x14ac:dyDescent="0.25">
      <c r="A441" s="60">
        <v>41500</v>
      </c>
      <c r="B441" s="60" t="s">
        <v>134</v>
      </c>
      <c r="C441" s="60" t="s">
        <v>28</v>
      </c>
      <c r="D441" s="60">
        <v>1</v>
      </c>
    </row>
    <row r="442" spans="1:4" x14ac:dyDescent="0.25">
      <c r="A442" s="60">
        <v>41500</v>
      </c>
      <c r="B442" s="60" t="s">
        <v>47</v>
      </c>
      <c r="C442" s="60" t="s">
        <v>28</v>
      </c>
      <c r="D442" s="60">
        <v>1.5</v>
      </c>
    </row>
    <row r="443" spans="1:4" x14ac:dyDescent="0.25">
      <c r="A443" s="60">
        <v>41500</v>
      </c>
      <c r="B443" s="60" t="s">
        <v>140</v>
      </c>
      <c r="C443" s="60" t="s">
        <v>28</v>
      </c>
      <c r="D443" s="60">
        <v>1.75</v>
      </c>
    </row>
    <row r="444" spans="1:4" x14ac:dyDescent="0.25">
      <c r="A444" s="60">
        <v>41512</v>
      </c>
      <c r="B444" s="60" t="s">
        <v>153</v>
      </c>
      <c r="C444" s="60" t="s">
        <v>28</v>
      </c>
      <c r="D444" s="60">
        <v>1</v>
      </c>
    </row>
    <row r="445" spans="1:4" x14ac:dyDescent="0.25">
      <c r="A445" s="60">
        <v>41512</v>
      </c>
      <c r="B445" s="60" t="s">
        <v>144</v>
      </c>
      <c r="C445" s="60" t="s">
        <v>28</v>
      </c>
      <c r="D445" s="60">
        <v>0.5</v>
      </c>
    </row>
    <row r="446" spans="1:4" x14ac:dyDescent="0.25">
      <c r="A446" s="60">
        <v>41512</v>
      </c>
      <c r="B446" s="60" t="s">
        <v>148</v>
      </c>
      <c r="C446" s="60" t="s">
        <v>28</v>
      </c>
      <c r="D446" s="60">
        <v>0.5</v>
      </c>
    </row>
    <row r="447" spans="1:4" x14ac:dyDescent="0.25">
      <c r="A447" s="60">
        <v>41512</v>
      </c>
      <c r="B447" s="60" t="s">
        <v>130</v>
      </c>
      <c r="C447" s="60" t="s">
        <v>28</v>
      </c>
      <c r="D447" s="60">
        <v>6</v>
      </c>
    </row>
    <row r="448" spans="1:4" x14ac:dyDescent="0.25">
      <c r="A448" s="60">
        <v>41512</v>
      </c>
      <c r="B448" s="60" t="s">
        <v>146</v>
      </c>
      <c r="C448" s="60" t="s">
        <v>28</v>
      </c>
      <c r="D448" s="60">
        <v>1</v>
      </c>
    </row>
    <row r="449" spans="1:4" x14ac:dyDescent="0.25">
      <c r="A449" s="60">
        <v>41513</v>
      </c>
      <c r="B449" s="60">
        <v>8</v>
      </c>
      <c r="C449" s="60" t="s">
        <v>28</v>
      </c>
      <c r="D449" s="60">
        <v>0.75</v>
      </c>
    </row>
    <row r="450" spans="1:4" x14ac:dyDescent="0.25">
      <c r="A450" s="60">
        <v>41513</v>
      </c>
      <c r="B450" s="60" t="s">
        <v>144</v>
      </c>
      <c r="C450" s="60" t="s">
        <v>28</v>
      </c>
      <c r="D450" s="60">
        <v>5.25</v>
      </c>
    </row>
    <row r="451" spans="1:4" x14ac:dyDescent="0.25">
      <c r="A451" s="60">
        <v>41513</v>
      </c>
      <c r="B451" s="60" t="s">
        <v>130</v>
      </c>
      <c r="C451" s="60" t="s">
        <v>28</v>
      </c>
      <c r="D451" s="60">
        <v>1.25</v>
      </c>
    </row>
    <row r="452" spans="1:4" x14ac:dyDescent="0.25">
      <c r="A452" s="60">
        <v>41513</v>
      </c>
      <c r="B452" s="60" t="s">
        <v>146</v>
      </c>
      <c r="C452" s="60" t="s">
        <v>28</v>
      </c>
      <c r="D452" s="60">
        <v>0.25</v>
      </c>
    </row>
    <row r="453" spans="1:4" x14ac:dyDescent="0.25">
      <c r="A453" s="60">
        <v>41513</v>
      </c>
      <c r="B453" s="60" t="s">
        <v>165</v>
      </c>
      <c r="C453" s="60" t="s">
        <v>28</v>
      </c>
      <c r="D453" s="60">
        <v>2.5</v>
      </c>
    </row>
    <row r="454" spans="1:4" x14ac:dyDescent="0.25">
      <c r="A454" s="60">
        <v>41513</v>
      </c>
      <c r="B454" s="60">
        <v>8</v>
      </c>
      <c r="C454" s="60" t="s">
        <v>53</v>
      </c>
      <c r="D454" s="60">
        <v>0.75</v>
      </c>
    </row>
    <row r="455" spans="1:4" x14ac:dyDescent="0.25">
      <c r="A455" s="60">
        <v>41514</v>
      </c>
      <c r="B455" s="60">
        <v>8</v>
      </c>
      <c r="C455" s="60" t="s">
        <v>28</v>
      </c>
      <c r="D455" s="60">
        <v>2.75</v>
      </c>
    </row>
    <row r="456" spans="1:4" x14ac:dyDescent="0.25">
      <c r="A456" s="60">
        <v>41514</v>
      </c>
      <c r="B456" s="60" t="s">
        <v>141</v>
      </c>
      <c r="C456" s="60" t="s">
        <v>28</v>
      </c>
      <c r="D456" s="60">
        <v>0.25</v>
      </c>
    </row>
    <row r="457" spans="1:4" x14ac:dyDescent="0.25">
      <c r="A457" s="60">
        <v>41514</v>
      </c>
      <c r="B457" s="60" t="s">
        <v>133</v>
      </c>
      <c r="C457" s="60" t="s">
        <v>28</v>
      </c>
      <c r="D457" s="60">
        <v>0.25</v>
      </c>
    </row>
    <row r="458" spans="1:4" x14ac:dyDescent="0.25">
      <c r="A458" s="60">
        <v>41514</v>
      </c>
      <c r="B458" s="60" t="s">
        <v>144</v>
      </c>
      <c r="C458" s="60" t="s">
        <v>28</v>
      </c>
      <c r="D458" s="60">
        <v>0.5</v>
      </c>
    </row>
    <row r="459" spans="1:4" x14ac:dyDescent="0.25">
      <c r="A459" s="60">
        <v>41514</v>
      </c>
      <c r="B459" s="60" t="s">
        <v>148</v>
      </c>
      <c r="C459" s="60" t="s">
        <v>28</v>
      </c>
      <c r="D459" s="60">
        <v>0.75</v>
      </c>
    </row>
    <row r="460" spans="1:4" x14ac:dyDescent="0.25">
      <c r="A460" s="60">
        <v>41514</v>
      </c>
      <c r="B460" s="60" t="s">
        <v>165</v>
      </c>
      <c r="C460" s="60" t="s">
        <v>28</v>
      </c>
      <c r="D460" s="60">
        <v>3.5</v>
      </c>
    </row>
    <row r="461" spans="1:4" x14ac:dyDescent="0.25">
      <c r="A461" s="60">
        <v>41516</v>
      </c>
      <c r="B461" s="60" t="s">
        <v>148</v>
      </c>
      <c r="C461" s="60" t="s">
        <v>28</v>
      </c>
      <c r="D461" s="60">
        <v>4.75</v>
      </c>
    </row>
    <row r="462" spans="1:4" x14ac:dyDescent="0.25">
      <c r="A462" s="60">
        <v>41516</v>
      </c>
      <c r="B462" s="60" t="s">
        <v>127</v>
      </c>
      <c r="C462" s="60" t="s">
        <v>28</v>
      </c>
      <c r="D462" s="60">
        <v>1.5</v>
      </c>
    </row>
    <row r="463" spans="1:4" x14ac:dyDescent="0.25">
      <c r="A463" s="60">
        <v>41516</v>
      </c>
      <c r="B463" s="60" t="s">
        <v>165</v>
      </c>
      <c r="C463" s="60" t="s">
        <v>28</v>
      </c>
      <c r="D463" s="60">
        <v>0.25</v>
      </c>
    </row>
    <row r="464" spans="1:4" x14ac:dyDescent="0.25">
      <c r="A464" s="60">
        <v>41516</v>
      </c>
      <c r="B464" s="60" t="s">
        <v>166</v>
      </c>
      <c r="C464" s="60" t="s">
        <v>28</v>
      </c>
      <c r="D464" s="60">
        <v>0.5</v>
      </c>
    </row>
    <row r="465" spans="1:4" x14ac:dyDescent="0.25">
      <c r="A465" s="60">
        <v>41519</v>
      </c>
      <c r="B465" s="60" t="s">
        <v>136</v>
      </c>
      <c r="C465" s="60" t="s">
        <v>28</v>
      </c>
      <c r="D465" s="60">
        <v>0.5</v>
      </c>
    </row>
    <row r="466" spans="1:4" x14ac:dyDescent="0.25">
      <c r="A466" s="60">
        <v>41519</v>
      </c>
      <c r="B466" s="60" t="s">
        <v>153</v>
      </c>
      <c r="C466" s="60" t="s">
        <v>28</v>
      </c>
      <c r="D466" s="60">
        <v>0.5</v>
      </c>
    </row>
    <row r="467" spans="1:4" x14ac:dyDescent="0.25">
      <c r="A467" s="60">
        <v>41519</v>
      </c>
      <c r="B467" s="60" t="s">
        <v>163</v>
      </c>
      <c r="C467" s="60" t="s">
        <v>28</v>
      </c>
      <c r="D467" s="60">
        <v>2</v>
      </c>
    </row>
    <row r="468" spans="1:4" x14ac:dyDescent="0.25">
      <c r="A468" s="60">
        <v>41519</v>
      </c>
      <c r="B468" s="60" t="s">
        <v>47</v>
      </c>
      <c r="C468" s="60" t="s">
        <v>28</v>
      </c>
      <c r="D468" s="60">
        <v>0.5</v>
      </c>
    </row>
    <row r="469" spans="1:4" x14ac:dyDescent="0.25">
      <c r="A469" s="60">
        <v>41519</v>
      </c>
      <c r="B469" s="60" t="s">
        <v>165</v>
      </c>
      <c r="C469" s="60" t="s">
        <v>28</v>
      </c>
      <c r="D469" s="60">
        <v>1.5</v>
      </c>
    </row>
    <row r="470" spans="1:4" x14ac:dyDescent="0.25">
      <c r="A470" s="60">
        <v>41520</v>
      </c>
      <c r="B470" s="60" t="s">
        <v>136</v>
      </c>
      <c r="C470" s="60" t="s">
        <v>28</v>
      </c>
      <c r="D470" s="60">
        <v>0.5</v>
      </c>
    </row>
    <row r="471" spans="1:4" x14ac:dyDescent="0.25">
      <c r="A471" s="60">
        <v>41520</v>
      </c>
      <c r="B471" s="60" t="s">
        <v>153</v>
      </c>
      <c r="C471" s="60" t="s">
        <v>28</v>
      </c>
      <c r="D471" s="60">
        <v>0.75</v>
      </c>
    </row>
    <row r="472" spans="1:4" x14ac:dyDescent="0.25">
      <c r="A472" s="60">
        <v>41520</v>
      </c>
      <c r="B472" s="60" t="s">
        <v>163</v>
      </c>
      <c r="C472" s="60" t="s">
        <v>28</v>
      </c>
      <c r="D472" s="60">
        <v>5</v>
      </c>
    </row>
    <row r="473" spans="1:4" x14ac:dyDescent="0.25">
      <c r="A473" s="60">
        <v>41520</v>
      </c>
      <c r="B473" s="60" t="s">
        <v>130</v>
      </c>
      <c r="C473" s="60" t="s">
        <v>28</v>
      </c>
      <c r="D473" s="60">
        <v>0.5</v>
      </c>
    </row>
    <row r="474" spans="1:4" x14ac:dyDescent="0.25">
      <c r="A474" s="60">
        <v>41520</v>
      </c>
      <c r="B474" s="60" t="s">
        <v>47</v>
      </c>
      <c r="C474" s="60" t="s">
        <v>28</v>
      </c>
      <c r="D474" s="60">
        <v>0.75</v>
      </c>
    </row>
    <row r="475" spans="1:4" x14ac:dyDescent="0.25">
      <c r="A475" s="60">
        <v>41520</v>
      </c>
      <c r="B475" s="60" t="s">
        <v>146</v>
      </c>
      <c r="C475" s="60" t="s">
        <v>28</v>
      </c>
      <c r="D475" s="60">
        <v>0.5</v>
      </c>
    </row>
    <row r="476" spans="1:4" x14ac:dyDescent="0.25">
      <c r="A476" s="60">
        <v>41521</v>
      </c>
      <c r="B476" s="60" t="s">
        <v>163</v>
      </c>
      <c r="C476" s="60" t="s">
        <v>28</v>
      </c>
      <c r="D476" s="60">
        <v>9.25</v>
      </c>
    </row>
    <row r="477" spans="1:4" x14ac:dyDescent="0.25">
      <c r="A477" s="60">
        <v>41522</v>
      </c>
      <c r="B477" s="60" t="s">
        <v>136</v>
      </c>
      <c r="C477" s="60" t="s">
        <v>28</v>
      </c>
      <c r="D477" s="60">
        <v>0.5</v>
      </c>
    </row>
    <row r="478" spans="1:4" x14ac:dyDescent="0.25">
      <c r="A478" s="60">
        <v>41522</v>
      </c>
      <c r="B478" s="60" t="s">
        <v>157</v>
      </c>
      <c r="C478" s="60" t="s">
        <v>28</v>
      </c>
      <c r="D478" s="60">
        <v>0.75</v>
      </c>
    </row>
    <row r="479" spans="1:4" x14ac:dyDescent="0.25">
      <c r="A479" s="60">
        <v>41522</v>
      </c>
      <c r="B479" s="60" t="s">
        <v>167</v>
      </c>
      <c r="C479" s="60" t="s">
        <v>28</v>
      </c>
      <c r="D479" s="60">
        <v>0.5</v>
      </c>
    </row>
    <row r="480" spans="1:4" x14ac:dyDescent="0.25">
      <c r="A480" s="60">
        <v>41522</v>
      </c>
      <c r="B480" s="60" t="s">
        <v>168</v>
      </c>
      <c r="C480" s="60" t="s">
        <v>28</v>
      </c>
      <c r="D480" s="60">
        <v>7</v>
      </c>
    </row>
    <row r="481" spans="1:4" x14ac:dyDescent="0.25">
      <c r="A481" s="60">
        <v>41523</v>
      </c>
      <c r="B481" s="60" t="s">
        <v>163</v>
      </c>
      <c r="C481" s="60" t="s">
        <v>28</v>
      </c>
      <c r="D481" s="60">
        <v>6.5</v>
      </c>
    </row>
    <row r="482" spans="1:4" x14ac:dyDescent="0.25">
      <c r="A482" s="60">
        <v>41523</v>
      </c>
      <c r="B482" s="60" t="s">
        <v>125</v>
      </c>
      <c r="C482" s="60" t="s">
        <v>28</v>
      </c>
      <c r="D482" s="60">
        <v>0.5</v>
      </c>
    </row>
    <row r="483" spans="1:4" x14ac:dyDescent="0.25">
      <c r="A483" s="60">
        <v>41523</v>
      </c>
      <c r="B483" s="60" t="s">
        <v>167</v>
      </c>
      <c r="C483" s="60" t="s">
        <v>28</v>
      </c>
      <c r="D483" s="60">
        <v>0.75</v>
      </c>
    </row>
    <row r="484" spans="1:4" x14ac:dyDescent="0.25">
      <c r="A484" s="60">
        <v>41526</v>
      </c>
      <c r="B484" s="60" t="s">
        <v>125</v>
      </c>
      <c r="C484" s="60" t="s">
        <v>28</v>
      </c>
      <c r="D484" s="60">
        <v>2</v>
      </c>
    </row>
    <row r="485" spans="1:4" x14ac:dyDescent="0.25">
      <c r="A485" s="60">
        <v>41526</v>
      </c>
      <c r="B485" s="60" t="s">
        <v>166</v>
      </c>
      <c r="C485" s="60" t="s">
        <v>28</v>
      </c>
      <c r="D485" s="60">
        <v>5.5</v>
      </c>
    </row>
    <row r="486" spans="1:4" x14ac:dyDescent="0.25">
      <c r="A486" s="60">
        <v>41527</v>
      </c>
      <c r="B486" s="60" t="s">
        <v>136</v>
      </c>
      <c r="C486" s="60" t="s">
        <v>28</v>
      </c>
      <c r="D486" s="60">
        <v>1</v>
      </c>
    </row>
    <row r="487" spans="1:4" x14ac:dyDescent="0.25">
      <c r="A487" s="60">
        <v>41527</v>
      </c>
      <c r="B487" s="60" t="s">
        <v>47</v>
      </c>
      <c r="C487" s="60" t="s">
        <v>28</v>
      </c>
      <c r="D487" s="60">
        <v>2.75</v>
      </c>
    </row>
    <row r="488" spans="1:4" x14ac:dyDescent="0.25">
      <c r="A488" s="60">
        <v>41527</v>
      </c>
      <c r="B488" s="60" t="s">
        <v>166</v>
      </c>
      <c r="C488" s="60" t="s">
        <v>28</v>
      </c>
      <c r="D488" s="60">
        <v>4.25</v>
      </c>
    </row>
    <row r="489" spans="1:4" x14ac:dyDescent="0.25">
      <c r="A489" s="60">
        <v>41527</v>
      </c>
      <c r="B489" s="60" t="s">
        <v>139</v>
      </c>
      <c r="C489" s="60" t="s">
        <v>28</v>
      </c>
      <c r="D489" s="60">
        <v>2</v>
      </c>
    </row>
    <row r="490" spans="1:4" x14ac:dyDescent="0.25">
      <c r="A490" s="60">
        <v>41528</v>
      </c>
      <c r="B490" s="60" t="s">
        <v>166</v>
      </c>
      <c r="C490" s="60" t="s">
        <v>28</v>
      </c>
      <c r="D490" s="60">
        <v>3.75</v>
      </c>
    </row>
    <row r="491" spans="1:4" x14ac:dyDescent="0.25">
      <c r="A491" s="60">
        <v>41529</v>
      </c>
      <c r="B491" s="60" t="s">
        <v>142</v>
      </c>
      <c r="C491" s="60" t="s">
        <v>28</v>
      </c>
      <c r="D491" s="60">
        <v>7.5</v>
      </c>
    </row>
    <row r="492" spans="1:4" x14ac:dyDescent="0.25">
      <c r="A492" s="60">
        <v>41529</v>
      </c>
      <c r="B492" s="60" t="s">
        <v>166</v>
      </c>
      <c r="C492" s="60" t="s">
        <v>28</v>
      </c>
      <c r="D492" s="60">
        <v>4.25</v>
      </c>
    </row>
    <row r="493" spans="1:4" x14ac:dyDescent="0.25">
      <c r="A493" s="60">
        <v>41530</v>
      </c>
      <c r="B493" s="60" t="s">
        <v>142</v>
      </c>
      <c r="C493" s="60" t="s">
        <v>28</v>
      </c>
      <c r="D493" s="60">
        <v>4</v>
      </c>
    </row>
    <row r="494" spans="1:4" x14ac:dyDescent="0.25">
      <c r="A494" s="60">
        <v>41530</v>
      </c>
      <c r="B494" s="60" t="s">
        <v>148</v>
      </c>
      <c r="C494" s="60" t="s">
        <v>28</v>
      </c>
      <c r="D494" s="60">
        <v>1.5</v>
      </c>
    </row>
    <row r="495" spans="1:4" x14ac:dyDescent="0.25">
      <c r="A495" s="60">
        <v>41530</v>
      </c>
      <c r="B495" s="60" t="s">
        <v>166</v>
      </c>
      <c r="C495" s="60" t="s">
        <v>28</v>
      </c>
      <c r="D495" s="60">
        <v>4</v>
      </c>
    </row>
    <row r="496" spans="1:4" x14ac:dyDescent="0.25">
      <c r="A496" s="60">
        <v>41530</v>
      </c>
      <c r="B496" s="60" t="s">
        <v>169</v>
      </c>
      <c r="C496" s="60" t="s">
        <v>28</v>
      </c>
      <c r="D496" s="60">
        <v>1.25</v>
      </c>
    </row>
    <row r="497" spans="1:4" x14ac:dyDescent="0.25">
      <c r="A497" s="60">
        <v>41531</v>
      </c>
      <c r="B497" s="60" t="s">
        <v>166</v>
      </c>
      <c r="C497" s="60" t="s">
        <v>28</v>
      </c>
      <c r="D497" s="60">
        <v>4.5</v>
      </c>
    </row>
    <row r="498" spans="1:4" x14ac:dyDescent="0.25">
      <c r="A498" s="60">
        <v>41533</v>
      </c>
      <c r="B498" s="60" t="s">
        <v>142</v>
      </c>
      <c r="C498" s="60" t="s">
        <v>28</v>
      </c>
      <c r="D498" s="60">
        <v>1.5</v>
      </c>
    </row>
    <row r="499" spans="1:4" x14ac:dyDescent="0.25">
      <c r="A499" s="60">
        <v>41533</v>
      </c>
      <c r="B499" s="60" t="s">
        <v>148</v>
      </c>
      <c r="C499" s="60" t="s">
        <v>28</v>
      </c>
      <c r="D499" s="60">
        <v>0.5</v>
      </c>
    </row>
    <row r="500" spans="1:4" x14ac:dyDescent="0.25">
      <c r="A500" s="60">
        <v>41533</v>
      </c>
      <c r="B500" s="60" t="s">
        <v>125</v>
      </c>
      <c r="C500" s="60" t="s">
        <v>28</v>
      </c>
      <c r="D500" s="60">
        <v>1</v>
      </c>
    </row>
    <row r="501" spans="1:4" x14ac:dyDescent="0.25">
      <c r="A501" s="60">
        <v>41533</v>
      </c>
      <c r="B501" s="60" t="s">
        <v>39</v>
      </c>
      <c r="C501" s="60" t="s">
        <v>28</v>
      </c>
      <c r="D501" s="60">
        <v>0.5</v>
      </c>
    </row>
    <row r="502" spans="1:4" x14ac:dyDescent="0.25">
      <c r="A502" s="60">
        <v>41533</v>
      </c>
      <c r="B502" s="60" t="s">
        <v>126</v>
      </c>
      <c r="C502" s="60" t="s">
        <v>28</v>
      </c>
      <c r="D502" s="60">
        <v>1.5</v>
      </c>
    </row>
    <row r="503" spans="1:4" x14ac:dyDescent="0.25">
      <c r="A503" s="60">
        <v>41534</v>
      </c>
      <c r="B503" s="60" t="s">
        <v>142</v>
      </c>
      <c r="C503" s="60" t="s">
        <v>28</v>
      </c>
      <c r="D503" s="60">
        <v>5.5</v>
      </c>
    </row>
    <row r="504" spans="1:4" x14ac:dyDescent="0.25">
      <c r="A504" s="60">
        <v>41534</v>
      </c>
      <c r="B504" s="60" t="s">
        <v>134</v>
      </c>
      <c r="C504" s="60" t="s">
        <v>28</v>
      </c>
      <c r="D504" s="60">
        <v>0.5</v>
      </c>
    </row>
    <row r="505" spans="1:4" x14ac:dyDescent="0.25">
      <c r="A505" s="60">
        <v>41534</v>
      </c>
      <c r="B505" s="60" t="s">
        <v>39</v>
      </c>
      <c r="C505" s="60" t="s">
        <v>28</v>
      </c>
      <c r="D505" s="60">
        <v>3.25</v>
      </c>
    </row>
    <row r="506" spans="1:4" x14ac:dyDescent="0.25">
      <c r="A506" s="60">
        <v>41535</v>
      </c>
      <c r="B506" s="60" t="s">
        <v>141</v>
      </c>
      <c r="C506" s="60" t="s">
        <v>28</v>
      </c>
      <c r="D506" s="60">
        <v>0.5</v>
      </c>
    </row>
    <row r="507" spans="1:4" x14ac:dyDescent="0.25">
      <c r="A507" s="60">
        <v>41535</v>
      </c>
      <c r="B507" s="60" t="s">
        <v>142</v>
      </c>
      <c r="C507" s="60" t="s">
        <v>28</v>
      </c>
      <c r="D507" s="60">
        <v>10</v>
      </c>
    </row>
    <row r="508" spans="1:4" x14ac:dyDescent="0.25">
      <c r="A508" s="60">
        <v>41535</v>
      </c>
      <c r="B508" s="60" t="s">
        <v>57</v>
      </c>
      <c r="C508" s="60" t="s">
        <v>28</v>
      </c>
      <c r="D508" s="60">
        <v>1</v>
      </c>
    </row>
    <row r="509" spans="1:4" x14ac:dyDescent="0.25">
      <c r="A509" s="60">
        <v>41536</v>
      </c>
      <c r="B509" s="60" t="s">
        <v>142</v>
      </c>
      <c r="C509" s="60" t="s">
        <v>28</v>
      </c>
      <c r="D509" s="60">
        <v>9.25</v>
      </c>
    </row>
    <row r="510" spans="1:4" x14ac:dyDescent="0.25">
      <c r="A510" s="60">
        <v>41537</v>
      </c>
      <c r="B510" s="60" t="s">
        <v>142</v>
      </c>
      <c r="C510" s="60" t="s">
        <v>28</v>
      </c>
      <c r="D510" s="60">
        <v>8.75</v>
      </c>
    </row>
    <row r="511" spans="1:4" x14ac:dyDescent="0.25">
      <c r="A511" s="60">
        <v>41537</v>
      </c>
      <c r="B511" s="60" t="s">
        <v>134</v>
      </c>
      <c r="C511" s="60" t="s">
        <v>28</v>
      </c>
      <c r="D511" s="60">
        <v>1.25</v>
      </c>
    </row>
    <row r="512" spans="1:4" x14ac:dyDescent="0.25">
      <c r="A512" s="60">
        <v>41538</v>
      </c>
      <c r="B512" s="60" t="s">
        <v>166</v>
      </c>
      <c r="C512" s="60" t="s">
        <v>28</v>
      </c>
      <c r="D512" s="60">
        <v>4.5</v>
      </c>
    </row>
    <row r="513" spans="1:4" x14ac:dyDescent="0.25">
      <c r="A513" s="60">
        <v>41540</v>
      </c>
      <c r="B513" s="60" t="s">
        <v>160</v>
      </c>
      <c r="C513" s="60" t="s">
        <v>28</v>
      </c>
      <c r="D513" s="60">
        <v>10</v>
      </c>
    </row>
    <row r="514" spans="1:4" x14ac:dyDescent="0.25">
      <c r="A514" s="60">
        <v>41541</v>
      </c>
      <c r="B514" s="60" t="s">
        <v>160</v>
      </c>
      <c r="C514" s="60" t="s">
        <v>28</v>
      </c>
      <c r="D514" s="60">
        <v>10</v>
      </c>
    </row>
    <row r="515" spans="1:4" x14ac:dyDescent="0.25">
      <c r="A515" s="60">
        <v>41542</v>
      </c>
      <c r="B515" s="60" t="s">
        <v>160</v>
      </c>
      <c r="C515" s="60" t="s">
        <v>28</v>
      </c>
      <c r="D515" s="60">
        <v>10</v>
      </c>
    </row>
    <row r="516" spans="1:4" x14ac:dyDescent="0.25">
      <c r="A516" s="60">
        <v>41543</v>
      </c>
      <c r="B516" s="60" t="s">
        <v>160</v>
      </c>
      <c r="C516" s="60" t="s">
        <v>28</v>
      </c>
      <c r="D516" s="60">
        <v>10</v>
      </c>
    </row>
    <row r="517" spans="1:4" x14ac:dyDescent="0.25">
      <c r="A517" s="60">
        <v>41544</v>
      </c>
      <c r="B517" s="60" t="s">
        <v>160</v>
      </c>
      <c r="C517" s="60" t="s">
        <v>28</v>
      </c>
      <c r="D517" s="60">
        <v>10</v>
      </c>
    </row>
    <row r="518" spans="1:4" x14ac:dyDescent="0.25">
      <c r="A518" s="60">
        <v>41545</v>
      </c>
      <c r="B518" s="60" t="s">
        <v>160</v>
      </c>
      <c r="C518" s="60" t="s">
        <v>28</v>
      </c>
      <c r="D518" s="60">
        <v>10.5</v>
      </c>
    </row>
    <row r="519" spans="1:4" x14ac:dyDescent="0.25">
      <c r="A519" s="60">
        <v>41547</v>
      </c>
      <c r="B519" s="60" t="s">
        <v>160</v>
      </c>
      <c r="C519" s="60" t="s">
        <v>28</v>
      </c>
      <c r="D519" s="60">
        <v>10</v>
      </c>
    </row>
    <row r="520" spans="1:4" x14ac:dyDescent="0.25">
      <c r="A520" s="60">
        <v>41548</v>
      </c>
      <c r="B520" s="60" t="s">
        <v>160</v>
      </c>
      <c r="C520" s="60" t="s">
        <v>28</v>
      </c>
      <c r="D520" s="60">
        <v>10</v>
      </c>
    </row>
    <row r="521" spans="1:4" x14ac:dyDescent="0.25">
      <c r="A521" s="60">
        <v>41549</v>
      </c>
      <c r="B521" s="60" t="s">
        <v>160</v>
      </c>
      <c r="C521" s="60" t="s">
        <v>28</v>
      </c>
      <c r="D521" s="60">
        <v>10.25</v>
      </c>
    </row>
    <row r="522" spans="1:4" x14ac:dyDescent="0.25">
      <c r="A522" s="60">
        <v>41550</v>
      </c>
      <c r="B522" s="60" t="s">
        <v>160</v>
      </c>
      <c r="C522" s="60" t="s">
        <v>28</v>
      </c>
      <c r="D522" s="60">
        <v>10</v>
      </c>
    </row>
    <row r="523" spans="1:4" x14ac:dyDescent="0.25">
      <c r="A523" s="60">
        <v>41551</v>
      </c>
      <c r="B523" s="60" t="s">
        <v>160</v>
      </c>
      <c r="C523" s="60" t="s">
        <v>28</v>
      </c>
      <c r="D523" s="60">
        <v>10</v>
      </c>
    </row>
    <row r="524" spans="1:4" x14ac:dyDescent="0.25">
      <c r="A524" s="60">
        <v>41552</v>
      </c>
      <c r="B524" s="60" t="s">
        <v>160</v>
      </c>
      <c r="C524" s="60" t="s">
        <v>28</v>
      </c>
      <c r="D524" s="60">
        <v>10</v>
      </c>
    </row>
    <row r="525" spans="1:4" x14ac:dyDescent="0.25">
      <c r="A525" s="60">
        <v>41554</v>
      </c>
      <c r="B525" s="60" t="s">
        <v>160</v>
      </c>
      <c r="C525" s="60" t="s">
        <v>28</v>
      </c>
      <c r="D525" s="60">
        <v>10</v>
      </c>
    </row>
    <row r="526" spans="1:4" x14ac:dyDescent="0.25">
      <c r="A526" s="60">
        <v>41555</v>
      </c>
      <c r="B526" s="60" t="s">
        <v>160</v>
      </c>
      <c r="C526" s="60" t="s">
        <v>28</v>
      </c>
      <c r="D526" s="60">
        <v>10</v>
      </c>
    </row>
    <row r="527" spans="1:4" x14ac:dyDescent="0.25">
      <c r="A527" s="60">
        <v>41556</v>
      </c>
      <c r="B527" s="60" t="s">
        <v>160</v>
      </c>
      <c r="C527" s="60" t="s">
        <v>28</v>
      </c>
      <c r="D527" s="60">
        <v>10</v>
      </c>
    </row>
    <row r="528" spans="1:4" x14ac:dyDescent="0.25">
      <c r="A528" s="60">
        <v>41557</v>
      </c>
      <c r="B528" s="60" t="s">
        <v>160</v>
      </c>
      <c r="C528" s="60" t="s">
        <v>28</v>
      </c>
      <c r="D528" s="60">
        <v>10</v>
      </c>
    </row>
    <row r="529" spans="1:4" x14ac:dyDescent="0.25">
      <c r="A529" s="60">
        <v>41558</v>
      </c>
      <c r="B529" s="60" t="s">
        <v>160</v>
      </c>
      <c r="C529" s="60" t="s">
        <v>28</v>
      </c>
      <c r="D529" s="60">
        <v>10</v>
      </c>
    </row>
    <row r="530" spans="1:4" x14ac:dyDescent="0.25">
      <c r="A530" s="60">
        <v>41559</v>
      </c>
      <c r="B530" s="60" t="s">
        <v>160</v>
      </c>
      <c r="C530" s="60" t="s">
        <v>28</v>
      </c>
      <c r="D530" s="60">
        <v>10</v>
      </c>
    </row>
    <row r="531" spans="1:4" x14ac:dyDescent="0.25">
      <c r="A531" s="60">
        <v>41561</v>
      </c>
      <c r="B531" s="60" t="s">
        <v>141</v>
      </c>
      <c r="C531" s="60" t="s">
        <v>28</v>
      </c>
      <c r="D531" s="60">
        <v>3.5</v>
      </c>
    </row>
    <row r="532" spans="1:4" x14ac:dyDescent="0.25">
      <c r="A532" s="60">
        <v>41561</v>
      </c>
      <c r="B532" s="60" t="s">
        <v>160</v>
      </c>
      <c r="C532" s="60" t="s">
        <v>28</v>
      </c>
      <c r="D532" s="60">
        <v>6.5</v>
      </c>
    </row>
    <row r="533" spans="1:4" x14ac:dyDescent="0.25">
      <c r="A533" s="60">
        <v>41562</v>
      </c>
      <c r="B533" s="60" t="s">
        <v>136</v>
      </c>
      <c r="C533" s="60" t="s">
        <v>28</v>
      </c>
      <c r="D533" s="60">
        <v>0.75</v>
      </c>
    </row>
    <row r="534" spans="1:4" x14ac:dyDescent="0.25">
      <c r="A534" s="60">
        <v>41562</v>
      </c>
      <c r="B534" s="60" t="s">
        <v>160</v>
      </c>
      <c r="C534" s="60" t="s">
        <v>28</v>
      </c>
      <c r="D534" s="60">
        <v>4</v>
      </c>
    </row>
    <row r="535" spans="1:4" x14ac:dyDescent="0.25">
      <c r="A535" s="60">
        <v>41562</v>
      </c>
      <c r="B535" s="60" t="s">
        <v>163</v>
      </c>
      <c r="C535" s="60" t="s">
        <v>28</v>
      </c>
      <c r="D535" s="60">
        <v>0.5</v>
      </c>
    </row>
    <row r="536" spans="1:4" x14ac:dyDescent="0.25">
      <c r="A536" s="60">
        <v>41562</v>
      </c>
      <c r="B536" s="60" t="s">
        <v>134</v>
      </c>
      <c r="C536" s="60" t="s">
        <v>28</v>
      </c>
      <c r="D536" s="60">
        <v>0.5</v>
      </c>
    </row>
    <row r="537" spans="1:4" x14ac:dyDescent="0.25">
      <c r="A537" s="60">
        <v>41562</v>
      </c>
      <c r="B537" s="60" t="s">
        <v>62</v>
      </c>
      <c r="C537" s="60" t="s">
        <v>28</v>
      </c>
      <c r="D537" s="60">
        <v>2.75</v>
      </c>
    </row>
    <row r="538" spans="1:4" x14ac:dyDescent="0.25">
      <c r="A538" s="60">
        <v>41562</v>
      </c>
      <c r="B538" s="60" t="s">
        <v>127</v>
      </c>
      <c r="C538" s="60" t="s">
        <v>28</v>
      </c>
      <c r="D538" s="60">
        <v>1.5</v>
      </c>
    </row>
    <row r="539" spans="1:4" x14ac:dyDescent="0.25">
      <c r="A539" s="60">
        <v>41563</v>
      </c>
      <c r="B539" s="60">
        <v>114</v>
      </c>
      <c r="C539" s="60" t="s">
        <v>28</v>
      </c>
      <c r="D539" s="60">
        <v>1.25</v>
      </c>
    </row>
    <row r="540" spans="1:4" x14ac:dyDescent="0.25">
      <c r="A540" s="60">
        <v>41563</v>
      </c>
      <c r="B540" s="60" t="s">
        <v>160</v>
      </c>
      <c r="C540" s="60" t="s">
        <v>28</v>
      </c>
      <c r="D540" s="60">
        <v>6.25</v>
      </c>
    </row>
    <row r="541" spans="1:4" x14ac:dyDescent="0.25">
      <c r="A541" s="60">
        <v>41563</v>
      </c>
      <c r="B541" s="60" t="s">
        <v>127</v>
      </c>
      <c r="C541" s="60" t="s">
        <v>28</v>
      </c>
      <c r="D541" s="60">
        <v>1.75</v>
      </c>
    </row>
    <row r="542" spans="1:4" x14ac:dyDescent="0.25">
      <c r="A542" s="60">
        <v>41563</v>
      </c>
      <c r="B542" s="60">
        <v>114</v>
      </c>
      <c r="C542" s="60" t="s">
        <v>53</v>
      </c>
      <c r="D542" s="60">
        <v>1.25</v>
      </c>
    </row>
    <row r="543" spans="1:4" x14ac:dyDescent="0.25">
      <c r="A543" s="60">
        <v>41564</v>
      </c>
      <c r="B543" s="60" t="s">
        <v>160</v>
      </c>
      <c r="C543" s="60" t="s">
        <v>28</v>
      </c>
      <c r="D543" s="60">
        <v>9.25</v>
      </c>
    </row>
    <row r="544" spans="1:4" x14ac:dyDescent="0.25">
      <c r="A544" s="60">
        <v>41564</v>
      </c>
      <c r="B544" s="60" t="s">
        <v>130</v>
      </c>
      <c r="C544" s="60" t="s">
        <v>28</v>
      </c>
      <c r="D544" s="60">
        <v>0.75</v>
      </c>
    </row>
    <row r="545" spans="1:4" x14ac:dyDescent="0.25">
      <c r="A545" s="60">
        <v>41564</v>
      </c>
      <c r="B545" s="60" t="s">
        <v>148</v>
      </c>
      <c r="C545" s="60" t="s">
        <v>28</v>
      </c>
      <c r="D545" s="60">
        <v>0.75</v>
      </c>
    </row>
    <row r="546" spans="1:4" x14ac:dyDescent="0.25">
      <c r="A546" s="60">
        <v>41565</v>
      </c>
      <c r="B546" s="60" t="s">
        <v>160</v>
      </c>
      <c r="C546" s="60" t="s">
        <v>28</v>
      </c>
      <c r="D546" s="60">
        <v>10</v>
      </c>
    </row>
    <row r="547" spans="1:4" x14ac:dyDescent="0.25">
      <c r="A547" s="60">
        <v>41566</v>
      </c>
      <c r="B547" s="60" t="s">
        <v>160</v>
      </c>
      <c r="C547" s="60" t="s">
        <v>28</v>
      </c>
      <c r="D547" s="60">
        <v>10</v>
      </c>
    </row>
    <row r="548" spans="1:4" x14ac:dyDescent="0.25">
      <c r="A548" s="60">
        <v>41568</v>
      </c>
      <c r="B548" s="60" t="s">
        <v>160</v>
      </c>
      <c r="C548" s="60" t="s">
        <v>28</v>
      </c>
      <c r="D548" s="60">
        <v>6</v>
      </c>
    </row>
    <row r="549" spans="1:4" x14ac:dyDescent="0.25">
      <c r="A549" s="60">
        <v>41569</v>
      </c>
      <c r="B549" s="60" t="s">
        <v>163</v>
      </c>
      <c r="C549" s="60" t="s">
        <v>28</v>
      </c>
      <c r="D549" s="60">
        <v>1.5</v>
      </c>
    </row>
    <row r="550" spans="1:4" x14ac:dyDescent="0.25">
      <c r="A550" s="60">
        <v>41569</v>
      </c>
      <c r="B550" s="60" t="s">
        <v>130</v>
      </c>
      <c r="C550" s="60" t="s">
        <v>28</v>
      </c>
      <c r="D550" s="60">
        <v>2.5</v>
      </c>
    </row>
    <row r="551" spans="1:4" x14ac:dyDescent="0.25">
      <c r="A551" s="60">
        <v>41569</v>
      </c>
      <c r="B551" s="60" t="s">
        <v>51</v>
      </c>
      <c r="C551" s="60" t="s">
        <v>28</v>
      </c>
      <c r="D551" s="60">
        <v>1.25</v>
      </c>
    </row>
    <row r="552" spans="1:4" x14ac:dyDescent="0.25">
      <c r="A552" s="60">
        <v>41569</v>
      </c>
      <c r="B552" s="60" t="s">
        <v>132</v>
      </c>
      <c r="C552" s="60" t="s">
        <v>28</v>
      </c>
      <c r="D552" s="60">
        <v>3.5</v>
      </c>
    </row>
    <row r="553" spans="1:4" x14ac:dyDescent="0.25">
      <c r="A553" s="60">
        <v>41570</v>
      </c>
      <c r="B553" s="60">
        <v>135</v>
      </c>
      <c r="C553" s="60" t="s">
        <v>28</v>
      </c>
      <c r="D553" s="60">
        <v>3</v>
      </c>
    </row>
    <row r="554" spans="1:4" x14ac:dyDescent="0.25">
      <c r="A554" s="60">
        <v>41570</v>
      </c>
      <c r="B554" s="60" t="s">
        <v>130</v>
      </c>
      <c r="C554" s="60" t="s">
        <v>28</v>
      </c>
      <c r="D554" s="60">
        <v>0.75</v>
      </c>
    </row>
    <row r="555" spans="1:4" x14ac:dyDescent="0.25">
      <c r="A555" s="60">
        <v>41570</v>
      </c>
      <c r="B555" s="60" t="s">
        <v>51</v>
      </c>
      <c r="C555" s="60" t="s">
        <v>28</v>
      </c>
      <c r="D555" s="60">
        <v>2.25</v>
      </c>
    </row>
    <row r="556" spans="1:4" x14ac:dyDescent="0.25">
      <c r="A556" s="60">
        <v>41570</v>
      </c>
      <c r="B556" s="60" t="s">
        <v>132</v>
      </c>
      <c r="C556" s="60" t="s">
        <v>28</v>
      </c>
      <c r="D556" s="60">
        <v>3</v>
      </c>
    </row>
    <row r="557" spans="1:4" x14ac:dyDescent="0.25">
      <c r="A557" s="60">
        <v>41570</v>
      </c>
      <c r="B557" s="60" t="s">
        <v>126</v>
      </c>
      <c r="C557" s="60" t="s">
        <v>28</v>
      </c>
      <c r="D557" s="60">
        <v>3</v>
      </c>
    </row>
    <row r="558" spans="1:4" x14ac:dyDescent="0.25">
      <c r="A558" s="60">
        <v>41571</v>
      </c>
      <c r="B558" s="60">
        <v>10</v>
      </c>
      <c r="C558" s="60" t="s">
        <v>28</v>
      </c>
      <c r="D558" s="60">
        <v>10.25</v>
      </c>
    </row>
    <row r="559" spans="1:4" x14ac:dyDescent="0.25">
      <c r="A559" s="60">
        <v>41571</v>
      </c>
      <c r="B559" s="60" t="s">
        <v>57</v>
      </c>
      <c r="C559" s="60" t="s">
        <v>28</v>
      </c>
      <c r="D559" s="60">
        <v>0.5</v>
      </c>
    </row>
    <row r="560" spans="1:4" x14ac:dyDescent="0.25">
      <c r="A560" s="60">
        <v>41572</v>
      </c>
      <c r="B560" s="60">
        <v>10</v>
      </c>
      <c r="C560" s="60" t="s">
        <v>28</v>
      </c>
      <c r="D560" s="60">
        <v>11</v>
      </c>
    </row>
    <row r="561" spans="1:4" x14ac:dyDescent="0.25">
      <c r="A561" s="60">
        <v>41575</v>
      </c>
      <c r="B561" s="60">
        <v>114</v>
      </c>
      <c r="C561" s="60" t="s">
        <v>28</v>
      </c>
      <c r="D561" s="60">
        <v>1</v>
      </c>
    </row>
    <row r="562" spans="1:4" x14ac:dyDescent="0.25">
      <c r="A562" s="60">
        <v>41575</v>
      </c>
      <c r="B562" s="60" t="s">
        <v>160</v>
      </c>
      <c r="C562" s="60" t="s">
        <v>28</v>
      </c>
      <c r="D562" s="60">
        <v>0.75</v>
      </c>
    </row>
    <row r="563" spans="1:4" x14ac:dyDescent="0.25">
      <c r="A563" s="60">
        <v>41575</v>
      </c>
      <c r="B563" s="60" t="s">
        <v>163</v>
      </c>
      <c r="C563" s="60" t="s">
        <v>28</v>
      </c>
      <c r="D563" s="60">
        <v>0.5</v>
      </c>
    </row>
    <row r="564" spans="1:4" x14ac:dyDescent="0.25">
      <c r="A564" s="60">
        <v>41575</v>
      </c>
      <c r="B564" s="60" t="s">
        <v>130</v>
      </c>
      <c r="C564" s="60" t="s">
        <v>28</v>
      </c>
      <c r="D564" s="60">
        <v>0.75</v>
      </c>
    </row>
    <row r="565" spans="1:4" x14ac:dyDescent="0.25">
      <c r="A565" s="60">
        <v>41575</v>
      </c>
      <c r="B565" s="60" t="s">
        <v>125</v>
      </c>
      <c r="C565" s="60" t="s">
        <v>28</v>
      </c>
      <c r="D565" s="60">
        <v>0.5</v>
      </c>
    </row>
    <row r="566" spans="1:4" x14ac:dyDescent="0.25">
      <c r="A566" s="60">
        <v>41575</v>
      </c>
      <c r="B566" s="60" t="s">
        <v>51</v>
      </c>
      <c r="C566" s="60" t="s">
        <v>28</v>
      </c>
      <c r="D566" s="60">
        <v>6</v>
      </c>
    </row>
    <row r="567" spans="1:4" x14ac:dyDescent="0.25">
      <c r="A567" s="60">
        <v>41575</v>
      </c>
      <c r="B567" s="60">
        <v>114</v>
      </c>
      <c r="C567" s="60" t="s">
        <v>53</v>
      </c>
      <c r="D567" s="60">
        <v>1</v>
      </c>
    </row>
    <row r="568" spans="1:4" x14ac:dyDescent="0.25">
      <c r="A568" s="60">
        <v>41576</v>
      </c>
      <c r="B568" s="60">
        <v>81</v>
      </c>
      <c r="C568" s="60" t="s">
        <v>28</v>
      </c>
      <c r="D568" s="60">
        <v>7.5</v>
      </c>
    </row>
    <row r="569" spans="1:4" x14ac:dyDescent="0.25">
      <c r="A569" s="60">
        <v>41576</v>
      </c>
      <c r="B569" s="60" t="s">
        <v>153</v>
      </c>
      <c r="C569" s="60" t="s">
        <v>28</v>
      </c>
      <c r="D569" s="60">
        <v>1.25</v>
      </c>
    </row>
    <row r="570" spans="1:4" x14ac:dyDescent="0.25">
      <c r="A570" s="60">
        <v>41576</v>
      </c>
      <c r="B570" s="60" t="s">
        <v>160</v>
      </c>
      <c r="C570" s="60" t="s">
        <v>28</v>
      </c>
      <c r="D570" s="60">
        <v>2</v>
      </c>
    </row>
    <row r="571" spans="1:4" x14ac:dyDescent="0.25">
      <c r="A571" s="60">
        <v>41577</v>
      </c>
      <c r="B571" s="60">
        <v>81</v>
      </c>
      <c r="C571" s="60" t="s">
        <v>28</v>
      </c>
      <c r="D571" s="60">
        <v>0.5</v>
      </c>
    </row>
    <row r="572" spans="1:4" x14ac:dyDescent="0.25">
      <c r="A572" s="60">
        <v>41577</v>
      </c>
      <c r="B572" s="60">
        <v>157</v>
      </c>
      <c r="C572" s="60" t="s">
        <v>28</v>
      </c>
      <c r="D572" s="60">
        <v>8.75</v>
      </c>
    </row>
    <row r="573" spans="1:4" x14ac:dyDescent="0.25">
      <c r="A573" s="60">
        <v>41577</v>
      </c>
      <c r="B573" s="60" t="s">
        <v>130</v>
      </c>
      <c r="C573" s="60" t="s">
        <v>28</v>
      </c>
      <c r="D573" s="60">
        <v>0.75</v>
      </c>
    </row>
    <row r="574" spans="1:4" x14ac:dyDescent="0.25">
      <c r="A574" s="60">
        <v>41578</v>
      </c>
      <c r="B574" s="60" t="s">
        <v>153</v>
      </c>
      <c r="C574" s="60" t="s">
        <v>28</v>
      </c>
      <c r="D574" s="60">
        <v>0.25</v>
      </c>
    </row>
    <row r="575" spans="1:4" x14ac:dyDescent="0.25">
      <c r="A575" s="60">
        <v>41578</v>
      </c>
      <c r="B575" s="60" t="s">
        <v>160</v>
      </c>
      <c r="C575" s="60" t="s">
        <v>28</v>
      </c>
      <c r="D575" s="60">
        <v>0.75</v>
      </c>
    </row>
    <row r="576" spans="1:4" x14ac:dyDescent="0.25">
      <c r="A576" s="60">
        <v>41578</v>
      </c>
      <c r="B576" s="60" t="s">
        <v>134</v>
      </c>
      <c r="C576" s="60" t="s">
        <v>28</v>
      </c>
      <c r="D576" s="60">
        <v>0.5</v>
      </c>
    </row>
    <row r="577" spans="1:4" x14ac:dyDescent="0.25">
      <c r="A577" s="60">
        <v>41578</v>
      </c>
      <c r="B577" s="60" t="s">
        <v>130</v>
      </c>
      <c r="C577" s="60" t="s">
        <v>28</v>
      </c>
      <c r="D577" s="60">
        <v>1.25</v>
      </c>
    </row>
    <row r="578" spans="1:4" x14ac:dyDescent="0.25">
      <c r="A578" s="60">
        <v>41578</v>
      </c>
      <c r="B578" s="60" t="s">
        <v>125</v>
      </c>
      <c r="C578" s="60" t="s">
        <v>28</v>
      </c>
      <c r="D578" s="60">
        <v>1</v>
      </c>
    </row>
    <row r="579" spans="1:4" x14ac:dyDescent="0.25">
      <c r="A579" s="60">
        <v>41578</v>
      </c>
      <c r="B579" s="60" t="s">
        <v>51</v>
      </c>
      <c r="C579" s="60" t="s">
        <v>28</v>
      </c>
      <c r="D579" s="60">
        <v>3.75</v>
      </c>
    </row>
    <row r="580" spans="1:4" x14ac:dyDescent="0.25">
      <c r="A580" s="60">
        <v>41582</v>
      </c>
      <c r="B580" s="60" t="s">
        <v>168</v>
      </c>
      <c r="C580" s="60" t="s">
        <v>28</v>
      </c>
      <c r="D580" s="60">
        <v>3</v>
      </c>
    </row>
    <row r="581" spans="1:4" x14ac:dyDescent="0.25">
      <c r="A581" s="60">
        <v>41582</v>
      </c>
      <c r="B581" s="60" t="s">
        <v>134</v>
      </c>
      <c r="C581" s="60" t="s">
        <v>28</v>
      </c>
      <c r="D581" s="60">
        <v>0.5</v>
      </c>
    </row>
    <row r="582" spans="1:4" x14ac:dyDescent="0.25">
      <c r="A582" s="60">
        <v>41582</v>
      </c>
      <c r="B582" s="60" t="s">
        <v>127</v>
      </c>
      <c r="C582" s="60" t="s">
        <v>28</v>
      </c>
      <c r="D582" s="60">
        <v>2.5</v>
      </c>
    </row>
    <row r="583" spans="1:4" x14ac:dyDescent="0.25">
      <c r="A583" s="60">
        <v>41583</v>
      </c>
      <c r="B583" s="60" t="s">
        <v>125</v>
      </c>
      <c r="C583" s="60" t="s">
        <v>28</v>
      </c>
      <c r="D583" s="60">
        <v>8.5</v>
      </c>
    </row>
    <row r="584" spans="1:4" x14ac:dyDescent="0.25">
      <c r="A584" s="60">
        <v>41584</v>
      </c>
      <c r="B584" s="60" t="s">
        <v>168</v>
      </c>
      <c r="C584" s="60" t="s">
        <v>28</v>
      </c>
      <c r="D584" s="60">
        <v>4</v>
      </c>
    </row>
    <row r="585" spans="1:4" x14ac:dyDescent="0.25">
      <c r="A585" s="60">
        <v>41584</v>
      </c>
      <c r="B585" s="60" t="s">
        <v>127</v>
      </c>
      <c r="C585" s="60" t="s">
        <v>28</v>
      </c>
      <c r="D585" s="60">
        <v>4</v>
      </c>
    </row>
    <row r="586" spans="1:4" x14ac:dyDescent="0.25">
      <c r="A586" s="60">
        <v>41585</v>
      </c>
      <c r="B586" s="60">
        <v>10</v>
      </c>
      <c r="C586" s="60" t="s">
        <v>28</v>
      </c>
      <c r="D586" s="60">
        <v>2</v>
      </c>
    </row>
    <row r="587" spans="1:4" x14ac:dyDescent="0.25">
      <c r="A587" s="60">
        <v>41585</v>
      </c>
      <c r="B587" s="60" t="s">
        <v>168</v>
      </c>
      <c r="C587" s="60" t="s">
        <v>28</v>
      </c>
      <c r="D587" s="60">
        <v>2</v>
      </c>
    </row>
    <row r="588" spans="1:4" x14ac:dyDescent="0.25">
      <c r="A588" s="60">
        <v>41585</v>
      </c>
      <c r="B588" s="60" t="s">
        <v>127</v>
      </c>
      <c r="C588" s="60" t="s">
        <v>28</v>
      </c>
      <c r="D588" s="60">
        <v>1.25</v>
      </c>
    </row>
    <row r="589" spans="1:4" x14ac:dyDescent="0.25">
      <c r="A589" s="60">
        <v>41585</v>
      </c>
      <c r="B589" s="60" t="s">
        <v>125</v>
      </c>
      <c r="C589" s="60" t="s">
        <v>28</v>
      </c>
      <c r="D589" s="60">
        <v>1.25</v>
      </c>
    </row>
    <row r="590" spans="1:4" x14ac:dyDescent="0.25">
      <c r="A590" s="60">
        <v>41585</v>
      </c>
      <c r="B590" s="60">
        <v>10</v>
      </c>
      <c r="C590" s="60" t="s">
        <v>53</v>
      </c>
      <c r="D590" s="60">
        <v>2.5</v>
      </c>
    </row>
    <row r="591" spans="1:4" x14ac:dyDescent="0.25">
      <c r="A591" s="60">
        <v>41586</v>
      </c>
      <c r="B591" s="60">
        <v>10</v>
      </c>
      <c r="C591" s="60" t="s">
        <v>28</v>
      </c>
      <c r="D591" s="60">
        <v>0.25</v>
      </c>
    </row>
    <row r="592" spans="1:4" x14ac:dyDescent="0.25">
      <c r="A592" s="60">
        <v>41586</v>
      </c>
      <c r="B592" s="60">
        <v>21</v>
      </c>
      <c r="C592" s="60" t="s">
        <v>28</v>
      </c>
      <c r="D592" s="60">
        <v>0.75</v>
      </c>
    </row>
    <row r="593" spans="1:4" x14ac:dyDescent="0.25">
      <c r="A593" s="60">
        <v>41586</v>
      </c>
      <c r="B593" s="60" t="s">
        <v>136</v>
      </c>
      <c r="C593" s="60" t="s">
        <v>28</v>
      </c>
      <c r="D593" s="60">
        <v>0.5</v>
      </c>
    </row>
    <row r="594" spans="1:4" x14ac:dyDescent="0.25">
      <c r="A594" s="60">
        <v>41586</v>
      </c>
      <c r="B594" s="60" t="s">
        <v>127</v>
      </c>
      <c r="C594" s="60" t="s">
        <v>28</v>
      </c>
      <c r="D594" s="60">
        <v>0.5</v>
      </c>
    </row>
    <row r="595" spans="1:4" x14ac:dyDescent="0.25">
      <c r="A595" s="60">
        <v>41586</v>
      </c>
      <c r="B595" s="60" t="s">
        <v>125</v>
      </c>
      <c r="C595" s="60" t="s">
        <v>28</v>
      </c>
      <c r="D595" s="60">
        <v>1.5</v>
      </c>
    </row>
    <row r="596" spans="1:4" x14ac:dyDescent="0.25">
      <c r="A596" s="60">
        <v>41586</v>
      </c>
      <c r="B596" s="60" t="s">
        <v>39</v>
      </c>
      <c r="C596" s="60" t="s">
        <v>28</v>
      </c>
      <c r="D596" s="60">
        <v>3.25</v>
      </c>
    </row>
    <row r="597" spans="1:4" x14ac:dyDescent="0.25">
      <c r="A597" s="60">
        <v>41586</v>
      </c>
      <c r="B597" s="60" t="s">
        <v>126</v>
      </c>
      <c r="C597" s="60" t="s">
        <v>28</v>
      </c>
      <c r="D597" s="60">
        <v>0.5</v>
      </c>
    </row>
    <row r="598" spans="1:4" x14ac:dyDescent="0.25">
      <c r="A598" s="60">
        <v>41586</v>
      </c>
      <c r="B598" s="60">
        <v>21</v>
      </c>
      <c r="C598" s="60" t="s">
        <v>53</v>
      </c>
      <c r="D598" s="60">
        <v>0.75</v>
      </c>
    </row>
    <row r="599" spans="1:4" x14ac:dyDescent="0.25">
      <c r="A599" s="60">
        <v>41590</v>
      </c>
      <c r="B599" s="60">
        <v>10</v>
      </c>
      <c r="C599" s="60" t="s">
        <v>28</v>
      </c>
      <c r="D599" s="60">
        <v>3.25</v>
      </c>
    </row>
    <row r="600" spans="1:4" x14ac:dyDescent="0.25">
      <c r="A600" s="60">
        <v>41590</v>
      </c>
      <c r="B600" s="60" t="s">
        <v>136</v>
      </c>
      <c r="C600" s="60" t="s">
        <v>28</v>
      </c>
      <c r="D600" s="60">
        <v>1.25</v>
      </c>
    </row>
    <row r="601" spans="1:4" x14ac:dyDescent="0.25">
      <c r="A601" s="60">
        <v>41590</v>
      </c>
      <c r="B601" s="60" t="s">
        <v>168</v>
      </c>
      <c r="C601" s="60" t="s">
        <v>28</v>
      </c>
      <c r="D601" s="60">
        <v>1</v>
      </c>
    </row>
    <row r="602" spans="1:4" x14ac:dyDescent="0.25">
      <c r="A602" s="60">
        <v>41590</v>
      </c>
      <c r="B602" s="60" t="s">
        <v>125</v>
      </c>
      <c r="C602" s="60" t="s">
        <v>28</v>
      </c>
      <c r="D602" s="60">
        <v>0.5</v>
      </c>
    </row>
    <row r="603" spans="1:4" x14ac:dyDescent="0.25">
      <c r="A603" s="60">
        <v>41590</v>
      </c>
      <c r="B603" s="60" t="s">
        <v>39</v>
      </c>
      <c r="C603" s="60" t="s">
        <v>28</v>
      </c>
      <c r="D603" s="60">
        <v>1</v>
      </c>
    </row>
    <row r="604" spans="1:4" x14ac:dyDescent="0.25">
      <c r="A604" s="60">
        <v>41590</v>
      </c>
      <c r="B604" s="60" t="s">
        <v>168</v>
      </c>
      <c r="C604" s="60" t="s">
        <v>28</v>
      </c>
      <c r="D604" s="60">
        <v>2</v>
      </c>
    </row>
    <row r="605" spans="1:4" x14ac:dyDescent="0.25">
      <c r="A605" s="60">
        <v>41590</v>
      </c>
      <c r="B605" s="60">
        <v>10</v>
      </c>
      <c r="C605" s="60" t="s">
        <v>53</v>
      </c>
      <c r="D605" s="60">
        <v>4.5</v>
      </c>
    </row>
    <row r="606" spans="1:4" x14ac:dyDescent="0.25">
      <c r="A606" s="60">
        <v>41591</v>
      </c>
      <c r="B606" s="60">
        <v>10</v>
      </c>
      <c r="C606" s="60" t="s">
        <v>28</v>
      </c>
      <c r="D606" s="60">
        <v>1.25</v>
      </c>
    </row>
    <row r="607" spans="1:4" x14ac:dyDescent="0.25">
      <c r="A607" s="60">
        <v>41591</v>
      </c>
      <c r="B607" s="60" t="s">
        <v>168</v>
      </c>
      <c r="C607" s="60" t="s">
        <v>28</v>
      </c>
      <c r="D607" s="60">
        <v>1</v>
      </c>
    </row>
    <row r="608" spans="1:4" x14ac:dyDescent="0.25">
      <c r="A608" s="60">
        <v>41591</v>
      </c>
      <c r="B608" s="60" t="s">
        <v>125</v>
      </c>
      <c r="C608" s="60" t="s">
        <v>28</v>
      </c>
      <c r="D608" s="60">
        <v>2.75</v>
      </c>
    </row>
    <row r="609" spans="1:4" x14ac:dyDescent="0.25">
      <c r="A609" s="60">
        <v>41591</v>
      </c>
      <c r="B609" s="60" t="s">
        <v>126</v>
      </c>
      <c r="C609" s="60" t="s">
        <v>28</v>
      </c>
      <c r="D609" s="60">
        <v>1</v>
      </c>
    </row>
    <row r="610" spans="1:4" x14ac:dyDescent="0.25">
      <c r="A610" s="60">
        <v>41591</v>
      </c>
      <c r="B610" s="60" t="s">
        <v>168</v>
      </c>
      <c r="C610" s="60" t="s">
        <v>28</v>
      </c>
      <c r="D610" s="60">
        <v>3</v>
      </c>
    </row>
    <row r="611" spans="1:4" x14ac:dyDescent="0.25">
      <c r="A611" s="60">
        <v>41592</v>
      </c>
      <c r="B611" s="60" t="s">
        <v>168</v>
      </c>
      <c r="C611" s="60" t="s">
        <v>28</v>
      </c>
      <c r="D611" s="60">
        <v>0.25</v>
      </c>
    </row>
    <row r="612" spans="1:4" x14ac:dyDescent="0.25">
      <c r="A612" s="60">
        <v>41592</v>
      </c>
      <c r="B612" s="60" t="s">
        <v>133</v>
      </c>
      <c r="C612" s="60" t="s">
        <v>28</v>
      </c>
      <c r="D612" s="60">
        <v>1</v>
      </c>
    </row>
    <row r="613" spans="1:4" x14ac:dyDescent="0.25">
      <c r="A613" s="60">
        <v>41592</v>
      </c>
      <c r="B613" s="60" t="s">
        <v>125</v>
      </c>
      <c r="C613" s="60" t="s">
        <v>28</v>
      </c>
      <c r="D613" s="60">
        <v>0.5</v>
      </c>
    </row>
    <row r="614" spans="1:4" x14ac:dyDescent="0.25">
      <c r="A614" s="60">
        <v>41592</v>
      </c>
      <c r="B614" s="60" t="s">
        <v>39</v>
      </c>
      <c r="C614" s="60" t="s">
        <v>28</v>
      </c>
      <c r="D614" s="60">
        <v>0.5</v>
      </c>
    </row>
    <row r="615" spans="1:4" x14ac:dyDescent="0.25">
      <c r="A615" s="60">
        <v>41592</v>
      </c>
      <c r="B615" s="60" t="s">
        <v>126</v>
      </c>
      <c r="C615" s="60" t="s">
        <v>28</v>
      </c>
      <c r="D615" s="60">
        <v>2.75</v>
      </c>
    </row>
    <row r="616" spans="1:4" x14ac:dyDescent="0.25">
      <c r="A616" s="60">
        <v>41592</v>
      </c>
      <c r="B616" s="60" t="s">
        <v>166</v>
      </c>
      <c r="C616" s="60" t="s">
        <v>28</v>
      </c>
      <c r="D616" s="60">
        <v>0.5</v>
      </c>
    </row>
    <row r="617" spans="1:4" x14ac:dyDescent="0.25">
      <c r="A617" s="60">
        <v>41592</v>
      </c>
      <c r="B617" s="60" t="s">
        <v>57</v>
      </c>
      <c r="C617" s="60" t="s">
        <v>28</v>
      </c>
      <c r="D617" s="60">
        <v>0.5</v>
      </c>
    </row>
    <row r="618" spans="1:4" x14ac:dyDescent="0.25">
      <c r="A618" s="60">
        <v>41592</v>
      </c>
      <c r="B618" s="60" t="s">
        <v>168</v>
      </c>
      <c r="C618" s="60" t="s">
        <v>28</v>
      </c>
      <c r="D618" s="60">
        <v>3</v>
      </c>
    </row>
    <row r="619" spans="1:4" x14ac:dyDescent="0.25">
      <c r="A619" s="60">
        <v>41593</v>
      </c>
      <c r="B619" s="60" t="s">
        <v>168</v>
      </c>
      <c r="C619" s="60" t="s">
        <v>28</v>
      </c>
      <c r="D619" s="60">
        <v>4</v>
      </c>
    </row>
    <row r="620" spans="1:4" x14ac:dyDescent="0.25">
      <c r="A620" s="60">
        <v>41593</v>
      </c>
      <c r="B620" s="60" t="s">
        <v>127</v>
      </c>
      <c r="C620" s="60" t="s">
        <v>28</v>
      </c>
      <c r="D620" s="60">
        <v>2.75</v>
      </c>
    </row>
    <row r="621" spans="1:4" x14ac:dyDescent="0.25">
      <c r="A621" s="60">
        <v>41593</v>
      </c>
      <c r="B621" s="60" t="s">
        <v>168</v>
      </c>
      <c r="C621" s="60" t="s">
        <v>28</v>
      </c>
      <c r="D621" s="60">
        <v>3</v>
      </c>
    </row>
    <row r="622" spans="1:4" x14ac:dyDescent="0.25">
      <c r="A622" s="60">
        <v>41594</v>
      </c>
      <c r="B622" s="60" t="s">
        <v>166</v>
      </c>
      <c r="C622" s="60" t="s">
        <v>28</v>
      </c>
      <c r="D622" s="60">
        <v>6</v>
      </c>
    </row>
    <row r="623" spans="1:4" x14ac:dyDescent="0.25">
      <c r="A623" s="60">
        <v>41594</v>
      </c>
      <c r="B623" s="60" t="s">
        <v>168</v>
      </c>
      <c r="C623" s="60" t="s">
        <v>28</v>
      </c>
      <c r="D623" s="60">
        <v>3</v>
      </c>
    </row>
    <row r="624" spans="1:4" x14ac:dyDescent="0.25">
      <c r="A624" s="60">
        <v>41596</v>
      </c>
      <c r="B624" s="60" t="s">
        <v>141</v>
      </c>
      <c r="C624" s="60" t="s">
        <v>28</v>
      </c>
      <c r="D624" s="60">
        <v>0.25</v>
      </c>
    </row>
    <row r="625" spans="1:4" x14ac:dyDescent="0.25">
      <c r="A625" s="60">
        <v>41596</v>
      </c>
      <c r="B625" s="60" t="s">
        <v>127</v>
      </c>
      <c r="C625" s="60" t="s">
        <v>28</v>
      </c>
      <c r="D625" s="60">
        <v>0.5</v>
      </c>
    </row>
    <row r="626" spans="1:4" x14ac:dyDescent="0.25">
      <c r="A626" s="60">
        <v>41596</v>
      </c>
      <c r="B626" s="60" t="s">
        <v>125</v>
      </c>
      <c r="C626" s="60" t="s">
        <v>28</v>
      </c>
      <c r="D626" s="60">
        <v>1.5</v>
      </c>
    </row>
    <row r="627" spans="1:4" x14ac:dyDescent="0.25">
      <c r="A627" s="60">
        <v>41596</v>
      </c>
      <c r="B627" s="60" t="s">
        <v>39</v>
      </c>
      <c r="C627" s="60" t="s">
        <v>28</v>
      </c>
      <c r="D627" s="60">
        <v>4</v>
      </c>
    </row>
    <row r="628" spans="1:4" x14ac:dyDescent="0.25">
      <c r="A628" s="60">
        <v>41597</v>
      </c>
      <c r="B628" s="60">
        <v>10</v>
      </c>
      <c r="C628" s="60" t="s">
        <v>28</v>
      </c>
      <c r="D628" s="60">
        <v>9.75</v>
      </c>
    </row>
    <row r="629" spans="1:4" x14ac:dyDescent="0.25">
      <c r="A629" s="60">
        <v>41597</v>
      </c>
      <c r="B629" s="60" t="s">
        <v>125</v>
      </c>
      <c r="C629" s="60" t="s">
        <v>28</v>
      </c>
      <c r="D629" s="60">
        <v>0.75</v>
      </c>
    </row>
    <row r="630" spans="1:4" x14ac:dyDescent="0.25">
      <c r="A630" s="60">
        <v>41598</v>
      </c>
      <c r="B630" s="60" t="s">
        <v>168</v>
      </c>
      <c r="C630" s="60" t="s">
        <v>28</v>
      </c>
      <c r="D630" s="60">
        <v>1.5</v>
      </c>
    </row>
    <row r="631" spans="1:4" x14ac:dyDescent="0.25">
      <c r="A631" s="60">
        <v>41598</v>
      </c>
      <c r="B631" s="60" t="s">
        <v>125</v>
      </c>
      <c r="C631" s="60" t="s">
        <v>28</v>
      </c>
      <c r="D631" s="60">
        <v>1</v>
      </c>
    </row>
    <row r="632" spans="1:4" x14ac:dyDescent="0.25">
      <c r="A632" s="60">
        <v>41598</v>
      </c>
      <c r="B632" s="60" t="s">
        <v>146</v>
      </c>
      <c r="C632" s="60" t="s">
        <v>28</v>
      </c>
      <c r="D632" s="60">
        <v>3.5</v>
      </c>
    </row>
    <row r="633" spans="1:4" x14ac:dyDescent="0.25">
      <c r="A633" s="60">
        <v>41598</v>
      </c>
      <c r="B633" s="60" t="s">
        <v>169</v>
      </c>
      <c r="C633" s="60" t="s">
        <v>28</v>
      </c>
      <c r="D633" s="60">
        <v>0.75</v>
      </c>
    </row>
    <row r="634" spans="1:4" x14ac:dyDescent="0.25">
      <c r="A634" s="60">
        <v>41599</v>
      </c>
      <c r="B634" s="60">
        <v>157</v>
      </c>
      <c r="C634" s="60" t="s">
        <v>28</v>
      </c>
      <c r="D634" s="60">
        <v>6.5</v>
      </c>
    </row>
    <row r="635" spans="1:4" x14ac:dyDescent="0.25">
      <c r="A635" s="60">
        <v>41599</v>
      </c>
      <c r="B635" s="60" t="s">
        <v>125</v>
      </c>
      <c r="C635" s="60" t="s">
        <v>28</v>
      </c>
      <c r="D635" s="60">
        <v>0.5</v>
      </c>
    </row>
    <row r="636" spans="1:4" x14ac:dyDescent="0.25">
      <c r="A636" s="60">
        <v>41599</v>
      </c>
      <c r="B636" s="60" t="s">
        <v>146</v>
      </c>
      <c r="C636" s="60" t="s">
        <v>28</v>
      </c>
      <c r="D636" s="60">
        <v>1.75</v>
      </c>
    </row>
    <row r="637" spans="1:4" x14ac:dyDescent="0.25">
      <c r="A637" s="60">
        <v>41600</v>
      </c>
      <c r="B637" s="60" t="s">
        <v>136</v>
      </c>
      <c r="C637" s="60" t="s">
        <v>28</v>
      </c>
      <c r="D637" s="60">
        <v>0.25</v>
      </c>
    </row>
    <row r="638" spans="1:4" x14ac:dyDescent="0.25">
      <c r="A638" s="60">
        <v>41600</v>
      </c>
      <c r="B638" s="60" t="s">
        <v>153</v>
      </c>
      <c r="C638" s="60" t="s">
        <v>28</v>
      </c>
      <c r="D638" s="60">
        <v>3.25</v>
      </c>
    </row>
    <row r="639" spans="1:4" x14ac:dyDescent="0.25">
      <c r="A639" s="60">
        <v>41600</v>
      </c>
      <c r="B639" s="60" t="s">
        <v>168</v>
      </c>
      <c r="C639" s="60" t="s">
        <v>28</v>
      </c>
      <c r="D639" s="60">
        <v>0.5</v>
      </c>
    </row>
    <row r="640" spans="1:4" x14ac:dyDescent="0.25">
      <c r="A640" s="60">
        <v>41600</v>
      </c>
      <c r="B640" s="60" t="s">
        <v>133</v>
      </c>
      <c r="C640" s="60" t="s">
        <v>28</v>
      </c>
      <c r="D640" s="60">
        <v>3</v>
      </c>
    </row>
    <row r="641" spans="1:4" x14ac:dyDescent="0.25">
      <c r="A641" s="60">
        <v>41600</v>
      </c>
      <c r="B641" s="60" t="s">
        <v>146</v>
      </c>
      <c r="C641" s="60" t="s">
        <v>28</v>
      </c>
      <c r="D641" s="60">
        <v>0.75</v>
      </c>
    </row>
    <row r="642" spans="1:4" x14ac:dyDescent="0.25">
      <c r="A642" s="60">
        <v>41603</v>
      </c>
      <c r="B642" s="60">
        <v>81</v>
      </c>
      <c r="C642" s="60" t="s">
        <v>28</v>
      </c>
      <c r="D642" s="60">
        <v>0.5</v>
      </c>
    </row>
    <row r="643" spans="1:4" x14ac:dyDescent="0.25">
      <c r="A643" s="60">
        <v>41603</v>
      </c>
      <c r="B643" s="60">
        <v>117</v>
      </c>
      <c r="C643" s="60" t="s">
        <v>28</v>
      </c>
      <c r="D643" s="60">
        <v>0.5</v>
      </c>
    </row>
    <row r="644" spans="1:4" x14ac:dyDescent="0.25">
      <c r="A644" s="60">
        <v>41603</v>
      </c>
      <c r="B644" s="60" t="s">
        <v>141</v>
      </c>
      <c r="C644" s="60" t="s">
        <v>28</v>
      </c>
      <c r="D644" s="60">
        <v>3</v>
      </c>
    </row>
    <row r="645" spans="1:4" x14ac:dyDescent="0.25">
      <c r="A645" s="60">
        <v>41603</v>
      </c>
      <c r="B645" s="60" t="s">
        <v>125</v>
      </c>
      <c r="C645" s="60" t="s">
        <v>28</v>
      </c>
      <c r="D645" s="60">
        <v>0.75</v>
      </c>
    </row>
    <row r="646" spans="1:4" x14ac:dyDescent="0.25">
      <c r="A646" s="60">
        <v>41603</v>
      </c>
      <c r="B646" s="60" t="s">
        <v>146</v>
      </c>
      <c r="C646" s="60" t="s">
        <v>28</v>
      </c>
      <c r="D646" s="60">
        <v>2</v>
      </c>
    </row>
    <row r="647" spans="1:4" x14ac:dyDescent="0.25">
      <c r="A647" s="60">
        <v>41603</v>
      </c>
      <c r="B647" s="60" t="s">
        <v>126</v>
      </c>
      <c r="C647" s="60" t="s">
        <v>28</v>
      </c>
      <c r="D647" s="60">
        <v>2.25</v>
      </c>
    </row>
    <row r="648" spans="1:4" x14ac:dyDescent="0.25">
      <c r="A648" s="60">
        <v>41604</v>
      </c>
      <c r="B648" s="60">
        <v>81</v>
      </c>
      <c r="C648" s="60" t="s">
        <v>28</v>
      </c>
      <c r="D648" s="60">
        <v>4.75</v>
      </c>
    </row>
    <row r="649" spans="1:4" x14ac:dyDescent="0.25">
      <c r="A649" s="60">
        <v>41604</v>
      </c>
      <c r="B649" s="60">
        <v>117</v>
      </c>
      <c r="C649" s="60" t="s">
        <v>28</v>
      </c>
      <c r="D649" s="60">
        <v>4.25</v>
      </c>
    </row>
    <row r="650" spans="1:4" x14ac:dyDescent="0.25">
      <c r="A650" s="60">
        <v>41605</v>
      </c>
      <c r="B650" s="60">
        <v>81</v>
      </c>
      <c r="C650" s="60" t="s">
        <v>28</v>
      </c>
      <c r="D650" s="60">
        <v>3.25</v>
      </c>
    </row>
    <row r="651" spans="1:4" x14ac:dyDescent="0.25">
      <c r="A651" s="60">
        <v>41605</v>
      </c>
      <c r="B651" s="60">
        <v>117</v>
      </c>
      <c r="C651" s="60" t="s">
        <v>28</v>
      </c>
      <c r="D651" s="60">
        <v>4</v>
      </c>
    </row>
    <row r="652" spans="1:4" x14ac:dyDescent="0.25">
      <c r="A652" s="60">
        <v>41606</v>
      </c>
      <c r="B652" s="60" t="s">
        <v>141</v>
      </c>
      <c r="C652" s="60" t="s">
        <v>28</v>
      </c>
      <c r="D652" s="60">
        <v>0.5</v>
      </c>
    </row>
    <row r="653" spans="1:4" x14ac:dyDescent="0.25">
      <c r="A653" s="60">
        <v>41606</v>
      </c>
      <c r="B653" s="60" t="s">
        <v>153</v>
      </c>
      <c r="C653" s="60" t="s">
        <v>28</v>
      </c>
      <c r="D653" s="60">
        <v>0.5</v>
      </c>
    </row>
    <row r="654" spans="1:4" x14ac:dyDescent="0.25">
      <c r="A654" s="60">
        <v>41606</v>
      </c>
      <c r="B654" s="60" t="s">
        <v>163</v>
      </c>
      <c r="C654" s="60" t="s">
        <v>28</v>
      </c>
      <c r="D654" s="60">
        <v>0.25</v>
      </c>
    </row>
    <row r="655" spans="1:4" x14ac:dyDescent="0.25">
      <c r="A655" s="60">
        <v>41606</v>
      </c>
      <c r="B655" s="60" t="s">
        <v>133</v>
      </c>
      <c r="C655" s="60" t="s">
        <v>28</v>
      </c>
      <c r="D655" s="60">
        <v>0.5</v>
      </c>
    </row>
    <row r="656" spans="1:4" x14ac:dyDescent="0.25">
      <c r="A656" s="60">
        <v>41606</v>
      </c>
      <c r="B656" s="60" t="s">
        <v>127</v>
      </c>
      <c r="C656" s="60" t="s">
        <v>28</v>
      </c>
      <c r="D656" s="60">
        <v>1.5</v>
      </c>
    </row>
    <row r="657" spans="1:4" x14ac:dyDescent="0.25">
      <c r="A657" s="60">
        <v>41606</v>
      </c>
      <c r="B657" s="60" t="s">
        <v>126</v>
      </c>
      <c r="C657" s="60" t="s">
        <v>28</v>
      </c>
      <c r="D657" s="60">
        <v>0.5</v>
      </c>
    </row>
    <row r="658" spans="1:4" x14ac:dyDescent="0.25">
      <c r="A658" s="60">
        <v>41607</v>
      </c>
      <c r="B658" s="60" t="s">
        <v>133</v>
      </c>
      <c r="C658" s="60" t="s">
        <v>28</v>
      </c>
      <c r="D658" s="60">
        <v>3.5</v>
      </c>
    </row>
    <row r="659" spans="1:4" x14ac:dyDescent="0.25">
      <c r="A659" s="60">
        <v>41607</v>
      </c>
      <c r="B659" s="60" t="s">
        <v>144</v>
      </c>
      <c r="C659" s="60" t="s">
        <v>28</v>
      </c>
      <c r="D659" s="60">
        <v>1</v>
      </c>
    </row>
    <row r="660" spans="1:4" x14ac:dyDescent="0.25">
      <c r="A660" s="60">
        <v>41607</v>
      </c>
      <c r="B660" s="60" t="s">
        <v>125</v>
      </c>
      <c r="C660" s="60" t="s">
        <v>28</v>
      </c>
      <c r="D660" s="60">
        <v>1.25</v>
      </c>
    </row>
    <row r="661" spans="1:4" x14ac:dyDescent="0.25">
      <c r="A661" s="60">
        <v>41607</v>
      </c>
      <c r="B661" s="60" t="s">
        <v>140</v>
      </c>
      <c r="C661" s="60" t="s">
        <v>28</v>
      </c>
      <c r="D661" s="60">
        <v>1</v>
      </c>
    </row>
    <row r="662" spans="1:4" x14ac:dyDescent="0.25">
      <c r="A662" s="60">
        <v>41607</v>
      </c>
      <c r="B662" s="60" t="s">
        <v>166</v>
      </c>
      <c r="C662" s="60" t="s">
        <v>28</v>
      </c>
      <c r="D662" s="60">
        <v>0.5</v>
      </c>
    </row>
    <row r="663" spans="1:4" x14ac:dyDescent="0.25">
      <c r="A663" s="60">
        <v>41282</v>
      </c>
      <c r="B663" s="60" t="s">
        <v>60</v>
      </c>
      <c r="C663" s="60" t="s">
        <v>18</v>
      </c>
      <c r="D663" s="60">
        <v>7</v>
      </c>
    </row>
    <row r="664" spans="1:4" x14ac:dyDescent="0.25">
      <c r="A664" s="60">
        <v>41282</v>
      </c>
      <c r="B664" s="60" t="s">
        <v>60</v>
      </c>
      <c r="C664" s="60" t="s">
        <v>18</v>
      </c>
      <c r="D664" s="60">
        <v>1</v>
      </c>
    </row>
    <row r="665" spans="1:4" x14ac:dyDescent="0.25">
      <c r="A665" s="60">
        <v>41283</v>
      </c>
      <c r="B665" s="60" t="s">
        <v>60</v>
      </c>
      <c r="C665" s="60" t="s">
        <v>18</v>
      </c>
      <c r="D665" s="60">
        <v>7</v>
      </c>
    </row>
    <row r="666" spans="1:4" x14ac:dyDescent="0.25">
      <c r="A666" s="60">
        <v>41283</v>
      </c>
      <c r="B666" s="60" t="s">
        <v>60</v>
      </c>
      <c r="C666" s="60" t="s">
        <v>18</v>
      </c>
      <c r="D666" s="60">
        <v>2</v>
      </c>
    </row>
    <row r="667" spans="1:4" x14ac:dyDescent="0.25">
      <c r="A667" s="60">
        <v>41284</v>
      </c>
      <c r="B667" s="60" t="s">
        <v>60</v>
      </c>
      <c r="C667" s="60" t="s">
        <v>18</v>
      </c>
      <c r="D667" s="60">
        <v>7</v>
      </c>
    </row>
    <row r="668" spans="1:4" x14ac:dyDescent="0.25">
      <c r="A668" s="60">
        <v>41284</v>
      </c>
      <c r="B668" s="60" t="s">
        <v>60</v>
      </c>
      <c r="C668" s="60" t="s">
        <v>18</v>
      </c>
      <c r="D668" s="60">
        <v>2</v>
      </c>
    </row>
    <row r="669" spans="1:4" x14ac:dyDescent="0.25">
      <c r="A669" s="60">
        <v>41285</v>
      </c>
      <c r="B669" s="60" t="s">
        <v>60</v>
      </c>
      <c r="C669" s="60" t="s">
        <v>18</v>
      </c>
      <c r="D669" s="60">
        <v>7</v>
      </c>
    </row>
    <row r="670" spans="1:4" x14ac:dyDescent="0.25">
      <c r="A670" s="60">
        <v>41285</v>
      </c>
      <c r="B670" s="60" t="s">
        <v>60</v>
      </c>
      <c r="C670" s="60" t="s">
        <v>18</v>
      </c>
      <c r="D670" s="60">
        <v>2</v>
      </c>
    </row>
    <row r="671" spans="1:4" x14ac:dyDescent="0.25">
      <c r="A671" s="60">
        <v>41286</v>
      </c>
      <c r="B671" s="60" t="s">
        <v>60</v>
      </c>
      <c r="C671" s="60" t="s">
        <v>18</v>
      </c>
      <c r="D671" s="60">
        <v>7</v>
      </c>
    </row>
    <row r="672" spans="1:4" x14ac:dyDescent="0.25">
      <c r="A672" s="60">
        <v>41288</v>
      </c>
      <c r="B672" s="60" t="s">
        <v>60</v>
      </c>
      <c r="C672" s="60" t="s">
        <v>18</v>
      </c>
      <c r="D672" s="60">
        <v>7</v>
      </c>
    </row>
    <row r="673" spans="1:4" x14ac:dyDescent="0.25">
      <c r="A673" s="60">
        <v>41289</v>
      </c>
      <c r="B673" s="60" t="s">
        <v>60</v>
      </c>
      <c r="C673" s="60" t="s">
        <v>18</v>
      </c>
      <c r="D673" s="60">
        <v>7</v>
      </c>
    </row>
    <row r="674" spans="1:4" x14ac:dyDescent="0.25">
      <c r="A674" s="60">
        <v>41290</v>
      </c>
      <c r="B674" s="60" t="s">
        <v>60</v>
      </c>
      <c r="C674" s="60" t="s">
        <v>18</v>
      </c>
      <c r="D674" s="60">
        <v>7</v>
      </c>
    </row>
    <row r="675" spans="1:4" x14ac:dyDescent="0.25">
      <c r="A675" s="60">
        <v>41291</v>
      </c>
      <c r="B675" s="60" t="s">
        <v>60</v>
      </c>
      <c r="C675" s="60" t="s">
        <v>18</v>
      </c>
      <c r="D675" s="60">
        <v>7</v>
      </c>
    </row>
    <row r="676" spans="1:4" x14ac:dyDescent="0.25">
      <c r="A676" s="60">
        <v>41292</v>
      </c>
      <c r="B676" s="60" t="s">
        <v>60</v>
      </c>
      <c r="C676" s="60" t="s">
        <v>18</v>
      </c>
      <c r="D676" s="60">
        <v>7</v>
      </c>
    </row>
    <row r="677" spans="1:4" x14ac:dyDescent="0.25">
      <c r="A677" s="60">
        <v>41296</v>
      </c>
      <c r="B677" s="60" t="s">
        <v>133</v>
      </c>
      <c r="C677" s="60" t="s">
        <v>18</v>
      </c>
      <c r="D677" s="60">
        <v>0.5</v>
      </c>
    </row>
    <row r="678" spans="1:4" x14ac:dyDescent="0.25">
      <c r="A678" s="60">
        <v>41296</v>
      </c>
      <c r="B678" s="60" t="s">
        <v>127</v>
      </c>
      <c r="C678" s="60" t="s">
        <v>18</v>
      </c>
      <c r="D678" s="60">
        <v>1</v>
      </c>
    </row>
    <row r="679" spans="1:4" x14ac:dyDescent="0.25">
      <c r="A679" s="60">
        <v>41296</v>
      </c>
      <c r="B679" s="60" t="s">
        <v>125</v>
      </c>
      <c r="C679" s="60" t="s">
        <v>18</v>
      </c>
      <c r="D679" s="60">
        <v>1</v>
      </c>
    </row>
    <row r="680" spans="1:4" x14ac:dyDescent="0.25">
      <c r="A680" s="60">
        <v>41296</v>
      </c>
      <c r="B680" s="60" t="s">
        <v>126</v>
      </c>
      <c r="C680" s="60" t="s">
        <v>18</v>
      </c>
      <c r="D680" s="60">
        <v>0.5</v>
      </c>
    </row>
    <row r="681" spans="1:4" x14ac:dyDescent="0.25">
      <c r="A681" s="60">
        <v>41297</v>
      </c>
      <c r="B681" s="60" t="s">
        <v>134</v>
      </c>
      <c r="C681" s="60" t="s">
        <v>18</v>
      </c>
      <c r="D681" s="60">
        <v>2.5</v>
      </c>
    </row>
    <row r="682" spans="1:4" x14ac:dyDescent="0.25">
      <c r="A682" s="60">
        <v>41297</v>
      </c>
      <c r="B682" s="60" t="s">
        <v>162</v>
      </c>
      <c r="C682" s="60" t="s">
        <v>18</v>
      </c>
      <c r="D682" s="60">
        <v>4.75</v>
      </c>
    </row>
    <row r="683" spans="1:4" x14ac:dyDescent="0.25">
      <c r="A683" s="60">
        <v>41298</v>
      </c>
      <c r="B683" s="60">
        <v>10</v>
      </c>
      <c r="C683" s="60" t="s">
        <v>18</v>
      </c>
      <c r="D683" s="60">
        <v>6</v>
      </c>
    </row>
    <row r="684" spans="1:4" x14ac:dyDescent="0.25">
      <c r="A684" s="60">
        <v>41298</v>
      </c>
      <c r="B684" s="60" t="s">
        <v>131</v>
      </c>
      <c r="C684" s="60" t="s">
        <v>18</v>
      </c>
      <c r="D684" s="60">
        <v>1.75</v>
      </c>
    </row>
    <row r="685" spans="1:4" x14ac:dyDescent="0.25">
      <c r="A685" s="60">
        <v>41299</v>
      </c>
      <c r="B685" s="60" t="s">
        <v>126</v>
      </c>
      <c r="C685" s="60" t="s">
        <v>18</v>
      </c>
      <c r="D685" s="60">
        <v>0.5</v>
      </c>
    </row>
    <row r="686" spans="1:4" x14ac:dyDescent="0.25">
      <c r="A686" s="60">
        <v>41299</v>
      </c>
      <c r="B686" s="60" t="s">
        <v>143</v>
      </c>
      <c r="C686" s="60" t="s">
        <v>18</v>
      </c>
      <c r="D686" s="60">
        <v>0.5</v>
      </c>
    </row>
    <row r="687" spans="1:4" x14ac:dyDescent="0.25">
      <c r="A687" s="60">
        <v>41299</v>
      </c>
      <c r="B687" s="60" t="s">
        <v>153</v>
      </c>
      <c r="C687" s="60" t="s">
        <v>18</v>
      </c>
      <c r="D687" s="60">
        <v>1</v>
      </c>
    </row>
    <row r="688" spans="1:4" x14ac:dyDescent="0.25">
      <c r="A688" s="60">
        <v>41299</v>
      </c>
      <c r="B688" s="60" t="s">
        <v>142</v>
      </c>
      <c r="C688" s="60" t="s">
        <v>18</v>
      </c>
      <c r="D688" s="60">
        <v>2</v>
      </c>
    </row>
    <row r="689" spans="1:4" x14ac:dyDescent="0.25">
      <c r="A689" s="60">
        <v>41299</v>
      </c>
      <c r="B689" s="60" t="s">
        <v>148</v>
      </c>
      <c r="C689" s="60" t="s">
        <v>18</v>
      </c>
      <c r="D689" s="60">
        <v>0.5</v>
      </c>
    </row>
    <row r="690" spans="1:4" x14ac:dyDescent="0.25">
      <c r="A690" s="60">
        <v>41299</v>
      </c>
      <c r="B690" s="60" t="s">
        <v>140</v>
      </c>
      <c r="C690" s="60" t="s">
        <v>18</v>
      </c>
      <c r="D690" s="60">
        <v>0.5</v>
      </c>
    </row>
    <row r="691" spans="1:4" x14ac:dyDescent="0.25">
      <c r="A691" s="60">
        <v>41299</v>
      </c>
      <c r="B691" s="60" t="s">
        <v>147</v>
      </c>
      <c r="C691" s="60" t="s">
        <v>18</v>
      </c>
      <c r="D691" s="60">
        <v>0.5</v>
      </c>
    </row>
    <row r="692" spans="1:4" x14ac:dyDescent="0.25">
      <c r="A692" s="60">
        <v>41299</v>
      </c>
      <c r="B692" s="60" t="s">
        <v>170</v>
      </c>
      <c r="C692" s="60" t="s">
        <v>18</v>
      </c>
      <c r="D692" s="60">
        <v>0.5</v>
      </c>
    </row>
    <row r="693" spans="1:4" x14ac:dyDescent="0.25">
      <c r="A693" s="60">
        <v>41302</v>
      </c>
      <c r="B693" s="60" t="s">
        <v>151</v>
      </c>
      <c r="C693" s="60" t="s">
        <v>18</v>
      </c>
      <c r="D693" s="60">
        <v>0.25</v>
      </c>
    </row>
    <row r="694" spans="1:4" x14ac:dyDescent="0.25">
      <c r="A694" s="60">
        <v>41302</v>
      </c>
      <c r="B694" s="60" t="s">
        <v>143</v>
      </c>
      <c r="C694" s="60" t="s">
        <v>18</v>
      </c>
      <c r="D694" s="60">
        <v>0.25</v>
      </c>
    </row>
    <row r="695" spans="1:4" x14ac:dyDescent="0.25">
      <c r="A695" s="60">
        <v>41302</v>
      </c>
      <c r="B695" s="60" t="s">
        <v>142</v>
      </c>
      <c r="C695" s="60" t="s">
        <v>18</v>
      </c>
      <c r="D695" s="60">
        <v>0.5</v>
      </c>
    </row>
    <row r="696" spans="1:4" x14ac:dyDescent="0.25">
      <c r="A696" s="60">
        <v>41302</v>
      </c>
      <c r="B696" s="60" t="s">
        <v>147</v>
      </c>
      <c r="C696" s="60" t="s">
        <v>18</v>
      </c>
      <c r="D696" s="60">
        <v>0.25</v>
      </c>
    </row>
    <row r="697" spans="1:4" x14ac:dyDescent="0.25">
      <c r="A697" s="60">
        <v>41302</v>
      </c>
      <c r="B697" s="60" t="s">
        <v>170</v>
      </c>
      <c r="C697" s="60" t="s">
        <v>18</v>
      </c>
      <c r="D697" s="60">
        <v>0.25</v>
      </c>
    </row>
    <row r="698" spans="1:4" x14ac:dyDescent="0.25">
      <c r="A698" s="60">
        <v>41302</v>
      </c>
      <c r="B698" s="60" t="s">
        <v>134</v>
      </c>
      <c r="C698" s="60" t="s">
        <v>18</v>
      </c>
      <c r="D698" s="60">
        <v>0.5</v>
      </c>
    </row>
    <row r="699" spans="1:4" x14ac:dyDescent="0.25">
      <c r="A699" s="60">
        <v>41302</v>
      </c>
      <c r="B699" s="60" t="s">
        <v>129</v>
      </c>
      <c r="C699" s="60" t="s">
        <v>18</v>
      </c>
      <c r="D699" s="60">
        <v>0.25</v>
      </c>
    </row>
    <row r="700" spans="1:4" x14ac:dyDescent="0.25">
      <c r="A700" s="60">
        <v>41302</v>
      </c>
      <c r="B700" s="60" t="s">
        <v>162</v>
      </c>
      <c r="C700" s="60" t="s">
        <v>18</v>
      </c>
      <c r="D700" s="60">
        <v>5.5</v>
      </c>
    </row>
    <row r="701" spans="1:4" x14ac:dyDescent="0.25">
      <c r="A701" s="60">
        <v>41302</v>
      </c>
      <c r="B701" s="60" t="s">
        <v>126</v>
      </c>
      <c r="C701" s="60" t="s">
        <v>18</v>
      </c>
      <c r="D701" s="60">
        <v>0.25</v>
      </c>
    </row>
    <row r="702" spans="1:4" x14ac:dyDescent="0.25">
      <c r="A702" s="60">
        <v>41303</v>
      </c>
      <c r="B702" s="60" t="s">
        <v>162</v>
      </c>
      <c r="C702" s="60" t="s">
        <v>18</v>
      </c>
      <c r="D702" s="60">
        <v>6</v>
      </c>
    </row>
    <row r="703" spans="1:4" x14ac:dyDescent="0.25">
      <c r="A703" s="60">
        <v>41303</v>
      </c>
      <c r="B703" s="60">
        <v>133</v>
      </c>
      <c r="C703" s="60" t="s">
        <v>18</v>
      </c>
      <c r="D703" s="60">
        <v>1</v>
      </c>
    </row>
    <row r="704" spans="1:4" x14ac:dyDescent="0.25">
      <c r="A704" s="60">
        <v>41303</v>
      </c>
      <c r="B704" s="60">
        <v>133</v>
      </c>
      <c r="C704" s="60" t="s">
        <v>53</v>
      </c>
      <c r="D704" s="60">
        <v>1</v>
      </c>
    </row>
    <row r="705" spans="1:4" x14ac:dyDescent="0.25">
      <c r="A705" s="60">
        <v>41304</v>
      </c>
      <c r="B705" s="60" t="s">
        <v>162</v>
      </c>
      <c r="C705" s="60" t="s">
        <v>18</v>
      </c>
      <c r="D705" s="60">
        <v>2.25</v>
      </c>
    </row>
    <row r="706" spans="1:4" x14ac:dyDescent="0.25">
      <c r="A706" s="60">
        <v>41304</v>
      </c>
      <c r="B706" s="60">
        <v>133</v>
      </c>
      <c r="C706" s="60" t="s">
        <v>18</v>
      </c>
      <c r="D706" s="60">
        <v>1.5</v>
      </c>
    </row>
    <row r="707" spans="1:4" x14ac:dyDescent="0.25">
      <c r="A707" s="60">
        <v>41304</v>
      </c>
      <c r="B707" s="60">
        <v>131</v>
      </c>
      <c r="C707" s="60" t="s">
        <v>18</v>
      </c>
      <c r="D707" s="60">
        <v>2.5</v>
      </c>
    </row>
    <row r="708" spans="1:4" x14ac:dyDescent="0.25">
      <c r="A708" s="60">
        <v>41304</v>
      </c>
      <c r="B708" s="60">
        <v>133</v>
      </c>
      <c r="C708" s="60" t="s">
        <v>53</v>
      </c>
      <c r="D708" s="60">
        <v>1.5</v>
      </c>
    </row>
    <row r="709" spans="1:4" x14ac:dyDescent="0.25">
      <c r="A709" s="60">
        <v>41304</v>
      </c>
      <c r="B709" s="60">
        <v>131</v>
      </c>
      <c r="C709" s="60" t="s">
        <v>53</v>
      </c>
      <c r="D709" s="60">
        <v>2.5</v>
      </c>
    </row>
    <row r="710" spans="1:4" x14ac:dyDescent="0.25">
      <c r="A710" s="60">
        <v>41305</v>
      </c>
      <c r="B710" s="60" t="s">
        <v>162</v>
      </c>
      <c r="C710" s="60" t="s">
        <v>18</v>
      </c>
      <c r="D710" s="60">
        <v>9</v>
      </c>
    </row>
    <row r="711" spans="1:4" x14ac:dyDescent="0.25">
      <c r="A711" s="60">
        <v>41306</v>
      </c>
      <c r="B711" s="60" t="s">
        <v>162</v>
      </c>
      <c r="C711" s="60" t="s">
        <v>18</v>
      </c>
      <c r="D711" s="60">
        <v>4</v>
      </c>
    </row>
    <row r="712" spans="1:4" x14ac:dyDescent="0.25">
      <c r="A712" s="60">
        <v>41306</v>
      </c>
      <c r="B712" s="60">
        <v>133</v>
      </c>
      <c r="C712" s="60" t="s">
        <v>18</v>
      </c>
      <c r="D712" s="60">
        <v>4</v>
      </c>
    </row>
    <row r="713" spans="1:4" x14ac:dyDescent="0.25">
      <c r="A713" s="60">
        <v>41309</v>
      </c>
      <c r="B713" s="60">
        <v>184</v>
      </c>
      <c r="C713" s="60" t="s">
        <v>18</v>
      </c>
      <c r="D713" s="60">
        <v>2</v>
      </c>
    </row>
    <row r="714" spans="1:4" x14ac:dyDescent="0.25">
      <c r="A714" s="60">
        <v>41309</v>
      </c>
      <c r="B714" s="60" t="s">
        <v>127</v>
      </c>
      <c r="C714" s="60" t="s">
        <v>18</v>
      </c>
      <c r="D714" s="60">
        <v>1.5</v>
      </c>
    </row>
    <row r="715" spans="1:4" x14ac:dyDescent="0.25">
      <c r="A715" s="60">
        <v>41309</v>
      </c>
      <c r="B715" s="60" t="s">
        <v>162</v>
      </c>
      <c r="C715" s="60" t="s">
        <v>18</v>
      </c>
      <c r="D715" s="60">
        <v>5.5</v>
      </c>
    </row>
    <row r="716" spans="1:4" x14ac:dyDescent="0.25">
      <c r="A716" s="60">
        <v>41309</v>
      </c>
      <c r="B716" s="60">
        <v>184</v>
      </c>
      <c r="C716" s="60" t="s">
        <v>53</v>
      </c>
      <c r="D716" s="60">
        <v>2</v>
      </c>
    </row>
    <row r="717" spans="1:4" x14ac:dyDescent="0.25">
      <c r="A717" s="60">
        <v>41310</v>
      </c>
      <c r="B717" s="60" t="s">
        <v>127</v>
      </c>
      <c r="C717" s="60" t="s">
        <v>18</v>
      </c>
      <c r="D717" s="60">
        <v>7.75</v>
      </c>
    </row>
    <row r="718" spans="1:4" x14ac:dyDescent="0.25">
      <c r="A718" s="60">
        <v>41311</v>
      </c>
      <c r="B718" s="60" t="s">
        <v>127</v>
      </c>
      <c r="C718" s="60" t="s">
        <v>18</v>
      </c>
      <c r="D718" s="60">
        <v>8.75</v>
      </c>
    </row>
    <row r="719" spans="1:4" x14ac:dyDescent="0.25">
      <c r="A719" s="60">
        <v>41312</v>
      </c>
      <c r="B719" s="60" t="s">
        <v>127</v>
      </c>
      <c r="C719" s="60" t="s">
        <v>18</v>
      </c>
      <c r="D719" s="60">
        <v>9</v>
      </c>
    </row>
    <row r="720" spans="1:4" x14ac:dyDescent="0.25">
      <c r="A720" s="60">
        <v>41313</v>
      </c>
      <c r="B720" s="60">
        <v>135</v>
      </c>
      <c r="C720" s="60" t="s">
        <v>18</v>
      </c>
      <c r="D720" s="60">
        <v>3.25</v>
      </c>
    </row>
    <row r="721" spans="1:4" x14ac:dyDescent="0.25">
      <c r="A721" s="60">
        <v>41313</v>
      </c>
      <c r="B721" s="60" t="s">
        <v>127</v>
      </c>
      <c r="C721" s="60" t="s">
        <v>18</v>
      </c>
      <c r="D721" s="60">
        <v>2.5</v>
      </c>
    </row>
    <row r="722" spans="1:4" x14ac:dyDescent="0.25">
      <c r="A722" s="60">
        <v>41313</v>
      </c>
      <c r="B722" s="60" t="s">
        <v>171</v>
      </c>
      <c r="C722" s="60" t="s">
        <v>18</v>
      </c>
      <c r="D722" s="60">
        <v>1</v>
      </c>
    </row>
    <row r="723" spans="1:4" x14ac:dyDescent="0.25">
      <c r="A723" s="60">
        <v>41316</v>
      </c>
      <c r="B723" s="60" t="s">
        <v>127</v>
      </c>
      <c r="C723" s="60" t="s">
        <v>18</v>
      </c>
      <c r="D723" s="60">
        <v>7</v>
      </c>
    </row>
    <row r="724" spans="1:4" x14ac:dyDescent="0.25">
      <c r="A724" s="60">
        <v>41317</v>
      </c>
      <c r="B724" s="60" t="s">
        <v>127</v>
      </c>
      <c r="C724" s="60" t="s">
        <v>18</v>
      </c>
      <c r="D724" s="60">
        <v>7</v>
      </c>
    </row>
    <row r="725" spans="1:4" x14ac:dyDescent="0.25">
      <c r="A725" s="60">
        <v>41318</v>
      </c>
      <c r="B725" s="60" t="s">
        <v>127</v>
      </c>
      <c r="C725" s="60" t="s">
        <v>18</v>
      </c>
      <c r="D725" s="60">
        <v>8.75</v>
      </c>
    </row>
    <row r="726" spans="1:4" x14ac:dyDescent="0.25">
      <c r="A726" s="60">
        <v>41319</v>
      </c>
      <c r="B726" s="60" t="s">
        <v>127</v>
      </c>
      <c r="C726" s="60" t="s">
        <v>18</v>
      </c>
      <c r="D726" s="60">
        <v>5</v>
      </c>
    </row>
    <row r="727" spans="1:4" x14ac:dyDescent="0.25">
      <c r="A727" s="60">
        <v>41320</v>
      </c>
      <c r="B727" s="60" t="s">
        <v>127</v>
      </c>
      <c r="C727" s="60" t="s">
        <v>18</v>
      </c>
      <c r="D727" s="60">
        <v>9.5</v>
      </c>
    </row>
    <row r="728" spans="1:4" x14ac:dyDescent="0.25">
      <c r="A728" s="60">
        <v>41323</v>
      </c>
      <c r="B728" s="60" t="s">
        <v>127</v>
      </c>
      <c r="C728" s="60" t="s">
        <v>18</v>
      </c>
      <c r="D728" s="60">
        <v>10.75</v>
      </c>
    </row>
    <row r="729" spans="1:4" x14ac:dyDescent="0.25">
      <c r="A729" s="60">
        <v>41324</v>
      </c>
      <c r="B729" s="60">
        <v>117</v>
      </c>
      <c r="C729" s="60" t="s">
        <v>18</v>
      </c>
      <c r="D729" s="60">
        <v>2</v>
      </c>
    </row>
    <row r="730" spans="1:4" x14ac:dyDescent="0.25">
      <c r="A730" s="60">
        <v>41324</v>
      </c>
      <c r="B730" s="60" t="s">
        <v>127</v>
      </c>
      <c r="C730" s="60" t="s">
        <v>18</v>
      </c>
      <c r="D730" s="60">
        <v>3</v>
      </c>
    </row>
    <row r="731" spans="1:4" x14ac:dyDescent="0.25">
      <c r="A731" s="60">
        <v>41325</v>
      </c>
      <c r="B731" s="60">
        <v>131</v>
      </c>
      <c r="C731" s="60" t="s">
        <v>18</v>
      </c>
      <c r="D731" s="60">
        <v>2.5</v>
      </c>
    </row>
    <row r="732" spans="1:4" x14ac:dyDescent="0.25">
      <c r="A732" s="60">
        <v>41325</v>
      </c>
      <c r="B732" s="60" t="s">
        <v>127</v>
      </c>
      <c r="C732" s="60" t="s">
        <v>18</v>
      </c>
      <c r="D732" s="60">
        <v>0.5</v>
      </c>
    </row>
    <row r="733" spans="1:4" x14ac:dyDescent="0.25">
      <c r="A733" s="60">
        <v>41325</v>
      </c>
      <c r="B733" s="60" t="s">
        <v>162</v>
      </c>
      <c r="C733" s="60" t="s">
        <v>18</v>
      </c>
      <c r="D733" s="60">
        <v>4.5</v>
      </c>
    </row>
    <row r="734" spans="1:4" x14ac:dyDescent="0.25">
      <c r="A734" s="60">
        <v>41325</v>
      </c>
      <c r="B734" s="60">
        <v>131</v>
      </c>
      <c r="C734" s="60" t="s">
        <v>53</v>
      </c>
      <c r="D734" s="60">
        <v>2.5</v>
      </c>
    </row>
    <row r="735" spans="1:4" x14ac:dyDescent="0.25">
      <c r="A735" s="60">
        <v>41326</v>
      </c>
      <c r="B735" s="60">
        <v>10</v>
      </c>
      <c r="C735" s="60" t="s">
        <v>18</v>
      </c>
      <c r="D735" s="60">
        <v>3</v>
      </c>
    </row>
    <row r="736" spans="1:4" x14ac:dyDescent="0.25">
      <c r="A736" s="60">
        <v>41326</v>
      </c>
      <c r="B736" s="60" t="s">
        <v>134</v>
      </c>
      <c r="C736" s="60" t="s">
        <v>18</v>
      </c>
      <c r="D736" s="60">
        <v>2.5</v>
      </c>
    </row>
    <row r="737" spans="1:4" x14ac:dyDescent="0.25">
      <c r="A737" s="60">
        <v>41326</v>
      </c>
      <c r="B737" s="60" t="s">
        <v>127</v>
      </c>
      <c r="C737" s="60" t="s">
        <v>18</v>
      </c>
      <c r="D737" s="60">
        <v>3</v>
      </c>
    </row>
    <row r="738" spans="1:4" x14ac:dyDescent="0.25">
      <c r="A738" s="60">
        <v>41326</v>
      </c>
      <c r="B738" s="60" t="s">
        <v>162</v>
      </c>
      <c r="C738" s="60" t="s">
        <v>18</v>
      </c>
      <c r="D738" s="60">
        <v>1.25</v>
      </c>
    </row>
    <row r="739" spans="1:4" x14ac:dyDescent="0.25">
      <c r="A739" s="60">
        <v>41330</v>
      </c>
      <c r="B739" s="60" t="s">
        <v>142</v>
      </c>
      <c r="C739" s="60" t="s">
        <v>18</v>
      </c>
      <c r="D739" s="60">
        <v>1</v>
      </c>
    </row>
    <row r="740" spans="1:4" x14ac:dyDescent="0.25">
      <c r="A740" s="60">
        <v>41330</v>
      </c>
      <c r="B740" s="60" t="s">
        <v>147</v>
      </c>
      <c r="C740" s="60" t="s">
        <v>18</v>
      </c>
      <c r="D740" s="60">
        <v>1</v>
      </c>
    </row>
    <row r="741" spans="1:4" x14ac:dyDescent="0.25">
      <c r="A741" s="60">
        <v>41330</v>
      </c>
      <c r="B741" s="60" t="s">
        <v>170</v>
      </c>
      <c r="C741" s="60" t="s">
        <v>18</v>
      </c>
      <c r="D741" s="60">
        <v>1</v>
      </c>
    </row>
    <row r="742" spans="1:4" x14ac:dyDescent="0.25">
      <c r="A742" s="60">
        <v>41330</v>
      </c>
      <c r="B742" s="60" t="s">
        <v>162</v>
      </c>
      <c r="C742" s="60" t="s">
        <v>18</v>
      </c>
      <c r="D742" s="60">
        <v>5.5</v>
      </c>
    </row>
    <row r="743" spans="1:4" x14ac:dyDescent="0.25">
      <c r="A743" s="60">
        <v>41331</v>
      </c>
      <c r="B743" s="60" t="s">
        <v>136</v>
      </c>
      <c r="C743" s="60" t="s">
        <v>18</v>
      </c>
      <c r="D743" s="60">
        <v>1</v>
      </c>
    </row>
    <row r="744" spans="1:4" x14ac:dyDescent="0.25">
      <c r="A744" s="60">
        <v>41331</v>
      </c>
      <c r="B744" s="60" t="s">
        <v>125</v>
      </c>
      <c r="C744" s="60" t="s">
        <v>18</v>
      </c>
      <c r="D744" s="60">
        <v>1.5</v>
      </c>
    </row>
    <row r="745" spans="1:4" x14ac:dyDescent="0.25">
      <c r="A745" s="60">
        <v>41331</v>
      </c>
      <c r="B745" s="60" t="s">
        <v>162</v>
      </c>
      <c r="C745" s="60" t="s">
        <v>18</v>
      </c>
      <c r="D745" s="60">
        <v>6.5</v>
      </c>
    </row>
    <row r="746" spans="1:4" x14ac:dyDescent="0.25">
      <c r="A746" s="60">
        <v>41332</v>
      </c>
      <c r="B746" s="60" t="s">
        <v>47</v>
      </c>
      <c r="C746" s="60" t="s">
        <v>18</v>
      </c>
      <c r="D746" s="60">
        <v>1</v>
      </c>
    </row>
    <row r="747" spans="1:4" x14ac:dyDescent="0.25">
      <c r="A747" s="60">
        <v>41332</v>
      </c>
      <c r="B747" s="60" t="s">
        <v>162</v>
      </c>
      <c r="C747" s="60" t="s">
        <v>18</v>
      </c>
      <c r="D747" s="60">
        <v>5.75</v>
      </c>
    </row>
    <row r="748" spans="1:4" x14ac:dyDescent="0.25">
      <c r="A748" s="60">
        <v>41337</v>
      </c>
      <c r="B748" s="60">
        <v>177</v>
      </c>
      <c r="C748" s="60" t="s">
        <v>18</v>
      </c>
      <c r="D748" s="60">
        <v>1.5</v>
      </c>
    </row>
    <row r="749" spans="1:4" x14ac:dyDescent="0.25">
      <c r="A749" s="60">
        <v>41337</v>
      </c>
      <c r="B749" s="60">
        <v>10</v>
      </c>
      <c r="C749" s="60" t="s">
        <v>18</v>
      </c>
      <c r="D749" s="60">
        <v>7</v>
      </c>
    </row>
    <row r="750" spans="1:4" x14ac:dyDescent="0.25">
      <c r="A750" s="60">
        <v>41337</v>
      </c>
      <c r="B750" s="60" t="s">
        <v>136</v>
      </c>
      <c r="C750" s="60" t="s">
        <v>18</v>
      </c>
      <c r="D750" s="60">
        <v>2.25</v>
      </c>
    </row>
    <row r="751" spans="1:4" x14ac:dyDescent="0.25">
      <c r="A751" s="60">
        <v>41337</v>
      </c>
      <c r="B751" s="60">
        <v>177</v>
      </c>
      <c r="C751" s="60" t="s">
        <v>53</v>
      </c>
      <c r="D751" s="60">
        <v>1.5</v>
      </c>
    </row>
    <row r="752" spans="1:4" x14ac:dyDescent="0.25">
      <c r="A752" s="60">
        <v>41338</v>
      </c>
      <c r="B752" s="60" t="s">
        <v>142</v>
      </c>
      <c r="C752" s="60" t="s">
        <v>18</v>
      </c>
      <c r="D752" s="60">
        <v>7.25</v>
      </c>
    </row>
    <row r="753" spans="1:4" x14ac:dyDescent="0.25">
      <c r="A753" s="60">
        <v>41339</v>
      </c>
      <c r="B753" s="60" t="s">
        <v>142</v>
      </c>
      <c r="C753" s="60" t="s">
        <v>18</v>
      </c>
      <c r="D753" s="60">
        <v>7</v>
      </c>
    </row>
    <row r="754" spans="1:4" x14ac:dyDescent="0.25">
      <c r="A754" s="60">
        <v>41340</v>
      </c>
      <c r="B754" s="60" t="s">
        <v>142</v>
      </c>
      <c r="C754" s="60" t="s">
        <v>18</v>
      </c>
      <c r="D754" s="60">
        <v>7.5</v>
      </c>
    </row>
    <row r="755" spans="1:4" x14ac:dyDescent="0.25">
      <c r="A755" s="60">
        <v>41344</v>
      </c>
      <c r="B755" s="60">
        <v>21</v>
      </c>
      <c r="C755" s="60" t="s">
        <v>18</v>
      </c>
      <c r="D755" s="60">
        <v>4.5</v>
      </c>
    </row>
    <row r="756" spans="1:4" x14ac:dyDescent="0.25">
      <c r="A756" s="60">
        <v>41344</v>
      </c>
      <c r="B756" s="60" t="s">
        <v>142</v>
      </c>
      <c r="C756" s="60" t="s">
        <v>18</v>
      </c>
      <c r="D756" s="60">
        <v>2.25</v>
      </c>
    </row>
    <row r="757" spans="1:4" x14ac:dyDescent="0.25">
      <c r="A757" s="60">
        <v>41344</v>
      </c>
      <c r="B757" s="60" t="s">
        <v>146</v>
      </c>
      <c r="C757" s="60" t="s">
        <v>18</v>
      </c>
      <c r="D757" s="60">
        <v>1</v>
      </c>
    </row>
    <row r="758" spans="1:4" x14ac:dyDescent="0.25">
      <c r="A758" s="60">
        <v>41344</v>
      </c>
      <c r="B758" s="60">
        <v>21</v>
      </c>
      <c r="C758" s="60" t="s">
        <v>53</v>
      </c>
      <c r="D758" s="60">
        <v>4.5</v>
      </c>
    </row>
    <row r="759" spans="1:4" x14ac:dyDescent="0.25">
      <c r="A759" s="60">
        <v>41345</v>
      </c>
      <c r="B759" s="60" t="s">
        <v>142</v>
      </c>
      <c r="C759" s="60" t="s">
        <v>18</v>
      </c>
      <c r="D759" s="60">
        <v>4.25</v>
      </c>
    </row>
    <row r="760" spans="1:4" x14ac:dyDescent="0.25">
      <c r="A760" s="60">
        <v>41345</v>
      </c>
      <c r="B760" s="60">
        <v>23</v>
      </c>
      <c r="C760" s="60" t="s">
        <v>18</v>
      </c>
      <c r="D760" s="60">
        <v>0.5</v>
      </c>
    </row>
    <row r="761" spans="1:4" x14ac:dyDescent="0.25">
      <c r="A761" s="60">
        <v>41345</v>
      </c>
      <c r="B761" s="60">
        <v>23</v>
      </c>
      <c r="C761" s="60" t="s">
        <v>53</v>
      </c>
      <c r="D761" s="60">
        <v>0.5</v>
      </c>
    </row>
    <row r="762" spans="1:4" x14ac:dyDescent="0.25">
      <c r="A762" s="60">
        <v>41346</v>
      </c>
      <c r="B762" s="60" t="s">
        <v>142</v>
      </c>
      <c r="C762" s="60" t="s">
        <v>18</v>
      </c>
      <c r="D762" s="60">
        <v>5.75</v>
      </c>
    </row>
    <row r="763" spans="1:4" x14ac:dyDescent="0.25">
      <c r="A763" s="60">
        <v>41346</v>
      </c>
      <c r="B763" s="60" t="s">
        <v>167</v>
      </c>
      <c r="C763" s="60" t="s">
        <v>18</v>
      </c>
      <c r="D763" s="60">
        <v>2</v>
      </c>
    </row>
    <row r="764" spans="1:4" x14ac:dyDescent="0.25">
      <c r="A764" s="60">
        <v>41347</v>
      </c>
      <c r="B764" s="60">
        <v>23</v>
      </c>
      <c r="C764" s="60" t="s">
        <v>18</v>
      </c>
      <c r="D764" s="60">
        <v>3.5</v>
      </c>
    </row>
    <row r="765" spans="1:4" x14ac:dyDescent="0.25">
      <c r="A765" s="60">
        <v>41347</v>
      </c>
      <c r="B765" s="60" t="s">
        <v>167</v>
      </c>
      <c r="C765" s="60" t="s">
        <v>18</v>
      </c>
      <c r="D765" s="60">
        <v>4</v>
      </c>
    </row>
    <row r="766" spans="1:4" x14ac:dyDescent="0.25">
      <c r="A766" s="60">
        <v>41347</v>
      </c>
      <c r="B766" s="60">
        <v>23</v>
      </c>
      <c r="C766" s="60" t="s">
        <v>53</v>
      </c>
      <c r="D766" s="60">
        <v>3.5</v>
      </c>
    </row>
    <row r="767" spans="1:4" x14ac:dyDescent="0.25">
      <c r="A767" s="60">
        <v>41348</v>
      </c>
      <c r="B767" s="60" t="s">
        <v>142</v>
      </c>
      <c r="C767" s="60" t="s">
        <v>18</v>
      </c>
      <c r="D767" s="60">
        <v>1.5</v>
      </c>
    </row>
    <row r="768" spans="1:4" x14ac:dyDescent="0.25">
      <c r="A768" s="60">
        <v>41348</v>
      </c>
      <c r="B768" s="60">
        <v>23</v>
      </c>
      <c r="C768" s="60" t="s">
        <v>18</v>
      </c>
      <c r="D768" s="60">
        <v>7.5</v>
      </c>
    </row>
    <row r="769" spans="1:4" x14ac:dyDescent="0.25">
      <c r="A769" s="60">
        <v>41348</v>
      </c>
      <c r="B769" s="60">
        <v>23</v>
      </c>
      <c r="C769" s="60" t="s">
        <v>53</v>
      </c>
      <c r="D769" s="60">
        <v>7.5</v>
      </c>
    </row>
    <row r="770" spans="1:4" x14ac:dyDescent="0.25">
      <c r="A770" s="60">
        <v>41351</v>
      </c>
      <c r="B770" s="60">
        <v>23</v>
      </c>
      <c r="C770" s="60" t="s">
        <v>18</v>
      </c>
      <c r="D770" s="60">
        <v>6.5</v>
      </c>
    </row>
    <row r="771" spans="1:4" x14ac:dyDescent="0.25">
      <c r="A771" s="60">
        <v>41351</v>
      </c>
      <c r="B771" s="60">
        <v>21</v>
      </c>
      <c r="C771" s="60" t="s">
        <v>18</v>
      </c>
      <c r="D771" s="60">
        <v>1</v>
      </c>
    </row>
    <row r="772" spans="1:4" x14ac:dyDescent="0.25">
      <c r="A772" s="60">
        <v>41351</v>
      </c>
      <c r="B772" s="60">
        <v>117</v>
      </c>
      <c r="C772" s="60" t="s">
        <v>18</v>
      </c>
      <c r="D772" s="60">
        <v>0.5</v>
      </c>
    </row>
    <row r="773" spans="1:4" x14ac:dyDescent="0.25">
      <c r="A773" s="60">
        <v>41351</v>
      </c>
      <c r="B773" s="60">
        <v>23</v>
      </c>
      <c r="C773" s="60" t="s">
        <v>53</v>
      </c>
      <c r="D773" s="60">
        <v>6.5</v>
      </c>
    </row>
    <row r="774" spans="1:4" x14ac:dyDescent="0.25">
      <c r="A774" s="60">
        <v>41351</v>
      </c>
      <c r="B774" s="60">
        <v>21</v>
      </c>
      <c r="C774" s="60" t="s">
        <v>53</v>
      </c>
      <c r="D774" s="60">
        <v>1</v>
      </c>
    </row>
    <row r="775" spans="1:4" x14ac:dyDescent="0.25">
      <c r="A775" s="60">
        <v>41351</v>
      </c>
      <c r="B775" s="60">
        <v>117</v>
      </c>
      <c r="C775" s="60" t="s">
        <v>53</v>
      </c>
      <c r="D775" s="60">
        <v>0.5</v>
      </c>
    </row>
    <row r="776" spans="1:4" x14ac:dyDescent="0.25">
      <c r="A776" s="60">
        <v>41352</v>
      </c>
      <c r="B776" s="60">
        <v>23</v>
      </c>
      <c r="C776" s="60" t="s">
        <v>18</v>
      </c>
      <c r="D776" s="60">
        <v>3.5</v>
      </c>
    </row>
    <row r="777" spans="1:4" x14ac:dyDescent="0.25">
      <c r="A777" s="60">
        <v>41352</v>
      </c>
      <c r="B777" s="60">
        <v>117</v>
      </c>
      <c r="C777" s="60" t="s">
        <v>18</v>
      </c>
      <c r="D777" s="60">
        <v>4</v>
      </c>
    </row>
    <row r="778" spans="1:4" x14ac:dyDescent="0.25">
      <c r="A778" s="60">
        <v>41352</v>
      </c>
      <c r="B778" s="60">
        <v>23</v>
      </c>
      <c r="C778" s="60" t="s">
        <v>53</v>
      </c>
      <c r="D778" s="60">
        <v>3.5</v>
      </c>
    </row>
    <row r="779" spans="1:4" x14ac:dyDescent="0.25">
      <c r="A779" s="60">
        <v>41352</v>
      </c>
      <c r="B779" s="60">
        <v>117</v>
      </c>
      <c r="C779" s="60" t="s">
        <v>53</v>
      </c>
      <c r="D779" s="60">
        <v>4</v>
      </c>
    </row>
    <row r="780" spans="1:4" x14ac:dyDescent="0.25">
      <c r="A780" s="60">
        <v>41353</v>
      </c>
      <c r="B780" s="60">
        <v>23</v>
      </c>
      <c r="C780" s="60" t="s">
        <v>18</v>
      </c>
      <c r="D780" s="60">
        <v>2</v>
      </c>
    </row>
    <row r="781" spans="1:4" x14ac:dyDescent="0.25">
      <c r="A781" s="60">
        <v>41353</v>
      </c>
      <c r="B781" s="60">
        <v>117</v>
      </c>
      <c r="C781" s="60" t="s">
        <v>18</v>
      </c>
      <c r="D781" s="60">
        <v>5.5</v>
      </c>
    </row>
    <row r="782" spans="1:4" x14ac:dyDescent="0.25">
      <c r="A782" s="60">
        <v>41353</v>
      </c>
      <c r="B782" s="60">
        <v>163</v>
      </c>
      <c r="C782" s="60" t="s">
        <v>18</v>
      </c>
      <c r="D782" s="60">
        <v>1</v>
      </c>
    </row>
    <row r="783" spans="1:4" x14ac:dyDescent="0.25">
      <c r="A783" s="60">
        <v>41353</v>
      </c>
      <c r="B783" s="60" t="s">
        <v>146</v>
      </c>
      <c r="C783" s="60" t="s">
        <v>18</v>
      </c>
      <c r="D783" s="60">
        <v>1.5</v>
      </c>
    </row>
    <row r="784" spans="1:4" x14ac:dyDescent="0.25">
      <c r="A784" s="60">
        <v>41353</v>
      </c>
      <c r="B784" s="60">
        <v>23</v>
      </c>
      <c r="C784" s="60" t="s">
        <v>53</v>
      </c>
      <c r="D784" s="60">
        <v>2</v>
      </c>
    </row>
    <row r="785" spans="1:4" x14ac:dyDescent="0.25">
      <c r="A785" s="60">
        <v>41353</v>
      </c>
      <c r="B785" s="60">
        <v>117</v>
      </c>
      <c r="C785" s="60" t="s">
        <v>53</v>
      </c>
      <c r="D785" s="60">
        <v>5.5</v>
      </c>
    </row>
    <row r="786" spans="1:4" x14ac:dyDescent="0.25">
      <c r="A786" s="60">
        <v>41353</v>
      </c>
      <c r="B786" s="60">
        <v>163</v>
      </c>
      <c r="C786" s="60" t="s">
        <v>53</v>
      </c>
      <c r="D786" s="60">
        <v>1</v>
      </c>
    </row>
    <row r="787" spans="1:4" x14ac:dyDescent="0.25">
      <c r="A787" s="60">
        <v>41354</v>
      </c>
      <c r="B787" s="60">
        <v>117</v>
      </c>
      <c r="C787" s="60" t="s">
        <v>18</v>
      </c>
      <c r="D787" s="60">
        <v>8.25</v>
      </c>
    </row>
    <row r="788" spans="1:4" x14ac:dyDescent="0.25">
      <c r="A788" s="60">
        <v>41354</v>
      </c>
      <c r="B788" s="60">
        <v>155</v>
      </c>
      <c r="C788" s="60" t="s">
        <v>18</v>
      </c>
      <c r="D788" s="60">
        <v>0.25</v>
      </c>
    </row>
    <row r="789" spans="1:4" x14ac:dyDescent="0.25">
      <c r="A789" s="60">
        <v>41354</v>
      </c>
      <c r="B789" s="60">
        <v>117</v>
      </c>
      <c r="C789" s="60" t="s">
        <v>53</v>
      </c>
      <c r="D789" s="60">
        <v>8.25</v>
      </c>
    </row>
    <row r="790" spans="1:4" x14ac:dyDescent="0.25">
      <c r="A790" s="60">
        <v>41354</v>
      </c>
      <c r="B790" s="60">
        <v>155</v>
      </c>
      <c r="C790" s="60" t="s">
        <v>53</v>
      </c>
      <c r="D790" s="60">
        <v>0.25</v>
      </c>
    </row>
    <row r="791" spans="1:4" x14ac:dyDescent="0.25">
      <c r="A791" s="60">
        <v>41355</v>
      </c>
      <c r="B791" s="60">
        <v>21</v>
      </c>
      <c r="C791" s="60" t="s">
        <v>18</v>
      </c>
      <c r="D791" s="60">
        <v>4.5</v>
      </c>
    </row>
    <row r="792" spans="1:4" x14ac:dyDescent="0.25">
      <c r="A792" s="60">
        <v>41355</v>
      </c>
      <c r="B792" s="60">
        <v>117</v>
      </c>
      <c r="C792" s="60" t="s">
        <v>18</v>
      </c>
      <c r="D792" s="60">
        <v>2</v>
      </c>
    </row>
    <row r="793" spans="1:4" x14ac:dyDescent="0.25">
      <c r="A793" s="60">
        <v>41355</v>
      </c>
      <c r="B793" s="60" t="s">
        <v>146</v>
      </c>
      <c r="C793" s="60" t="s">
        <v>18</v>
      </c>
      <c r="D793" s="60">
        <v>1</v>
      </c>
    </row>
    <row r="794" spans="1:4" x14ac:dyDescent="0.25">
      <c r="A794" s="60">
        <v>41355</v>
      </c>
      <c r="B794" s="60" t="s">
        <v>125</v>
      </c>
      <c r="C794" s="60" t="s">
        <v>18</v>
      </c>
      <c r="D794" s="60">
        <v>1</v>
      </c>
    </row>
    <row r="795" spans="1:4" x14ac:dyDescent="0.25">
      <c r="A795" s="60">
        <v>41355</v>
      </c>
      <c r="B795" s="60">
        <v>21</v>
      </c>
      <c r="C795" s="60" t="s">
        <v>53</v>
      </c>
      <c r="D795" s="60">
        <v>4.5</v>
      </c>
    </row>
    <row r="796" spans="1:4" x14ac:dyDescent="0.25">
      <c r="A796" s="60">
        <v>41355</v>
      </c>
      <c r="B796" s="60">
        <v>117</v>
      </c>
      <c r="C796" s="60" t="s">
        <v>53</v>
      </c>
      <c r="D796" s="60">
        <v>2</v>
      </c>
    </row>
    <row r="797" spans="1:4" x14ac:dyDescent="0.25">
      <c r="A797" s="60">
        <v>41358</v>
      </c>
      <c r="B797" s="60">
        <v>21</v>
      </c>
      <c r="C797" s="60" t="s">
        <v>18</v>
      </c>
      <c r="D797" s="60">
        <v>3</v>
      </c>
    </row>
    <row r="798" spans="1:4" x14ac:dyDescent="0.25">
      <c r="A798" s="60">
        <v>41358</v>
      </c>
      <c r="B798" s="60">
        <v>117</v>
      </c>
      <c r="C798" s="60" t="s">
        <v>18</v>
      </c>
      <c r="D798" s="60">
        <v>2.5</v>
      </c>
    </row>
    <row r="799" spans="1:4" x14ac:dyDescent="0.25">
      <c r="A799" s="60">
        <v>41358</v>
      </c>
      <c r="B799" s="60">
        <v>10</v>
      </c>
      <c r="C799" s="60" t="s">
        <v>18</v>
      </c>
      <c r="D799" s="60">
        <v>1</v>
      </c>
    </row>
    <row r="800" spans="1:4" x14ac:dyDescent="0.25">
      <c r="A800" s="60">
        <v>41358</v>
      </c>
      <c r="B800" s="60">
        <v>114</v>
      </c>
      <c r="C800" s="60" t="s">
        <v>18</v>
      </c>
      <c r="D800" s="60">
        <v>1</v>
      </c>
    </row>
    <row r="801" spans="1:4" x14ac:dyDescent="0.25">
      <c r="A801" s="60">
        <v>41358</v>
      </c>
      <c r="B801" s="60" t="s">
        <v>47</v>
      </c>
      <c r="C801" s="60" t="s">
        <v>18</v>
      </c>
      <c r="D801" s="60">
        <v>1</v>
      </c>
    </row>
    <row r="802" spans="1:4" x14ac:dyDescent="0.25">
      <c r="A802" s="60">
        <v>41358</v>
      </c>
      <c r="B802" s="60">
        <v>21</v>
      </c>
      <c r="C802" s="60" t="s">
        <v>53</v>
      </c>
      <c r="D802" s="60">
        <v>3</v>
      </c>
    </row>
    <row r="803" spans="1:4" x14ac:dyDescent="0.25">
      <c r="A803" s="60">
        <v>41358</v>
      </c>
      <c r="B803" s="60">
        <v>117</v>
      </c>
      <c r="C803" s="60" t="s">
        <v>53</v>
      </c>
      <c r="D803" s="60">
        <v>2.5</v>
      </c>
    </row>
    <row r="804" spans="1:4" x14ac:dyDescent="0.25">
      <c r="A804" s="60">
        <v>41358</v>
      </c>
      <c r="B804" s="60">
        <v>10</v>
      </c>
      <c r="C804" s="60" t="s">
        <v>53</v>
      </c>
      <c r="D804" s="60">
        <v>1</v>
      </c>
    </row>
    <row r="805" spans="1:4" x14ac:dyDescent="0.25">
      <c r="A805" s="60">
        <v>41358</v>
      </c>
      <c r="B805" s="60">
        <v>114</v>
      </c>
      <c r="C805" s="60" t="s">
        <v>53</v>
      </c>
      <c r="D805" s="60">
        <v>1</v>
      </c>
    </row>
    <row r="806" spans="1:4" x14ac:dyDescent="0.25">
      <c r="A806" s="60">
        <v>41359</v>
      </c>
      <c r="B806" s="60">
        <v>117</v>
      </c>
      <c r="C806" s="60" t="s">
        <v>18</v>
      </c>
      <c r="D806" s="60">
        <v>7.5</v>
      </c>
    </row>
    <row r="807" spans="1:4" x14ac:dyDescent="0.25">
      <c r="A807" s="60">
        <v>41359</v>
      </c>
      <c r="B807" s="60">
        <v>117</v>
      </c>
      <c r="C807" s="60" t="s">
        <v>53</v>
      </c>
      <c r="D807" s="60">
        <v>7.5</v>
      </c>
    </row>
    <row r="808" spans="1:4" x14ac:dyDescent="0.25">
      <c r="A808" s="60">
        <v>41360</v>
      </c>
      <c r="B808" s="60">
        <v>117</v>
      </c>
      <c r="C808" s="60" t="s">
        <v>18</v>
      </c>
      <c r="D808" s="60">
        <v>2</v>
      </c>
    </row>
    <row r="809" spans="1:4" x14ac:dyDescent="0.25">
      <c r="A809" s="60">
        <v>41360</v>
      </c>
      <c r="B809" s="60">
        <v>60</v>
      </c>
      <c r="C809" s="60" t="s">
        <v>18</v>
      </c>
      <c r="D809" s="60">
        <v>1.5</v>
      </c>
    </row>
    <row r="810" spans="1:4" x14ac:dyDescent="0.25">
      <c r="A810" s="60">
        <v>41360</v>
      </c>
      <c r="B810" s="60" t="s">
        <v>144</v>
      </c>
      <c r="C810" s="60" t="s">
        <v>18</v>
      </c>
      <c r="D810" s="60">
        <v>1</v>
      </c>
    </row>
    <row r="811" spans="1:4" x14ac:dyDescent="0.25">
      <c r="A811" s="60">
        <v>41360</v>
      </c>
      <c r="B811" s="60" t="s">
        <v>130</v>
      </c>
      <c r="C811" s="60" t="s">
        <v>18</v>
      </c>
      <c r="D811" s="60">
        <v>0.5</v>
      </c>
    </row>
    <row r="812" spans="1:4" x14ac:dyDescent="0.25">
      <c r="A812" s="60">
        <v>41360</v>
      </c>
      <c r="B812" s="60">
        <v>117</v>
      </c>
      <c r="C812" s="60" t="s">
        <v>53</v>
      </c>
      <c r="D812" s="60">
        <v>2</v>
      </c>
    </row>
    <row r="813" spans="1:4" x14ac:dyDescent="0.25">
      <c r="A813" s="60">
        <v>41360</v>
      </c>
      <c r="B813" s="60">
        <v>60</v>
      </c>
      <c r="C813" s="60" t="s">
        <v>53</v>
      </c>
      <c r="D813" s="60">
        <v>1.5</v>
      </c>
    </row>
    <row r="814" spans="1:4" x14ac:dyDescent="0.25">
      <c r="A814" s="60">
        <v>41361</v>
      </c>
      <c r="B814" s="60">
        <v>117</v>
      </c>
      <c r="C814" s="60" t="s">
        <v>18</v>
      </c>
      <c r="D814" s="60">
        <v>3.25</v>
      </c>
    </row>
    <row r="815" spans="1:4" x14ac:dyDescent="0.25">
      <c r="A815" s="60">
        <v>41361</v>
      </c>
      <c r="B815" s="60">
        <v>10</v>
      </c>
      <c r="C815" s="60" t="s">
        <v>18</v>
      </c>
      <c r="D815" s="60">
        <v>4.5</v>
      </c>
    </row>
    <row r="816" spans="1:4" x14ac:dyDescent="0.25">
      <c r="A816" s="60">
        <v>41361</v>
      </c>
      <c r="B816" s="60" t="s">
        <v>136</v>
      </c>
      <c r="C816" s="60" t="s">
        <v>18</v>
      </c>
      <c r="D816" s="60">
        <v>0.25</v>
      </c>
    </row>
    <row r="817" spans="1:4" x14ac:dyDescent="0.25">
      <c r="A817" s="60">
        <v>41361</v>
      </c>
      <c r="B817" s="60" t="s">
        <v>125</v>
      </c>
      <c r="C817" s="60" t="s">
        <v>18</v>
      </c>
      <c r="D817" s="60">
        <v>0.5</v>
      </c>
    </row>
    <row r="818" spans="1:4" x14ac:dyDescent="0.25">
      <c r="A818" s="60">
        <v>41361</v>
      </c>
      <c r="B818" s="60">
        <v>117</v>
      </c>
      <c r="C818" s="60" t="s">
        <v>53</v>
      </c>
      <c r="D818" s="60">
        <v>3.25</v>
      </c>
    </row>
    <row r="819" spans="1:4" x14ac:dyDescent="0.25">
      <c r="A819" s="60">
        <v>41361</v>
      </c>
      <c r="B819" s="60">
        <v>10</v>
      </c>
      <c r="C819" s="60" t="s">
        <v>53</v>
      </c>
      <c r="D819" s="60">
        <v>4.5</v>
      </c>
    </row>
    <row r="820" spans="1:4" x14ac:dyDescent="0.25">
      <c r="A820" s="60">
        <v>41362</v>
      </c>
      <c r="B820" s="60">
        <v>21</v>
      </c>
      <c r="C820" s="60" t="s">
        <v>18</v>
      </c>
      <c r="D820" s="60">
        <v>0.5</v>
      </c>
    </row>
    <row r="821" spans="1:4" x14ac:dyDescent="0.25">
      <c r="A821" s="60">
        <v>41362</v>
      </c>
      <c r="B821" s="60">
        <v>117</v>
      </c>
      <c r="C821" s="60" t="s">
        <v>18</v>
      </c>
      <c r="D821" s="60">
        <v>1</v>
      </c>
    </row>
    <row r="822" spans="1:4" x14ac:dyDescent="0.25">
      <c r="A822" s="60">
        <v>41362</v>
      </c>
      <c r="B822" s="60" t="s">
        <v>170</v>
      </c>
      <c r="C822" s="60" t="s">
        <v>18</v>
      </c>
      <c r="D822" s="60">
        <v>7.25</v>
      </c>
    </row>
    <row r="823" spans="1:4" x14ac:dyDescent="0.25">
      <c r="A823" s="60">
        <v>41362</v>
      </c>
      <c r="B823" s="60">
        <v>21</v>
      </c>
      <c r="C823" s="60" t="s">
        <v>53</v>
      </c>
      <c r="D823" s="60">
        <v>0.5</v>
      </c>
    </row>
    <row r="824" spans="1:4" x14ac:dyDescent="0.25">
      <c r="A824" s="60">
        <v>41362</v>
      </c>
      <c r="B824" s="60">
        <v>117</v>
      </c>
      <c r="C824" s="60" t="s">
        <v>53</v>
      </c>
      <c r="D824" s="60">
        <v>1</v>
      </c>
    </row>
    <row r="825" spans="1:4" x14ac:dyDescent="0.25">
      <c r="A825" s="60">
        <v>41366</v>
      </c>
      <c r="B825" s="60">
        <v>190</v>
      </c>
      <c r="C825" s="60" t="s">
        <v>18</v>
      </c>
      <c r="D825" s="60">
        <v>1</v>
      </c>
    </row>
    <row r="826" spans="1:4" x14ac:dyDescent="0.25">
      <c r="A826" s="60">
        <v>41366</v>
      </c>
      <c r="B826" s="60" t="s">
        <v>170</v>
      </c>
      <c r="C826" s="60" t="s">
        <v>18</v>
      </c>
      <c r="D826" s="60">
        <v>6.5</v>
      </c>
    </row>
    <row r="827" spans="1:4" x14ac:dyDescent="0.25">
      <c r="A827" s="60">
        <v>41366</v>
      </c>
      <c r="B827" s="60" t="s">
        <v>167</v>
      </c>
      <c r="C827" s="60" t="s">
        <v>18</v>
      </c>
      <c r="D827" s="60">
        <v>0.5</v>
      </c>
    </row>
    <row r="828" spans="1:4" x14ac:dyDescent="0.25">
      <c r="A828" s="60">
        <v>41366</v>
      </c>
      <c r="B828" s="60">
        <v>190</v>
      </c>
      <c r="C828" s="60" t="s">
        <v>53</v>
      </c>
      <c r="D828" s="60">
        <v>1</v>
      </c>
    </row>
    <row r="829" spans="1:4" x14ac:dyDescent="0.25">
      <c r="A829" s="60">
        <v>41367</v>
      </c>
      <c r="B829" s="60">
        <v>177</v>
      </c>
      <c r="C829" s="60" t="s">
        <v>18</v>
      </c>
      <c r="D829" s="60">
        <v>1.75</v>
      </c>
    </row>
    <row r="830" spans="1:4" x14ac:dyDescent="0.25">
      <c r="A830" s="60">
        <v>41367</v>
      </c>
      <c r="B830" s="60" t="s">
        <v>136</v>
      </c>
      <c r="C830" s="60" t="s">
        <v>18</v>
      </c>
      <c r="D830" s="60">
        <v>0.5</v>
      </c>
    </row>
    <row r="831" spans="1:4" x14ac:dyDescent="0.25">
      <c r="A831" s="60">
        <v>41367</v>
      </c>
      <c r="B831" s="60" t="s">
        <v>170</v>
      </c>
      <c r="C831" s="60" t="s">
        <v>18</v>
      </c>
      <c r="D831" s="60">
        <v>3</v>
      </c>
    </row>
    <row r="832" spans="1:4" x14ac:dyDescent="0.25">
      <c r="A832" s="60">
        <v>41367</v>
      </c>
      <c r="B832" s="60" t="s">
        <v>167</v>
      </c>
      <c r="C832" s="60" t="s">
        <v>18</v>
      </c>
      <c r="D832" s="60">
        <v>4.5</v>
      </c>
    </row>
    <row r="833" spans="1:4" x14ac:dyDescent="0.25">
      <c r="A833" s="60">
        <v>41367</v>
      </c>
      <c r="B833" s="60">
        <v>177</v>
      </c>
      <c r="C833" s="60" t="s">
        <v>53</v>
      </c>
      <c r="D833" s="60">
        <v>1.75</v>
      </c>
    </row>
    <row r="834" spans="1:4" x14ac:dyDescent="0.25">
      <c r="A834" s="60">
        <v>41368</v>
      </c>
      <c r="B834" s="60">
        <v>10</v>
      </c>
      <c r="C834" s="60" t="s">
        <v>18</v>
      </c>
      <c r="D834" s="60">
        <v>4</v>
      </c>
    </row>
    <row r="835" spans="1:4" x14ac:dyDescent="0.25">
      <c r="A835" s="60">
        <v>41368</v>
      </c>
      <c r="B835" s="60" t="s">
        <v>136</v>
      </c>
      <c r="C835" s="60" t="s">
        <v>18</v>
      </c>
      <c r="D835" s="60">
        <v>1.5</v>
      </c>
    </row>
    <row r="836" spans="1:4" x14ac:dyDescent="0.25">
      <c r="A836" s="60">
        <v>41368</v>
      </c>
      <c r="B836" s="60" t="s">
        <v>134</v>
      </c>
      <c r="C836" s="60" t="s">
        <v>18</v>
      </c>
      <c r="D836" s="60">
        <v>2.75</v>
      </c>
    </row>
    <row r="837" spans="1:4" x14ac:dyDescent="0.25">
      <c r="A837" s="60">
        <v>41368</v>
      </c>
      <c r="B837" s="60" t="s">
        <v>127</v>
      </c>
      <c r="C837" s="60" t="s">
        <v>18</v>
      </c>
      <c r="D837" s="60">
        <v>0.5</v>
      </c>
    </row>
    <row r="838" spans="1:4" x14ac:dyDescent="0.25">
      <c r="A838" s="60">
        <v>41369</v>
      </c>
      <c r="B838" s="60">
        <v>21</v>
      </c>
      <c r="C838" s="60" t="s">
        <v>18</v>
      </c>
      <c r="D838" s="60">
        <v>2.5</v>
      </c>
    </row>
    <row r="839" spans="1:4" x14ac:dyDescent="0.25">
      <c r="A839" s="60">
        <v>41369</v>
      </c>
      <c r="B839" s="60" t="s">
        <v>151</v>
      </c>
      <c r="C839" s="60" t="s">
        <v>18</v>
      </c>
      <c r="D839" s="60">
        <v>1</v>
      </c>
    </row>
    <row r="840" spans="1:4" x14ac:dyDescent="0.25">
      <c r="A840" s="60">
        <v>41369</v>
      </c>
      <c r="B840" s="60" t="s">
        <v>134</v>
      </c>
      <c r="C840" s="60" t="s">
        <v>18</v>
      </c>
      <c r="D840" s="60">
        <v>2</v>
      </c>
    </row>
    <row r="841" spans="1:4" x14ac:dyDescent="0.25">
      <c r="A841" s="60">
        <v>41369</v>
      </c>
      <c r="B841" s="60" t="s">
        <v>125</v>
      </c>
      <c r="C841" s="60" t="s">
        <v>18</v>
      </c>
      <c r="D841" s="60">
        <v>1.75</v>
      </c>
    </row>
    <row r="842" spans="1:4" x14ac:dyDescent="0.25">
      <c r="A842" s="60">
        <v>41369</v>
      </c>
      <c r="B842" s="60" t="s">
        <v>149</v>
      </c>
      <c r="C842" s="60" t="s">
        <v>18</v>
      </c>
      <c r="D842" s="60">
        <v>1</v>
      </c>
    </row>
    <row r="843" spans="1:4" x14ac:dyDescent="0.25">
      <c r="A843" s="60">
        <v>41372</v>
      </c>
      <c r="B843" s="60" t="s">
        <v>136</v>
      </c>
      <c r="C843" s="60" t="s">
        <v>18</v>
      </c>
      <c r="D843" s="60">
        <v>0.5</v>
      </c>
    </row>
    <row r="844" spans="1:4" x14ac:dyDescent="0.25">
      <c r="A844" s="60">
        <v>41372</v>
      </c>
      <c r="B844" s="60" t="s">
        <v>132</v>
      </c>
      <c r="C844" s="60" t="s">
        <v>18</v>
      </c>
      <c r="D844" s="60">
        <v>0.75</v>
      </c>
    </row>
    <row r="845" spans="1:4" x14ac:dyDescent="0.25">
      <c r="A845" s="60">
        <v>41372</v>
      </c>
      <c r="B845" s="60" t="s">
        <v>150</v>
      </c>
      <c r="C845" s="60" t="s">
        <v>18</v>
      </c>
      <c r="D845" s="60">
        <v>9.5</v>
      </c>
    </row>
    <row r="846" spans="1:4" x14ac:dyDescent="0.25">
      <c r="A846" s="60">
        <v>41373</v>
      </c>
      <c r="B846" s="60" t="s">
        <v>136</v>
      </c>
      <c r="C846" s="60" t="s">
        <v>18</v>
      </c>
      <c r="D846" s="60">
        <v>1.5</v>
      </c>
    </row>
    <row r="847" spans="1:4" x14ac:dyDescent="0.25">
      <c r="A847" s="60">
        <v>41373</v>
      </c>
      <c r="B847" s="60" t="s">
        <v>170</v>
      </c>
      <c r="C847" s="60" t="s">
        <v>18</v>
      </c>
      <c r="D847" s="60">
        <v>8</v>
      </c>
    </row>
    <row r="848" spans="1:4" x14ac:dyDescent="0.25">
      <c r="A848" s="60">
        <v>41374</v>
      </c>
      <c r="B848" s="60">
        <v>167</v>
      </c>
      <c r="C848" s="60" t="s">
        <v>18</v>
      </c>
      <c r="D848" s="60">
        <v>1</v>
      </c>
    </row>
    <row r="849" spans="1:4" x14ac:dyDescent="0.25">
      <c r="A849" s="60">
        <v>41374</v>
      </c>
      <c r="B849" s="60" t="s">
        <v>170</v>
      </c>
      <c r="C849" s="60" t="s">
        <v>18</v>
      </c>
      <c r="D849" s="60">
        <v>8.5</v>
      </c>
    </row>
    <row r="850" spans="1:4" x14ac:dyDescent="0.25">
      <c r="A850" s="60">
        <v>41375</v>
      </c>
      <c r="B850" s="60">
        <v>167</v>
      </c>
      <c r="C850" s="60" t="s">
        <v>18</v>
      </c>
      <c r="D850" s="60">
        <v>0.5</v>
      </c>
    </row>
    <row r="851" spans="1:4" x14ac:dyDescent="0.25">
      <c r="A851" s="60">
        <v>41375</v>
      </c>
      <c r="B851" s="60" t="s">
        <v>170</v>
      </c>
      <c r="C851" s="60" t="s">
        <v>18</v>
      </c>
      <c r="D851" s="60">
        <v>8.5</v>
      </c>
    </row>
    <row r="852" spans="1:4" x14ac:dyDescent="0.25">
      <c r="A852" s="60">
        <v>41376</v>
      </c>
      <c r="B852" s="60" t="s">
        <v>170</v>
      </c>
      <c r="C852" s="60" t="s">
        <v>18</v>
      </c>
      <c r="D852" s="60">
        <v>4.75</v>
      </c>
    </row>
    <row r="853" spans="1:4" x14ac:dyDescent="0.25">
      <c r="A853" s="60">
        <v>41376</v>
      </c>
      <c r="B853" s="60" t="s">
        <v>125</v>
      </c>
      <c r="C853" s="60" t="s">
        <v>18</v>
      </c>
      <c r="D853" s="60">
        <v>4</v>
      </c>
    </row>
    <row r="854" spans="1:4" x14ac:dyDescent="0.25">
      <c r="A854" s="60">
        <v>41379</v>
      </c>
      <c r="B854" s="60">
        <v>163</v>
      </c>
      <c r="C854" s="60" t="s">
        <v>18</v>
      </c>
      <c r="D854" s="60">
        <v>8.5</v>
      </c>
    </row>
    <row r="855" spans="1:4" x14ac:dyDescent="0.25">
      <c r="A855" s="60">
        <v>41379</v>
      </c>
      <c r="B855" s="60" t="s">
        <v>125</v>
      </c>
      <c r="C855" s="60" t="s">
        <v>18</v>
      </c>
      <c r="D855" s="60">
        <v>4.75</v>
      </c>
    </row>
    <row r="856" spans="1:4" x14ac:dyDescent="0.25">
      <c r="A856" s="60">
        <v>41380</v>
      </c>
      <c r="B856" s="60" t="s">
        <v>150</v>
      </c>
      <c r="C856" s="60" t="s">
        <v>18</v>
      </c>
      <c r="D856" s="60">
        <v>6</v>
      </c>
    </row>
    <row r="857" spans="1:4" x14ac:dyDescent="0.25">
      <c r="A857" s="60">
        <v>41380</v>
      </c>
      <c r="B857" s="60" t="s">
        <v>136</v>
      </c>
      <c r="C857" s="60" t="s">
        <v>18</v>
      </c>
      <c r="D857" s="60">
        <v>0.5</v>
      </c>
    </row>
    <row r="858" spans="1:4" x14ac:dyDescent="0.25">
      <c r="A858" s="60">
        <v>41380</v>
      </c>
      <c r="B858" s="60" t="s">
        <v>152</v>
      </c>
      <c r="C858" s="60" t="s">
        <v>18</v>
      </c>
      <c r="D858" s="60">
        <v>0.5</v>
      </c>
    </row>
    <row r="859" spans="1:4" x14ac:dyDescent="0.25">
      <c r="A859" s="60">
        <v>41380</v>
      </c>
      <c r="B859" s="60" t="s">
        <v>137</v>
      </c>
      <c r="C859" s="60" t="s">
        <v>18</v>
      </c>
      <c r="D859" s="60">
        <v>0.5</v>
      </c>
    </row>
    <row r="860" spans="1:4" x14ac:dyDescent="0.25">
      <c r="A860" s="60">
        <v>41380</v>
      </c>
      <c r="B860" s="60" t="s">
        <v>172</v>
      </c>
      <c r="C860" s="60" t="s">
        <v>18</v>
      </c>
      <c r="D860" s="60">
        <v>1</v>
      </c>
    </row>
    <row r="861" spans="1:4" x14ac:dyDescent="0.25">
      <c r="A861" s="60">
        <v>41381</v>
      </c>
      <c r="B861" s="60" t="s">
        <v>125</v>
      </c>
      <c r="C861" s="60" t="s">
        <v>18</v>
      </c>
      <c r="D861" s="60">
        <v>1</v>
      </c>
    </row>
    <row r="862" spans="1:4" x14ac:dyDescent="0.25">
      <c r="A862" s="60">
        <v>41381</v>
      </c>
      <c r="B862" s="60" t="s">
        <v>152</v>
      </c>
      <c r="C862" s="60" t="s">
        <v>18</v>
      </c>
      <c r="D862" s="60">
        <v>4.75</v>
      </c>
    </row>
    <row r="863" spans="1:4" x14ac:dyDescent="0.25">
      <c r="A863" s="60">
        <v>41381</v>
      </c>
      <c r="B863" s="60">
        <v>10</v>
      </c>
      <c r="C863" s="60" t="s">
        <v>18</v>
      </c>
      <c r="D863" s="60">
        <v>7</v>
      </c>
    </row>
    <row r="864" spans="1:4" x14ac:dyDescent="0.25">
      <c r="A864" s="60">
        <v>41382</v>
      </c>
      <c r="B864" s="60" t="s">
        <v>152</v>
      </c>
      <c r="C864" s="60" t="s">
        <v>18</v>
      </c>
      <c r="D864" s="60">
        <v>5</v>
      </c>
    </row>
    <row r="865" spans="1:4" x14ac:dyDescent="0.25">
      <c r="A865" s="60">
        <v>41382</v>
      </c>
      <c r="B865" s="60">
        <v>10</v>
      </c>
      <c r="C865" s="60" t="s">
        <v>18</v>
      </c>
      <c r="D865" s="60">
        <v>6</v>
      </c>
    </row>
    <row r="866" spans="1:4" x14ac:dyDescent="0.25">
      <c r="A866" s="60">
        <v>41383</v>
      </c>
      <c r="B866" s="60" t="s">
        <v>142</v>
      </c>
      <c r="C866" s="60" t="s">
        <v>18</v>
      </c>
      <c r="D866" s="60">
        <v>5.25</v>
      </c>
    </row>
    <row r="867" spans="1:4" x14ac:dyDescent="0.25">
      <c r="A867" s="60">
        <v>41383</v>
      </c>
      <c r="B867" s="60" t="s">
        <v>39</v>
      </c>
      <c r="C867" s="60" t="s">
        <v>18</v>
      </c>
      <c r="D867" s="60">
        <v>1</v>
      </c>
    </row>
    <row r="868" spans="1:4" x14ac:dyDescent="0.25">
      <c r="A868" s="60">
        <v>41383</v>
      </c>
      <c r="B868" s="60" t="s">
        <v>140</v>
      </c>
      <c r="C868" s="60" t="s">
        <v>18</v>
      </c>
      <c r="D868" s="60">
        <v>2</v>
      </c>
    </row>
    <row r="869" spans="1:4" x14ac:dyDescent="0.25">
      <c r="A869" s="60">
        <v>41383</v>
      </c>
      <c r="B869" s="60">
        <v>131</v>
      </c>
      <c r="C869" s="60" t="s">
        <v>18</v>
      </c>
      <c r="D869" s="60">
        <v>1</v>
      </c>
    </row>
    <row r="870" spans="1:4" x14ac:dyDescent="0.25">
      <c r="A870" s="60">
        <v>41383</v>
      </c>
      <c r="B870" s="60">
        <v>131</v>
      </c>
      <c r="C870" s="60" t="s">
        <v>53</v>
      </c>
      <c r="D870" s="60">
        <v>1</v>
      </c>
    </row>
    <row r="871" spans="1:4" x14ac:dyDescent="0.25">
      <c r="A871" s="60">
        <v>41384</v>
      </c>
      <c r="B871" s="60" t="s">
        <v>150</v>
      </c>
      <c r="C871" s="60" t="s">
        <v>18</v>
      </c>
      <c r="D871" s="60">
        <v>5.25</v>
      </c>
    </row>
    <row r="872" spans="1:4" x14ac:dyDescent="0.25">
      <c r="A872" s="60">
        <v>41386</v>
      </c>
      <c r="B872" s="60" t="s">
        <v>150</v>
      </c>
      <c r="C872" s="60" t="s">
        <v>18</v>
      </c>
      <c r="D872" s="60">
        <v>8</v>
      </c>
    </row>
    <row r="873" spans="1:4" x14ac:dyDescent="0.25">
      <c r="A873" s="60">
        <v>41386</v>
      </c>
      <c r="B873" s="60" t="s">
        <v>130</v>
      </c>
      <c r="C873" s="60" t="s">
        <v>18</v>
      </c>
      <c r="D873" s="60">
        <v>4</v>
      </c>
    </row>
    <row r="874" spans="1:4" x14ac:dyDescent="0.25">
      <c r="A874" s="60">
        <v>41387</v>
      </c>
      <c r="B874" s="60" t="s">
        <v>150</v>
      </c>
      <c r="C874" s="60" t="s">
        <v>18</v>
      </c>
      <c r="D874" s="60">
        <v>8</v>
      </c>
    </row>
    <row r="875" spans="1:4" x14ac:dyDescent="0.25">
      <c r="A875" s="60">
        <v>41387</v>
      </c>
      <c r="B875" s="60" t="s">
        <v>134</v>
      </c>
      <c r="C875" s="60" t="s">
        <v>18</v>
      </c>
      <c r="D875" s="60">
        <v>1.5</v>
      </c>
    </row>
    <row r="876" spans="1:4" x14ac:dyDescent="0.25">
      <c r="A876" s="60">
        <v>41388</v>
      </c>
      <c r="B876" s="60" t="s">
        <v>150</v>
      </c>
      <c r="C876" s="60" t="s">
        <v>18</v>
      </c>
      <c r="D876" s="60">
        <v>10</v>
      </c>
    </row>
    <row r="877" spans="1:4" x14ac:dyDescent="0.25">
      <c r="A877" s="60">
        <v>41389</v>
      </c>
      <c r="B877" s="60" t="s">
        <v>150</v>
      </c>
      <c r="C877" s="60" t="s">
        <v>18</v>
      </c>
      <c r="D877" s="60">
        <v>6</v>
      </c>
    </row>
    <row r="878" spans="1:4" x14ac:dyDescent="0.25">
      <c r="A878" s="60">
        <v>41389</v>
      </c>
      <c r="B878" s="60" t="s">
        <v>142</v>
      </c>
      <c r="C878" s="60" t="s">
        <v>18</v>
      </c>
      <c r="D878" s="60">
        <v>7</v>
      </c>
    </row>
    <row r="879" spans="1:4" x14ac:dyDescent="0.25">
      <c r="A879" s="60">
        <v>41390</v>
      </c>
      <c r="B879" s="60" t="s">
        <v>150</v>
      </c>
      <c r="C879" s="60" t="s">
        <v>18</v>
      </c>
      <c r="D879" s="60">
        <v>1.5</v>
      </c>
    </row>
    <row r="880" spans="1:4" x14ac:dyDescent="0.25">
      <c r="A880" s="60">
        <v>41390</v>
      </c>
      <c r="B880" s="60" t="s">
        <v>140</v>
      </c>
      <c r="C880" s="60" t="s">
        <v>18</v>
      </c>
      <c r="D880" s="60">
        <v>2</v>
      </c>
    </row>
    <row r="881" spans="1:4" x14ac:dyDescent="0.25">
      <c r="A881" s="60">
        <v>41390</v>
      </c>
      <c r="B881" s="60" t="s">
        <v>148</v>
      </c>
      <c r="C881" s="60" t="s">
        <v>18</v>
      </c>
      <c r="D881" s="60">
        <v>2</v>
      </c>
    </row>
    <row r="882" spans="1:4" x14ac:dyDescent="0.25">
      <c r="A882" s="60">
        <v>41390</v>
      </c>
      <c r="B882" s="60" t="s">
        <v>133</v>
      </c>
      <c r="C882" s="60" t="s">
        <v>18</v>
      </c>
      <c r="D882" s="60">
        <v>2</v>
      </c>
    </row>
    <row r="883" spans="1:4" x14ac:dyDescent="0.25">
      <c r="A883" s="60">
        <v>41391</v>
      </c>
      <c r="B883" s="60" t="s">
        <v>150</v>
      </c>
      <c r="C883" s="60" t="s">
        <v>18</v>
      </c>
      <c r="D883" s="60">
        <v>8</v>
      </c>
    </row>
    <row r="884" spans="1:4" x14ac:dyDescent="0.25">
      <c r="A884" s="60">
        <v>41393</v>
      </c>
      <c r="B884" s="60" t="s">
        <v>151</v>
      </c>
      <c r="C884" s="60" t="s">
        <v>18</v>
      </c>
      <c r="D884" s="60">
        <v>0.5</v>
      </c>
    </row>
    <row r="885" spans="1:4" x14ac:dyDescent="0.25">
      <c r="A885" s="60">
        <v>41393</v>
      </c>
      <c r="B885" s="60">
        <v>21</v>
      </c>
      <c r="C885" s="60" t="s">
        <v>18</v>
      </c>
      <c r="D885" s="60">
        <v>2.5</v>
      </c>
    </row>
    <row r="886" spans="1:4" x14ac:dyDescent="0.25">
      <c r="A886" s="60">
        <v>41393</v>
      </c>
      <c r="B886" s="60" t="s">
        <v>136</v>
      </c>
      <c r="C886" s="60" t="s">
        <v>18</v>
      </c>
      <c r="D886" s="60">
        <v>2</v>
      </c>
    </row>
    <row r="887" spans="1:4" x14ac:dyDescent="0.25">
      <c r="A887" s="60">
        <v>41393</v>
      </c>
      <c r="B887" s="60" t="s">
        <v>153</v>
      </c>
      <c r="C887" s="60" t="s">
        <v>18</v>
      </c>
      <c r="D887" s="60">
        <v>1</v>
      </c>
    </row>
    <row r="888" spans="1:4" x14ac:dyDescent="0.25">
      <c r="A888" s="60">
        <v>41393</v>
      </c>
      <c r="B888" s="60" t="s">
        <v>133</v>
      </c>
      <c r="C888" s="60" t="s">
        <v>18</v>
      </c>
      <c r="D888" s="60">
        <v>1</v>
      </c>
    </row>
    <row r="889" spans="1:4" x14ac:dyDescent="0.25">
      <c r="A889" s="60">
        <v>41393</v>
      </c>
      <c r="B889" s="60" t="s">
        <v>130</v>
      </c>
      <c r="C889" s="60" t="s">
        <v>18</v>
      </c>
      <c r="D889" s="60">
        <v>0.5</v>
      </c>
    </row>
    <row r="890" spans="1:4" x14ac:dyDescent="0.25">
      <c r="A890" s="60">
        <v>41393</v>
      </c>
      <c r="B890" s="60" t="s">
        <v>140</v>
      </c>
      <c r="C890" s="60" t="s">
        <v>18</v>
      </c>
      <c r="D890" s="60">
        <v>2</v>
      </c>
    </row>
    <row r="891" spans="1:4" x14ac:dyDescent="0.25">
      <c r="A891" s="60">
        <v>41393</v>
      </c>
      <c r="B891" s="60">
        <v>21</v>
      </c>
      <c r="C891" s="60" t="s">
        <v>53</v>
      </c>
      <c r="D891" s="60">
        <v>2.5</v>
      </c>
    </row>
    <row r="892" spans="1:4" x14ac:dyDescent="0.25">
      <c r="A892" s="60">
        <v>41394</v>
      </c>
      <c r="B892" s="60">
        <v>131</v>
      </c>
      <c r="C892" s="60" t="s">
        <v>18</v>
      </c>
      <c r="D892" s="60">
        <v>4</v>
      </c>
    </row>
    <row r="893" spans="1:4" x14ac:dyDescent="0.25">
      <c r="A893" s="60">
        <v>41394</v>
      </c>
      <c r="B893" s="60" t="s">
        <v>130</v>
      </c>
      <c r="C893" s="60" t="s">
        <v>18</v>
      </c>
      <c r="D893" s="60">
        <v>4.25</v>
      </c>
    </row>
    <row r="894" spans="1:4" x14ac:dyDescent="0.25">
      <c r="A894" s="60">
        <v>41394</v>
      </c>
      <c r="B894" s="60" t="s">
        <v>162</v>
      </c>
      <c r="C894" s="60" t="s">
        <v>18</v>
      </c>
      <c r="D894" s="60">
        <v>2</v>
      </c>
    </row>
    <row r="895" spans="1:4" x14ac:dyDescent="0.25">
      <c r="A895" s="60">
        <v>41396</v>
      </c>
      <c r="B895" s="60" t="s">
        <v>153</v>
      </c>
      <c r="C895" s="60" t="s">
        <v>18</v>
      </c>
      <c r="D895" s="60">
        <v>1</v>
      </c>
    </row>
    <row r="896" spans="1:4" x14ac:dyDescent="0.25">
      <c r="A896" s="60">
        <v>41396</v>
      </c>
      <c r="B896" s="60" t="s">
        <v>127</v>
      </c>
      <c r="C896" s="60" t="s">
        <v>18</v>
      </c>
      <c r="D896" s="60">
        <v>0.5</v>
      </c>
    </row>
    <row r="897" spans="1:4" x14ac:dyDescent="0.25">
      <c r="A897" s="60">
        <v>41396</v>
      </c>
      <c r="B897" s="60" t="s">
        <v>126</v>
      </c>
      <c r="C897" s="60" t="s">
        <v>18</v>
      </c>
      <c r="D897" s="60">
        <v>8.5</v>
      </c>
    </row>
    <row r="898" spans="1:4" x14ac:dyDescent="0.25">
      <c r="A898" s="60">
        <v>41397</v>
      </c>
      <c r="B898" s="60">
        <v>131</v>
      </c>
      <c r="C898" s="60" t="s">
        <v>18</v>
      </c>
      <c r="D898" s="60">
        <v>3</v>
      </c>
    </row>
    <row r="899" spans="1:4" x14ac:dyDescent="0.25">
      <c r="A899" s="60">
        <v>41397</v>
      </c>
      <c r="B899" s="60">
        <v>144</v>
      </c>
      <c r="C899" s="60" t="s">
        <v>18</v>
      </c>
      <c r="D899" s="60">
        <v>8.5</v>
      </c>
    </row>
    <row r="900" spans="1:4" x14ac:dyDescent="0.25">
      <c r="A900" s="60">
        <v>41397</v>
      </c>
      <c r="B900" s="60">
        <v>168</v>
      </c>
      <c r="C900" s="60" t="s">
        <v>18</v>
      </c>
      <c r="D900" s="60">
        <v>4</v>
      </c>
    </row>
    <row r="901" spans="1:4" x14ac:dyDescent="0.25">
      <c r="A901" s="60">
        <v>41397</v>
      </c>
      <c r="B901" s="60">
        <v>184</v>
      </c>
      <c r="C901" s="60" t="s">
        <v>18</v>
      </c>
      <c r="D901" s="60">
        <v>0.75</v>
      </c>
    </row>
    <row r="902" spans="1:4" x14ac:dyDescent="0.25">
      <c r="A902" s="60">
        <v>41397</v>
      </c>
      <c r="B902" s="60">
        <v>184</v>
      </c>
      <c r="C902" s="60" t="s">
        <v>53</v>
      </c>
      <c r="D902" s="60">
        <v>0.75</v>
      </c>
    </row>
    <row r="903" spans="1:4" x14ac:dyDescent="0.25">
      <c r="A903" s="60">
        <v>41400</v>
      </c>
      <c r="B903" s="60">
        <v>10</v>
      </c>
      <c r="C903" s="60" t="s">
        <v>18</v>
      </c>
      <c r="D903" s="60">
        <v>6</v>
      </c>
    </row>
    <row r="904" spans="1:4" x14ac:dyDescent="0.25">
      <c r="A904" s="60">
        <v>41400</v>
      </c>
      <c r="B904" s="60" t="s">
        <v>136</v>
      </c>
      <c r="C904" s="60" t="s">
        <v>18</v>
      </c>
      <c r="D904" s="60">
        <v>0.5</v>
      </c>
    </row>
    <row r="905" spans="1:4" x14ac:dyDescent="0.25">
      <c r="A905" s="60">
        <v>41400</v>
      </c>
      <c r="B905" s="60" t="s">
        <v>142</v>
      </c>
      <c r="C905" s="60" t="s">
        <v>18</v>
      </c>
      <c r="D905" s="60">
        <v>2</v>
      </c>
    </row>
    <row r="906" spans="1:4" x14ac:dyDescent="0.25">
      <c r="A906" s="60">
        <v>41400</v>
      </c>
      <c r="B906" s="60" t="s">
        <v>140</v>
      </c>
      <c r="C906" s="60" t="s">
        <v>18</v>
      </c>
      <c r="D906" s="60">
        <v>2</v>
      </c>
    </row>
    <row r="907" spans="1:4" x14ac:dyDescent="0.25">
      <c r="A907" s="60">
        <v>41400</v>
      </c>
      <c r="B907" s="60" t="s">
        <v>138</v>
      </c>
      <c r="C907" s="60" t="s">
        <v>18</v>
      </c>
      <c r="D907" s="60">
        <v>2</v>
      </c>
    </row>
    <row r="908" spans="1:4" x14ac:dyDescent="0.25">
      <c r="A908" s="60">
        <v>41401</v>
      </c>
      <c r="B908" s="60">
        <v>168</v>
      </c>
      <c r="C908" s="60" t="s">
        <v>18</v>
      </c>
      <c r="D908" s="60">
        <v>11.5</v>
      </c>
    </row>
    <row r="909" spans="1:4" x14ac:dyDescent="0.25">
      <c r="A909" s="60">
        <v>41401</v>
      </c>
      <c r="B909" s="60" t="s">
        <v>134</v>
      </c>
      <c r="C909" s="60" t="s">
        <v>18</v>
      </c>
      <c r="D909" s="60">
        <v>1</v>
      </c>
    </row>
    <row r="910" spans="1:4" x14ac:dyDescent="0.25">
      <c r="A910" s="60">
        <v>41401</v>
      </c>
      <c r="B910" s="60" t="s">
        <v>138</v>
      </c>
      <c r="C910" s="60" t="s">
        <v>18</v>
      </c>
      <c r="D910" s="60">
        <v>1</v>
      </c>
    </row>
    <row r="911" spans="1:4" x14ac:dyDescent="0.25">
      <c r="A911" s="60">
        <v>41404</v>
      </c>
      <c r="B911" s="60">
        <v>168</v>
      </c>
      <c r="C911" s="60" t="s">
        <v>18</v>
      </c>
      <c r="D911" s="60">
        <v>6.5</v>
      </c>
    </row>
    <row r="912" spans="1:4" x14ac:dyDescent="0.25">
      <c r="A912" s="60">
        <v>41404</v>
      </c>
      <c r="B912" s="60" t="s">
        <v>142</v>
      </c>
      <c r="C912" s="60" t="s">
        <v>18</v>
      </c>
      <c r="D912" s="60">
        <v>2</v>
      </c>
    </row>
    <row r="913" spans="1:4" x14ac:dyDescent="0.25">
      <c r="A913" s="60">
        <v>41404</v>
      </c>
      <c r="B913" s="60" t="s">
        <v>126</v>
      </c>
      <c r="C913" s="60" t="s">
        <v>18</v>
      </c>
      <c r="D913" s="60">
        <v>1</v>
      </c>
    </row>
    <row r="914" spans="1:4" x14ac:dyDescent="0.25">
      <c r="A914" s="60">
        <v>41404</v>
      </c>
      <c r="B914" s="60" t="s">
        <v>170</v>
      </c>
      <c r="C914" s="60" t="s">
        <v>18</v>
      </c>
      <c r="D914" s="60">
        <v>1.25</v>
      </c>
    </row>
    <row r="915" spans="1:4" x14ac:dyDescent="0.25">
      <c r="A915" s="60">
        <v>41407</v>
      </c>
      <c r="B915" s="60" t="s">
        <v>142</v>
      </c>
      <c r="C915" s="60" t="s">
        <v>18</v>
      </c>
      <c r="D915" s="60">
        <v>2</v>
      </c>
    </row>
    <row r="916" spans="1:4" x14ac:dyDescent="0.25">
      <c r="A916" s="60">
        <v>41407</v>
      </c>
      <c r="B916" s="60" t="s">
        <v>142</v>
      </c>
      <c r="C916" s="60" t="s">
        <v>18</v>
      </c>
      <c r="D916" s="60">
        <v>7</v>
      </c>
    </row>
    <row r="917" spans="1:4" x14ac:dyDescent="0.25">
      <c r="A917" s="60">
        <v>41408</v>
      </c>
      <c r="B917" s="60" t="s">
        <v>150</v>
      </c>
      <c r="C917" s="60" t="s">
        <v>18</v>
      </c>
      <c r="D917" s="60">
        <v>2.5</v>
      </c>
    </row>
    <row r="918" spans="1:4" x14ac:dyDescent="0.25">
      <c r="A918" s="60">
        <v>41408</v>
      </c>
      <c r="B918" s="60">
        <v>23</v>
      </c>
      <c r="C918" s="60" t="s">
        <v>18</v>
      </c>
      <c r="D918" s="60">
        <v>1</v>
      </c>
    </row>
    <row r="919" spans="1:4" x14ac:dyDescent="0.25">
      <c r="A919" s="60">
        <v>41408</v>
      </c>
      <c r="B919" s="60" t="s">
        <v>170</v>
      </c>
      <c r="C919" s="60" t="s">
        <v>18</v>
      </c>
      <c r="D919" s="60">
        <v>6.25</v>
      </c>
    </row>
    <row r="920" spans="1:4" x14ac:dyDescent="0.25">
      <c r="A920" s="60">
        <v>41408</v>
      </c>
      <c r="B920" s="60" t="s">
        <v>39</v>
      </c>
      <c r="C920" s="60" t="s">
        <v>18</v>
      </c>
      <c r="D920" s="60">
        <v>0.5</v>
      </c>
    </row>
    <row r="921" spans="1:4" x14ac:dyDescent="0.25">
      <c r="A921" s="60">
        <v>41408</v>
      </c>
      <c r="B921" s="60">
        <v>23</v>
      </c>
      <c r="C921" s="60" t="s">
        <v>53</v>
      </c>
      <c r="D921" s="60">
        <v>1</v>
      </c>
    </row>
    <row r="922" spans="1:4" x14ac:dyDescent="0.25">
      <c r="A922" s="60">
        <v>41409</v>
      </c>
      <c r="B922" s="60" t="s">
        <v>150</v>
      </c>
      <c r="C922" s="60" t="s">
        <v>18</v>
      </c>
      <c r="D922" s="60">
        <v>2</v>
      </c>
    </row>
    <row r="923" spans="1:4" x14ac:dyDescent="0.25">
      <c r="A923" s="60">
        <v>41409</v>
      </c>
      <c r="B923" s="60">
        <v>23</v>
      </c>
      <c r="C923" s="60" t="s">
        <v>18</v>
      </c>
      <c r="D923" s="60">
        <v>0.5</v>
      </c>
    </row>
    <row r="924" spans="1:4" x14ac:dyDescent="0.25">
      <c r="A924" s="60">
        <v>41409</v>
      </c>
      <c r="B924" s="60">
        <v>168</v>
      </c>
      <c r="C924" s="60" t="s">
        <v>18</v>
      </c>
      <c r="D924" s="60">
        <v>2.25</v>
      </c>
    </row>
    <row r="925" spans="1:4" x14ac:dyDescent="0.25">
      <c r="A925" s="60">
        <v>41409</v>
      </c>
      <c r="B925" s="60" t="s">
        <v>143</v>
      </c>
      <c r="C925" s="60" t="s">
        <v>18</v>
      </c>
      <c r="D925" s="60">
        <v>2.5</v>
      </c>
    </row>
    <row r="926" spans="1:4" x14ac:dyDescent="0.25">
      <c r="A926" s="60">
        <v>41409</v>
      </c>
      <c r="B926" s="60" t="s">
        <v>170</v>
      </c>
      <c r="C926" s="60" t="s">
        <v>18</v>
      </c>
      <c r="D926" s="60">
        <v>2</v>
      </c>
    </row>
    <row r="927" spans="1:4" x14ac:dyDescent="0.25">
      <c r="A927" s="60">
        <v>41409</v>
      </c>
      <c r="B927" s="60" t="s">
        <v>39</v>
      </c>
      <c r="C927" s="60" t="s">
        <v>18</v>
      </c>
      <c r="D927" s="60">
        <v>1</v>
      </c>
    </row>
    <row r="928" spans="1:4" x14ac:dyDescent="0.25">
      <c r="A928" s="60">
        <v>41409</v>
      </c>
      <c r="B928" s="60">
        <v>23</v>
      </c>
      <c r="C928" s="60" t="s">
        <v>53</v>
      </c>
      <c r="D928" s="60">
        <v>0.5</v>
      </c>
    </row>
    <row r="929" spans="1:4" x14ac:dyDescent="0.25">
      <c r="A929" s="60">
        <v>41410</v>
      </c>
      <c r="B929" s="60" t="s">
        <v>150</v>
      </c>
      <c r="C929" s="60" t="s">
        <v>18</v>
      </c>
      <c r="D929" s="60">
        <v>2</v>
      </c>
    </row>
    <row r="930" spans="1:4" x14ac:dyDescent="0.25">
      <c r="A930" s="60">
        <v>41410</v>
      </c>
      <c r="B930" s="60">
        <v>10</v>
      </c>
      <c r="C930" s="60" t="s">
        <v>18</v>
      </c>
      <c r="D930" s="60">
        <v>0.5</v>
      </c>
    </row>
    <row r="931" spans="1:4" x14ac:dyDescent="0.25">
      <c r="A931" s="60">
        <v>41410</v>
      </c>
      <c r="B931" s="60" t="s">
        <v>151</v>
      </c>
      <c r="C931" s="60" t="s">
        <v>18</v>
      </c>
      <c r="D931" s="60">
        <v>7.25</v>
      </c>
    </row>
    <row r="932" spans="1:4" x14ac:dyDescent="0.25">
      <c r="A932" s="60">
        <v>41410</v>
      </c>
      <c r="B932" s="60">
        <v>10</v>
      </c>
      <c r="C932" s="60" t="s">
        <v>53</v>
      </c>
      <c r="D932" s="60">
        <v>0.5</v>
      </c>
    </row>
    <row r="933" spans="1:4" x14ac:dyDescent="0.25">
      <c r="A933" s="60">
        <v>41411</v>
      </c>
      <c r="B933" s="60" t="s">
        <v>150</v>
      </c>
      <c r="C933" s="60" t="s">
        <v>18</v>
      </c>
      <c r="D933" s="60">
        <v>2</v>
      </c>
    </row>
    <row r="934" spans="1:4" x14ac:dyDescent="0.25">
      <c r="A934" s="60">
        <v>41411</v>
      </c>
      <c r="B934" s="60">
        <v>10</v>
      </c>
      <c r="C934" s="60" t="s">
        <v>18</v>
      </c>
      <c r="D934" s="60">
        <v>5</v>
      </c>
    </row>
    <row r="935" spans="1:4" x14ac:dyDescent="0.25">
      <c r="A935" s="60">
        <v>41411</v>
      </c>
      <c r="B935" s="60" t="s">
        <v>170</v>
      </c>
      <c r="C935" s="60" t="s">
        <v>18</v>
      </c>
      <c r="D935" s="60">
        <v>2.5</v>
      </c>
    </row>
    <row r="936" spans="1:4" x14ac:dyDescent="0.25">
      <c r="A936" s="60">
        <v>41411</v>
      </c>
      <c r="B936" s="60" t="s">
        <v>130</v>
      </c>
      <c r="C936" s="60" t="s">
        <v>18</v>
      </c>
      <c r="D936" s="60">
        <v>0.5</v>
      </c>
    </row>
    <row r="937" spans="1:4" x14ac:dyDescent="0.25">
      <c r="A937" s="60">
        <v>41412</v>
      </c>
      <c r="B937" s="60" t="s">
        <v>150</v>
      </c>
      <c r="C937" s="60" t="s">
        <v>18</v>
      </c>
      <c r="D937" s="60">
        <v>12</v>
      </c>
    </row>
    <row r="938" spans="1:4" x14ac:dyDescent="0.25">
      <c r="A938" s="60">
        <v>41415</v>
      </c>
      <c r="B938" s="60" t="s">
        <v>170</v>
      </c>
      <c r="C938" s="60" t="s">
        <v>18</v>
      </c>
      <c r="D938" s="60">
        <v>6.75</v>
      </c>
    </row>
    <row r="939" spans="1:4" x14ac:dyDescent="0.25">
      <c r="A939" s="60">
        <v>41416</v>
      </c>
      <c r="B939" s="60" t="s">
        <v>136</v>
      </c>
      <c r="C939" s="60" t="s">
        <v>18</v>
      </c>
      <c r="D939" s="60">
        <v>3.5</v>
      </c>
    </row>
    <row r="940" spans="1:4" x14ac:dyDescent="0.25">
      <c r="A940" s="60">
        <v>41416</v>
      </c>
      <c r="B940" s="60" t="s">
        <v>142</v>
      </c>
      <c r="C940" s="60" t="s">
        <v>18</v>
      </c>
      <c r="D940" s="60">
        <v>1</v>
      </c>
    </row>
    <row r="941" spans="1:4" x14ac:dyDescent="0.25">
      <c r="A941" s="60">
        <v>41416</v>
      </c>
      <c r="B941" s="60" t="s">
        <v>43</v>
      </c>
      <c r="C941" s="60" t="s">
        <v>18</v>
      </c>
      <c r="D941" s="60">
        <v>4.25</v>
      </c>
    </row>
    <row r="942" spans="1:4" x14ac:dyDescent="0.25">
      <c r="A942" s="60">
        <v>41417</v>
      </c>
      <c r="B942" s="60" t="s">
        <v>142</v>
      </c>
      <c r="C942" s="60" t="s">
        <v>18</v>
      </c>
      <c r="D942" s="60">
        <v>11.5</v>
      </c>
    </row>
    <row r="943" spans="1:4" x14ac:dyDescent="0.25">
      <c r="A943" s="60">
        <v>41421</v>
      </c>
      <c r="B943" s="60" t="s">
        <v>142</v>
      </c>
      <c r="C943" s="60" t="s">
        <v>18</v>
      </c>
      <c r="D943" s="60">
        <v>6</v>
      </c>
    </row>
    <row r="944" spans="1:4" x14ac:dyDescent="0.25">
      <c r="A944" s="60">
        <v>41421</v>
      </c>
      <c r="B944" s="60" t="s">
        <v>170</v>
      </c>
      <c r="C944" s="60" t="s">
        <v>18</v>
      </c>
      <c r="D944" s="60">
        <v>1</v>
      </c>
    </row>
    <row r="945" spans="1:4" x14ac:dyDescent="0.25">
      <c r="A945" s="60">
        <v>41421</v>
      </c>
      <c r="B945" s="60" t="s">
        <v>126</v>
      </c>
      <c r="C945" s="60" t="s">
        <v>18</v>
      </c>
      <c r="D945" s="60">
        <v>2.5</v>
      </c>
    </row>
    <row r="946" spans="1:4" x14ac:dyDescent="0.25">
      <c r="A946" s="60">
        <v>41421</v>
      </c>
      <c r="B946" s="60" t="s">
        <v>138</v>
      </c>
      <c r="C946" s="60" t="s">
        <v>18</v>
      </c>
      <c r="D946" s="60">
        <v>0.5</v>
      </c>
    </row>
    <row r="947" spans="1:4" x14ac:dyDescent="0.25">
      <c r="A947" s="60">
        <v>41422</v>
      </c>
      <c r="B947" s="60" t="s">
        <v>170</v>
      </c>
      <c r="C947" s="60" t="s">
        <v>18</v>
      </c>
      <c r="D947" s="60">
        <v>1</v>
      </c>
    </row>
    <row r="948" spans="1:4" x14ac:dyDescent="0.25">
      <c r="A948" s="60">
        <v>41422</v>
      </c>
      <c r="B948" s="60" t="s">
        <v>154</v>
      </c>
      <c r="C948" s="60" t="s">
        <v>18</v>
      </c>
      <c r="D948" s="60">
        <v>7.25</v>
      </c>
    </row>
    <row r="949" spans="1:4" x14ac:dyDescent="0.25">
      <c r="A949" s="60">
        <v>41423</v>
      </c>
      <c r="B949" s="60" t="s">
        <v>151</v>
      </c>
      <c r="C949" s="60" t="s">
        <v>18</v>
      </c>
      <c r="D949" s="60">
        <v>2.75</v>
      </c>
    </row>
    <row r="950" spans="1:4" x14ac:dyDescent="0.25">
      <c r="A950" s="60">
        <v>41423</v>
      </c>
      <c r="B950" s="60" t="s">
        <v>136</v>
      </c>
      <c r="C950" s="60" t="s">
        <v>18</v>
      </c>
      <c r="D950" s="60">
        <v>1</v>
      </c>
    </row>
    <row r="951" spans="1:4" x14ac:dyDescent="0.25">
      <c r="A951" s="60">
        <v>41423</v>
      </c>
      <c r="B951" s="60">
        <v>117</v>
      </c>
      <c r="C951" s="60" t="s">
        <v>18</v>
      </c>
      <c r="D951" s="60">
        <v>2</v>
      </c>
    </row>
    <row r="952" spans="1:4" x14ac:dyDescent="0.25">
      <c r="A952" s="60">
        <v>41423</v>
      </c>
      <c r="B952" s="60">
        <v>81</v>
      </c>
      <c r="C952" s="60" t="s">
        <v>18</v>
      </c>
      <c r="D952" s="60">
        <v>2</v>
      </c>
    </row>
    <row r="953" spans="1:4" x14ac:dyDescent="0.25">
      <c r="A953" s="60">
        <v>41423</v>
      </c>
      <c r="B953" s="60">
        <v>197</v>
      </c>
      <c r="C953" s="60" t="s">
        <v>18</v>
      </c>
      <c r="D953" s="60">
        <v>1</v>
      </c>
    </row>
    <row r="954" spans="1:4" x14ac:dyDescent="0.25">
      <c r="A954" s="60">
        <v>41423</v>
      </c>
      <c r="B954" s="60">
        <v>117</v>
      </c>
      <c r="C954" s="60" t="s">
        <v>53</v>
      </c>
      <c r="D954" s="60">
        <v>2</v>
      </c>
    </row>
    <row r="955" spans="1:4" x14ac:dyDescent="0.25">
      <c r="A955" s="60">
        <v>41423</v>
      </c>
      <c r="B955" s="60">
        <v>81</v>
      </c>
      <c r="C955" s="60" t="s">
        <v>53</v>
      </c>
      <c r="D955" s="60">
        <v>2</v>
      </c>
    </row>
    <row r="956" spans="1:4" x14ac:dyDescent="0.25">
      <c r="A956" s="60">
        <v>41423</v>
      </c>
      <c r="B956" s="60">
        <v>197</v>
      </c>
      <c r="C956" s="60" t="s">
        <v>53</v>
      </c>
      <c r="D956" s="60">
        <v>1</v>
      </c>
    </row>
    <row r="957" spans="1:4" x14ac:dyDescent="0.25">
      <c r="A957" s="60">
        <v>41424</v>
      </c>
      <c r="B957" s="60" t="s">
        <v>136</v>
      </c>
      <c r="C957" s="60" t="s">
        <v>18</v>
      </c>
      <c r="D957" s="60">
        <v>1</v>
      </c>
    </row>
    <row r="958" spans="1:4" x14ac:dyDescent="0.25">
      <c r="A958" s="60">
        <v>41424</v>
      </c>
      <c r="B958" s="60" t="s">
        <v>156</v>
      </c>
      <c r="C958" s="60" t="s">
        <v>18</v>
      </c>
      <c r="D958" s="60">
        <v>0.5</v>
      </c>
    </row>
    <row r="959" spans="1:4" x14ac:dyDescent="0.25">
      <c r="A959" s="60">
        <v>41424</v>
      </c>
      <c r="B959" s="60" t="s">
        <v>141</v>
      </c>
      <c r="C959" s="60" t="s">
        <v>18</v>
      </c>
      <c r="D959" s="60">
        <v>1</v>
      </c>
    </row>
    <row r="960" spans="1:4" x14ac:dyDescent="0.25">
      <c r="A960" s="60">
        <v>41424</v>
      </c>
      <c r="B960" s="60" t="s">
        <v>128</v>
      </c>
      <c r="C960" s="60" t="s">
        <v>18</v>
      </c>
      <c r="D960" s="60">
        <v>0.5</v>
      </c>
    </row>
    <row r="961" spans="1:4" x14ac:dyDescent="0.25">
      <c r="A961" s="60">
        <v>41424</v>
      </c>
      <c r="B961" s="60" t="s">
        <v>144</v>
      </c>
      <c r="C961" s="60" t="s">
        <v>18</v>
      </c>
      <c r="D961" s="60">
        <v>0.5</v>
      </c>
    </row>
    <row r="962" spans="1:4" x14ac:dyDescent="0.25">
      <c r="A962" s="60">
        <v>41424</v>
      </c>
      <c r="B962" s="60" t="s">
        <v>137</v>
      </c>
      <c r="C962" s="60" t="s">
        <v>18</v>
      </c>
      <c r="D962" s="60">
        <v>0.5</v>
      </c>
    </row>
    <row r="963" spans="1:4" x14ac:dyDescent="0.25">
      <c r="A963" s="60">
        <v>41424</v>
      </c>
      <c r="B963" s="60" t="s">
        <v>132</v>
      </c>
      <c r="C963" s="60" t="s">
        <v>18</v>
      </c>
      <c r="D963" s="60">
        <v>4.25</v>
      </c>
    </row>
    <row r="964" spans="1:4" x14ac:dyDescent="0.25">
      <c r="A964" s="60">
        <v>41425</v>
      </c>
      <c r="B964" s="60">
        <v>10</v>
      </c>
      <c r="C964" s="60" t="s">
        <v>18</v>
      </c>
      <c r="D964" s="60">
        <v>3.5</v>
      </c>
    </row>
    <row r="965" spans="1:4" x14ac:dyDescent="0.25">
      <c r="A965" s="60">
        <v>41425</v>
      </c>
      <c r="B965" s="60" t="s">
        <v>129</v>
      </c>
      <c r="C965" s="60" t="s">
        <v>18</v>
      </c>
      <c r="D965" s="60">
        <v>1.5</v>
      </c>
    </row>
    <row r="966" spans="1:4" x14ac:dyDescent="0.25">
      <c r="A966" s="60">
        <v>41425</v>
      </c>
      <c r="B966" s="60" t="s">
        <v>125</v>
      </c>
      <c r="C966" s="60" t="s">
        <v>18</v>
      </c>
      <c r="D966" s="60">
        <v>3</v>
      </c>
    </row>
    <row r="967" spans="1:4" x14ac:dyDescent="0.25">
      <c r="A967" s="60">
        <v>41428</v>
      </c>
      <c r="B967" s="60">
        <v>117</v>
      </c>
      <c r="C967" s="60" t="s">
        <v>18</v>
      </c>
      <c r="D967" s="60">
        <v>1.5</v>
      </c>
    </row>
    <row r="968" spans="1:4" x14ac:dyDescent="0.25">
      <c r="A968" s="60">
        <v>41428</v>
      </c>
      <c r="B968" s="60" t="s">
        <v>173</v>
      </c>
      <c r="C968" s="60" t="s">
        <v>18</v>
      </c>
      <c r="D968" s="60">
        <v>4.75</v>
      </c>
    </row>
    <row r="969" spans="1:4" x14ac:dyDescent="0.25">
      <c r="A969" s="60">
        <v>41428</v>
      </c>
      <c r="B969" s="60" t="s">
        <v>133</v>
      </c>
      <c r="C969" s="60" t="s">
        <v>18</v>
      </c>
      <c r="D969" s="60">
        <v>2.5</v>
      </c>
    </row>
    <row r="970" spans="1:4" x14ac:dyDescent="0.25">
      <c r="A970" s="60">
        <v>41428</v>
      </c>
      <c r="B970" s="60">
        <v>117</v>
      </c>
      <c r="C970" s="60" t="s">
        <v>53</v>
      </c>
      <c r="D970" s="60">
        <v>1.5</v>
      </c>
    </row>
    <row r="971" spans="1:4" x14ac:dyDescent="0.25">
      <c r="A971" s="60">
        <v>41429</v>
      </c>
      <c r="B971" s="60">
        <v>999</v>
      </c>
      <c r="C971" s="60" t="s">
        <v>18</v>
      </c>
      <c r="D971" s="60">
        <v>1</v>
      </c>
    </row>
    <row r="972" spans="1:4" x14ac:dyDescent="0.25">
      <c r="A972" s="60">
        <v>41429</v>
      </c>
      <c r="B972" s="60" t="s">
        <v>136</v>
      </c>
      <c r="C972" s="60" t="s">
        <v>18</v>
      </c>
      <c r="D972" s="60">
        <v>5</v>
      </c>
    </row>
    <row r="973" spans="1:4" x14ac:dyDescent="0.25">
      <c r="A973" s="60">
        <v>41429</v>
      </c>
      <c r="B973" s="60" t="s">
        <v>173</v>
      </c>
      <c r="C973" s="60" t="s">
        <v>18</v>
      </c>
      <c r="D973" s="60">
        <v>3.25</v>
      </c>
    </row>
    <row r="974" spans="1:4" x14ac:dyDescent="0.25">
      <c r="A974" s="60">
        <v>41431</v>
      </c>
      <c r="B974" s="60">
        <v>168</v>
      </c>
      <c r="C974" s="60" t="s">
        <v>18</v>
      </c>
      <c r="D974" s="60">
        <v>2</v>
      </c>
    </row>
    <row r="975" spans="1:4" x14ac:dyDescent="0.25">
      <c r="A975" s="60">
        <v>41431</v>
      </c>
      <c r="B975" s="60" t="s">
        <v>142</v>
      </c>
      <c r="C975" s="60" t="s">
        <v>18</v>
      </c>
      <c r="D975" s="60">
        <v>8.75</v>
      </c>
    </row>
    <row r="976" spans="1:4" x14ac:dyDescent="0.25">
      <c r="A976" s="60">
        <v>41432</v>
      </c>
      <c r="B976" s="60" t="s">
        <v>134</v>
      </c>
      <c r="C976" s="60" t="s">
        <v>18</v>
      </c>
      <c r="D976" s="60">
        <v>1.5</v>
      </c>
    </row>
    <row r="977" spans="1:4" x14ac:dyDescent="0.25">
      <c r="A977" s="60">
        <v>41432</v>
      </c>
      <c r="B977" s="60" t="s">
        <v>125</v>
      </c>
      <c r="C977" s="60" t="s">
        <v>18</v>
      </c>
      <c r="D977" s="60">
        <v>4</v>
      </c>
    </row>
    <row r="978" spans="1:4" x14ac:dyDescent="0.25">
      <c r="A978" s="60">
        <v>41432</v>
      </c>
      <c r="B978" s="60" t="s">
        <v>168</v>
      </c>
      <c r="C978" s="60" t="s">
        <v>18</v>
      </c>
      <c r="D978" s="60">
        <v>3</v>
      </c>
    </row>
    <row r="979" spans="1:4" x14ac:dyDescent="0.25">
      <c r="A979" s="60">
        <v>41442</v>
      </c>
      <c r="B979" s="60" t="s">
        <v>173</v>
      </c>
      <c r="C979" s="60" t="s">
        <v>18</v>
      </c>
      <c r="D979" s="60">
        <v>2</v>
      </c>
    </row>
    <row r="980" spans="1:4" x14ac:dyDescent="0.25">
      <c r="A980" s="60">
        <v>41442</v>
      </c>
      <c r="B980" s="60" t="s">
        <v>136</v>
      </c>
      <c r="C980" s="60" t="s">
        <v>18</v>
      </c>
      <c r="D980" s="60">
        <v>5</v>
      </c>
    </row>
    <row r="981" spans="1:4" x14ac:dyDescent="0.25">
      <c r="A981" s="60">
        <v>41443</v>
      </c>
      <c r="B981" s="60" t="s">
        <v>125</v>
      </c>
      <c r="C981" s="60" t="s">
        <v>18</v>
      </c>
      <c r="D981" s="60">
        <v>3</v>
      </c>
    </row>
    <row r="982" spans="1:4" x14ac:dyDescent="0.25">
      <c r="A982" s="60">
        <v>41444</v>
      </c>
      <c r="B982" s="60" t="s">
        <v>151</v>
      </c>
      <c r="C982" s="60" t="s">
        <v>18</v>
      </c>
      <c r="D982" s="60">
        <v>6.75</v>
      </c>
    </row>
    <row r="983" spans="1:4" x14ac:dyDescent="0.25">
      <c r="A983" s="60">
        <v>41444</v>
      </c>
      <c r="B983" s="60" t="s">
        <v>57</v>
      </c>
      <c r="C983" s="60" t="s">
        <v>18</v>
      </c>
      <c r="D983" s="60">
        <v>1.5</v>
      </c>
    </row>
    <row r="984" spans="1:4" x14ac:dyDescent="0.25">
      <c r="A984" s="60">
        <v>41446</v>
      </c>
      <c r="B984" s="60">
        <v>10</v>
      </c>
      <c r="C984" s="60" t="s">
        <v>18</v>
      </c>
      <c r="D984" s="60">
        <v>3.5</v>
      </c>
    </row>
    <row r="985" spans="1:4" x14ac:dyDescent="0.25">
      <c r="A985" s="60">
        <v>41446</v>
      </c>
      <c r="B985" s="60">
        <v>141</v>
      </c>
      <c r="C985" s="60" t="s">
        <v>18</v>
      </c>
      <c r="D985" s="60">
        <v>0.5</v>
      </c>
    </row>
    <row r="986" spans="1:4" x14ac:dyDescent="0.25">
      <c r="A986" s="60">
        <v>41446</v>
      </c>
      <c r="B986" s="60" t="s">
        <v>173</v>
      </c>
      <c r="C986" s="60" t="s">
        <v>18</v>
      </c>
      <c r="D986" s="60">
        <v>3.5</v>
      </c>
    </row>
    <row r="987" spans="1:4" x14ac:dyDescent="0.25">
      <c r="A987" s="60">
        <v>41446</v>
      </c>
      <c r="B987" s="60">
        <v>141</v>
      </c>
      <c r="C987" s="60" t="s">
        <v>53</v>
      </c>
      <c r="D987" s="60">
        <v>0.5</v>
      </c>
    </row>
    <row r="988" spans="1:4" x14ac:dyDescent="0.25">
      <c r="A988" s="60">
        <v>41449</v>
      </c>
      <c r="B988" s="60">
        <v>114</v>
      </c>
      <c r="C988" s="60" t="s">
        <v>18</v>
      </c>
      <c r="D988" s="60">
        <v>0.5</v>
      </c>
    </row>
    <row r="989" spans="1:4" x14ac:dyDescent="0.25">
      <c r="A989" s="60">
        <v>41449</v>
      </c>
      <c r="B989" s="60" t="s">
        <v>173</v>
      </c>
      <c r="C989" s="60" t="s">
        <v>18</v>
      </c>
      <c r="D989" s="60">
        <v>7.25</v>
      </c>
    </row>
    <row r="990" spans="1:4" x14ac:dyDescent="0.25">
      <c r="A990" s="60">
        <v>41449</v>
      </c>
      <c r="B990" s="60" t="s">
        <v>144</v>
      </c>
      <c r="C990" s="60" t="s">
        <v>18</v>
      </c>
      <c r="D990" s="60">
        <v>1</v>
      </c>
    </row>
    <row r="991" spans="1:4" x14ac:dyDescent="0.25">
      <c r="A991" s="60">
        <v>41449</v>
      </c>
      <c r="B991" s="60">
        <v>114</v>
      </c>
      <c r="C991" s="60" t="s">
        <v>53</v>
      </c>
      <c r="D991" s="60">
        <v>0.5</v>
      </c>
    </row>
    <row r="992" spans="1:4" x14ac:dyDescent="0.25">
      <c r="A992" s="60">
        <v>41450</v>
      </c>
      <c r="B992" s="60">
        <v>131</v>
      </c>
      <c r="C992" s="60" t="s">
        <v>18</v>
      </c>
      <c r="D992" s="60">
        <v>7.5</v>
      </c>
    </row>
    <row r="993" spans="1:4" x14ac:dyDescent="0.25">
      <c r="A993" s="60">
        <v>41450</v>
      </c>
      <c r="B993" s="60" t="s">
        <v>173</v>
      </c>
      <c r="C993" s="60" t="s">
        <v>18</v>
      </c>
      <c r="D993" s="60">
        <v>0.5</v>
      </c>
    </row>
    <row r="994" spans="1:4" x14ac:dyDescent="0.25">
      <c r="A994" s="60">
        <v>41450</v>
      </c>
      <c r="B994" s="60">
        <v>131</v>
      </c>
      <c r="C994" s="60" t="s">
        <v>53</v>
      </c>
      <c r="D994" s="60">
        <v>7.5</v>
      </c>
    </row>
    <row r="995" spans="1:4" x14ac:dyDescent="0.25">
      <c r="A995" s="60">
        <v>41451</v>
      </c>
      <c r="B995" s="60">
        <v>131</v>
      </c>
      <c r="C995" s="60" t="s">
        <v>18</v>
      </c>
      <c r="D995" s="60">
        <v>6</v>
      </c>
    </row>
    <row r="996" spans="1:4" x14ac:dyDescent="0.25">
      <c r="A996" s="60">
        <v>41451</v>
      </c>
      <c r="B996" s="60">
        <v>116</v>
      </c>
      <c r="C996" s="60" t="s">
        <v>18</v>
      </c>
      <c r="D996" s="60">
        <v>0.5</v>
      </c>
    </row>
    <row r="997" spans="1:4" x14ac:dyDescent="0.25">
      <c r="A997" s="60">
        <v>41451</v>
      </c>
      <c r="B997" s="60" t="s">
        <v>142</v>
      </c>
      <c r="C997" s="60" t="s">
        <v>18</v>
      </c>
      <c r="D997" s="60">
        <v>3.5</v>
      </c>
    </row>
    <row r="998" spans="1:4" x14ac:dyDescent="0.25">
      <c r="A998" s="60">
        <v>41451</v>
      </c>
      <c r="B998" s="60">
        <v>131</v>
      </c>
      <c r="C998" s="60" t="s">
        <v>53</v>
      </c>
      <c r="D998" s="60">
        <v>6</v>
      </c>
    </row>
    <row r="999" spans="1:4" x14ac:dyDescent="0.25">
      <c r="A999" s="60">
        <v>41452</v>
      </c>
      <c r="B999" s="60">
        <v>116</v>
      </c>
      <c r="C999" s="60" t="s">
        <v>18</v>
      </c>
      <c r="D999" s="60">
        <v>10.5</v>
      </c>
    </row>
    <row r="1000" spans="1:4" x14ac:dyDescent="0.25">
      <c r="A1000" s="60">
        <v>41452</v>
      </c>
      <c r="B1000" s="60" t="s">
        <v>133</v>
      </c>
      <c r="C1000" s="60" t="s">
        <v>18</v>
      </c>
      <c r="D1000" s="60">
        <v>1.5</v>
      </c>
    </row>
    <row r="1001" spans="1:4" x14ac:dyDescent="0.25">
      <c r="A1001" s="60">
        <v>41453</v>
      </c>
      <c r="B1001" s="60">
        <v>10</v>
      </c>
      <c r="C1001" s="60" t="s">
        <v>18</v>
      </c>
      <c r="D1001" s="60">
        <v>7.5</v>
      </c>
    </row>
    <row r="1002" spans="1:4" x14ac:dyDescent="0.25">
      <c r="A1002" s="60">
        <v>41453</v>
      </c>
      <c r="B1002" s="60" t="s">
        <v>173</v>
      </c>
      <c r="C1002" s="60" t="s">
        <v>18</v>
      </c>
      <c r="D1002" s="60">
        <v>2</v>
      </c>
    </row>
    <row r="1003" spans="1:4" x14ac:dyDescent="0.25">
      <c r="A1003" s="60">
        <v>41456</v>
      </c>
      <c r="B1003" s="60">
        <v>116</v>
      </c>
      <c r="C1003" s="60" t="s">
        <v>18</v>
      </c>
      <c r="D1003" s="60">
        <v>5.75</v>
      </c>
    </row>
    <row r="1004" spans="1:4" x14ac:dyDescent="0.25">
      <c r="A1004" s="60">
        <v>41456</v>
      </c>
      <c r="B1004" s="60" t="s">
        <v>136</v>
      </c>
      <c r="C1004" s="60" t="s">
        <v>18</v>
      </c>
      <c r="D1004" s="60">
        <v>1</v>
      </c>
    </row>
    <row r="1005" spans="1:4" x14ac:dyDescent="0.25">
      <c r="A1005" s="60">
        <v>41456</v>
      </c>
      <c r="B1005" s="60" t="s">
        <v>168</v>
      </c>
      <c r="C1005" s="60" t="s">
        <v>18</v>
      </c>
      <c r="D1005" s="60">
        <v>1</v>
      </c>
    </row>
    <row r="1006" spans="1:4" x14ac:dyDescent="0.25">
      <c r="A1006" s="60">
        <v>41456</v>
      </c>
      <c r="B1006" s="60" t="s">
        <v>173</v>
      </c>
      <c r="C1006" s="60" t="s">
        <v>18</v>
      </c>
      <c r="D1006" s="60">
        <v>1</v>
      </c>
    </row>
    <row r="1007" spans="1:4" x14ac:dyDescent="0.25">
      <c r="A1007" s="60">
        <v>41456</v>
      </c>
      <c r="B1007" s="60" t="s">
        <v>133</v>
      </c>
      <c r="C1007" s="60" t="s">
        <v>18</v>
      </c>
      <c r="D1007" s="60">
        <v>1</v>
      </c>
    </row>
    <row r="1008" spans="1:4" x14ac:dyDescent="0.25">
      <c r="A1008" s="60">
        <v>41456</v>
      </c>
      <c r="B1008" s="60">
        <v>116</v>
      </c>
      <c r="C1008" s="60" t="s">
        <v>53</v>
      </c>
      <c r="D1008" s="60">
        <v>5.75</v>
      </c>
    </row>
    <row r="1009" spans="1:4" x14ac:dyDescent="0.25">
      <c r="A1009" s="60">
        <v>41456</v>
      </c>
      <c r="B1009" s="60">
        <v>117</v>
      </c>
      <c r="C1009" s="60" t="s">
        <v>53</v>
      </c>
      <c r="D1009" s="60">
        <v>1.5</v>
      </c>
    </row>
    <row r="1010" spans="1:4" x14ac:dyDescent="0.25">
      <c r="A1010" s="60">
        <v>41456</v>
      </c>
      <c r="B1010" s="60">
        <v>183</v>
      </c>
      <c r="C1010" s="60" t="s">
        <v>53</v>
      </c>
      <c r="D1010" s="60">
        <v>2.5</v>
      </c>
    </row>
    <row r="1011" spans="1:4" x14ac:dyDescent="0.25">
      <c r="A1011" s="60">
        <v>41456</v>
      </c>
      <c r="B1011" s="60">
        <v>10</v>
      </c>
      <c r="C1011" s="60" t="s">
        <v>53</v>
      </c>
      <c r="D1011" s="60">
        <v>6</v>
      </c>
    </row>
    <row r="1012" spans="1:4" x14ac:dyDescent="0.25">
      <c r="A1012" s="60">
        <v>41456</v>
      </c>
      <c r="B1012" s="60">
        <v>21</v>
      </c>
      <c r="C1012" s="60" t="s">
        <v>53</v>
      </c>
      <c r="D1012" s="60">
        <v>0.5</v>
      </c>
    </row>
    <row r="1013" spans="1:4" x14ac:dyDescent="0.25">
      <c r="A1013" s="60">
        <v>41457</v>
      </c>
      <c r="B1013" s="60">
        <v>117</v>
      </c>
      <c r="C1013" s="60" t="s">
        <v>18</v>
      </c>
      <c r="D1013" s="60">
        <v>1</v>
      </c>
    </row>
    <row r="1014" spans="1:4" x14ac:dyDescent="0.25">
      <c r="A1014" s="60">
        <v>41457</v>
      </c>
      <c r="B1014" s="60" t="s">
        <v>173</v>
      </c>
      <c r="C1014" s="60" t="s">
        <v>18</v>
      </c>
      <c r="D1014" s="60">
        <v>7</v>
      </c>
    </row>
    <row r="1015" spans="1:4" x14ac:dyDescent="0.25">
      <c r="A1015" s="60">
        <v>41457</v>
      </c>
      <c r="B1015" s="60" t="s">
        <v>133</v>
      </c>
      <c r="C1015" s="60" t="s">
        <v>18</v>
      </c>
      <c r="D1015" s="60">
        <v>0.75</v>
      </c>
    </row>
    <row r="1016" spans="1:4" x14ac:dyDescent="0.25">
      <c r="A1016" s="60">
        <v>41458</v>
      </c>
      <c r="B1016" s="60" t="s">
        <v>145</v>
      </c>
      <c r="C1016" s="60" t="s">
        <v>18</v>
      </c>
      <c r="D1016" s="60">
        <v>8.5</v>
      </c>
    </row>
    <row r="1017" spans="1:4" x14ac:dyDescent="0.25">
      <c r="A1017" s="60">
        <v>41458</v>
      </c>
      <c r="B1017" s="60" t="s">
        <v>138</v>
      </c>
      <c r="C1017" s="60" t="s">
        <v>18</v>
      </c>
      <c r="D1017" s="60">
        <v>1.5</v>
      </c>
    </row>
    <row r="1018" spans="1:4" x14ac:dyDescent="0.25">
      <c r="A1018" s="60">
        <v>41459</v>
      </c>
      <c r="B1018" s="60">
        <v>10</v>
      </c>
      <c r="C1018" s="60" t="s">
        <v>18</v>
      </c>
      <c r="D1018" s="60">
        <v>6</v>
      </c>
    </row>
    <row r="1019" spans="1:4" x14ac:dyDescent="0.25">
      <c r="A1019" s="60">
        <v>41459</v>
      </c>
      <c r="B1019" s="60">
        <v>999</v>
      </c>
      <c r="C1019" s="60" t="s">
        <v>18</v>
      </c>
      <c r="D1019" s="60">
        <v>2.5</v>
      </c>
    </row>
    <row r="1020" spans="1:4" x14ac:dyDescent="0.25">
      <c r="A1020" s="60">
        <v>41459</v>
      </c>
      <c r="B1020" s="60" t="s">
        <v>130</v>
      </c>
      <c r="C1020" s="60" t="s">
        <v>18</v>
      </c>
      <c r="D1020" s="60">
        <v>2</v>
      </c>
    </row>
    <row r="1021" spans="1:4" x14ac:dyDescent="0.25">
      <c r="A1021" s="60">
        <v>41460</v>
      </c>
      <c r="B1021" s="60">
        <v>117</v>
      </c>
      <c r="C1021" s="60" t="s">
        <v>18</v>
      </c>
      <c r="D1021" s="60">
        <v>0.5</v>
      </c>
    </row>
    <row r="1022" spans="1:4" x14ac:dyDescent="0.25">
      <c r="A1022" s="60">
        <v>41460</v>
      </c>
      <c r="B1022" s="60">
        <v>183</v>
      </c>
      <c r="C1022" s="60" t="s">
        <v>18</v>
      </c>
      <c r="D1022" s="60">
        <v>2.5</v>
      </c>
    </row>
    <row r="1023" spans="1:4" x14ac:dyDescent="0.25">
      <c r="A1023" s="60">
        <v>41460</v>
      </c>
      <c r="B1023" s="60">
        <v>21</v>
      </c>
      <c r="C1023" s="60" t="s">
        <v>18</v>
      </c>
      <c r="D1023" s="60">
        <v>0.5</v>
      </c>
    </row>
    <row r="1024" spans="1:4" x14ac:dyDescent="0.25">
      <c r="A1024" s="60">
        <v>41460</v>
      </c>
      <c r="B1024" s="60" t="s">
        <v>173</v>
      </c>
      <c r="C1024" s="60" t="s">
        <v>18</v>
      </c>
      <c r="D1024" s="60">
        <v>2</v>
      </c>
    </row>
    <row r="1025" spans="1:4" x14ac:dyDescent="0.25">
      <c r="A1025" s="60">
        <v>41460</v>
      </c>
      <c r="B1025" s="60" t="s">
        <v>133</v>
      </c>
      <c r="C1025" s="60" t="s">
        <v>18</v>
      </c>
      <c r="D1025" s="60">
        <v>2</v>
      </c>
    </row>
    <row r="1026" spans="1:4" x14ac:dyDescent="0.25">
      <c r="A1026" s="60">
        <v>41460</v>
      </c>
      <c r="B1026" s="60" t="s">
        <v>144</v>
      </c>
      <c r="C1026" s="60" t="s">
        <v>18</v>
      </c>
      <c r="D1026" s="60">
        <v>2</v>
      </c>
    </row>
    <row r="1027" spans="1:4" x14ac:dyDescent="0.25">
      <c r="A1027" s="60">
        <v>41463</v>
      </c>
      <c r="B1027" s="60">
        <v>117</v>
      </c>
      <c r="C1027" s="60" t="s">
        <v>18</v>
      </c>
      <c r="D1027" s="60">
        <v>2.5</v>
      </c>
    </row>
    <row r="1028" spans="1:4" x14ac:dyDescent="0.25">
      <c r="A1028" s="60">
        <v>41463</v>
      </c>
      <c r="B1028" s="60" t="s">
        <v>133</v>
      </c>
      <c r="C1028" s="60" t="s">
        <v>18</v>
      </c>
      <c r="D1028" s="60">
        <v>3.5</v>
      </c>
    </row>
    <row r="1029" spans="1:4" x14ac:dyDescent="0.25">
      <c r="A1029" s="60">
        <v>41463</v>
      </c>
      <c r="B1029" s="60" t="s">
        <v>146</v>
      </c>
      <c r="C1029" s="60" t="s">
        <v>18</v>
      </c>
      <c r="D1029" s="60">
        <v>2.5</v>
      </c>
    </row>
    <row r="1030" spans="1:4" x14ac:dyDescent="0.25">
      <c r="A1030" s="60">
        <v>41463</v>
      </c>
      <c r="B1030" s="60">
        <v>152</v>
      </c>
      <c r="C1030" s="60" t="s">
        <v>53</v>
      </c>
      <c r="D1030" s="60">
        <v>1.25</v>
      </c>
    </row>
    <row r="1031" spans="1:4" x14ac:dyDescent="0.25">
      <c r="A1031" s="60">
        <v>41463</v>
      </c>
      <c r="B1031" s="60">
        <v>177</v>
      </c>
      <c r="C1031" s="60" t="s">
        <v>53</v>
      </c>
      <c r="D1031" s="60">
        <v>1.25</v>
      </c>
    </row>
    <row r="1032" spans="1:4" x14ac:dyDescent="0.25">
      <c r="A1032" s="60">
        <v>41463</v>
      </c>
      <c r="B1032" s="60">
        <v>21</v>
      </c>
      <c r="C1032" s="60" t="s">
        <v>53</v>
      </c>
      <c r="D1032" s="60">
        <v>1</v>
      </c>
    </row>
    <row r="1033" spans="1:4" x14ac:dyDescent="0.25">
      <c r="A1033" s="60">
        <v>41463</v>
      </c>
      <c r="B1033" s="60">
        <v>47</v>
      </c>
      <c r="C1033" s="60" t="s">
        <v>53</v>
      </c>
      <c r="D1033" s="60">
        <v>1.25</v>
      </c>
    </row>
    <row r="1034" spans="1:4" x14ac:dyDescent="0.25">
      <c r="A1034" s="60">
        <v>41463</v>
      </c>
      <c r="B1034" s="60">
        <v>117</v>
      </c>
      <c r="C1034" s="60" t="s">
        <v>53</v>
      </c>
      <c r="D1034" s="60">
        <v>12.5</v>
      </c>
    </row>
    <row r="1035" spans="1:4" x14ac:dyDescent="0.25">
      <c r="A1035" s="60">
        <v>41464</v>
      </c>
      <c r="B1035" s="60">
        <v>177</v>
      </c>
      <c r="C1035" s="60" t="s">
        <v>18</v>
      </c>
      <c r="D1035" s="60">
        <v>0.5</v>
      </c>
    </row>
    <row r="1036" spans="1:4" x14ac:dyDescent="0.25">
      <c r="A1036" s="60">
        <v>41464</v>
      </c>
      <c r="B1036" s="60">
        <v>47</v>
      </c>
      <c r="C1036" s="60" t="s">
        <v>18</v>
      </c>
      <c r="D1036" s="60">
        <v>0.5</v>
      </c>
    </row>
    <row r="1037" spans="1:4" x14ac:dyDescent="0.25">
      <c r="A1037" s="60">
        <v>41464</v>
      </c>
      <c r="B1037" s="60">
        <v>117</v>
      </c>
      <c r="C1037" s="60" t="s">
        <v>18</v>
      </c>
      <c r="D1037" s="60">
        <v>1</v>
      </c>
    </row>
    <row r="1038" spans="1:4" x14ac:dyDescent="0.25">
      <c r="A1038" s="60">
        <v>41464</v>
      </c>
      <c r="B1038" s="60" t="s">
        <v>136</v>
      </c>
      <c r="C1038" s="60" t="s">
        <v>18</v>
      </c>
      <c r="D1038" s="60">
        <v>2</v>
      </c>
    </row>
    <row r="1039" spans="1:4" x14ac:dyDescent="0.25">
      <c r="A1039" s="60">
        <v>41464</v>
      </c>
      <c r="B1039" s="60" t="s">
        <v>168</v>
      </c>
      <c r="C1039" s="60" t="s">
        <v>18</v>
      </c>
      <c r="D1039" s="60">
        <v>2.5</v>
      </c>
    </row>
    <row r="1040" spans="1:4" x14ac:dyDescent="0.25">
      <c r="A1040" s="60">
        <v>41464</v>
      </c>
      <c r="B1040" s="60" t="s">
        <v>170</v>
      </c>
      <c r="C1040" s="60" t="s">
        <v>18</v>
      </c>
      <c r="D1040" s="60">
        <v>1.5</v>
      </c>
    </row>
    <row r="1041" spans="1:4" x14ac:dyDescent="0.25">
      <c r="A1041" s="60">
        <v>41464</v>
      </c>
      <c r="B1041" s="60" t="s">
        <v>129</v>
      </c>
      <c r="C1041" s="60" t="s">
        <v>18</v>
      </c>
      <c r="D1041" s="60">
        <v>2.5</v>
      </c>
    </row>
    <row r="1042" spans="1:4" x14ac:dyDescent="0.25">
      <c r="A1042" s="60">
        <v>41465</v>
      </c>
      <c r="B1042" s="60">
        <v>152</v>
      </c>
      <c r="C1042" s="60" t="s">
        <v>18</v>
      </c>
      <c r="D1042" s="60">
        <v>1.25</v>
      </c>
    </row>
    <row r="1043" spans="1:4" x14ac:dyDescent="0.25">
      <c r="A1043" s="60">
        <v>41465</v>
      </c>
      <c r="B1043" s="60">
        <v>177</v>
      </c>
      <c r="C1043" s="60" t="s">
        <v>18</v>
      </c>
      <c r="D1043" s="60">
        <v>0.75</v>
      </c>
    </row>
    <row r="1044" spans="1:4" x14ac:dyDescent="0.25">
      <c r="A1044" s="60">
        <v>41465</v>
      </c>
      <c r="B1044" s="60">
        <v>21</v>
      </c>
      <c r="C1044" s="60" t="s">
        <v>18</v>
      </c>
      <c r="D1044" s="60">
        <v>1</v>
      </c>
    </row>
    <row r="1045" spans="1:4" x14ac:dyDescent="0.25">
      <c r="A1045" s="60">
        <v>41465</v>
      </c>
      <c r="B1045" s="60">
        <v>47</v>
      </c>
      <c r="C1045" s="60" t="s">
        <v>18</v>
      </c>
      <c r="D1045" s="60">
        <v>0.75</v>
      </c>
    </row>
    <row r="1046" spans="1:4" x14ac:dyDescent="0.25">
      <c r="A1046" s="60">
        <v>41465</v>
      </c>
      <c r="B1046" s="60">
        <v>117</v>
      </c>
      <c r="C1046" s="60" t="s">
        <v>18</v>
      </c>
      <c r="D1046" s="60">
        <v>1.5</v>
      </c>
    </row>
    <row r="1047" spans="1:4" x14ac:dyDescent="0.25">
      <c r="A1047" s="60">
        <v>41465</v>
      </c>
      <c r="B1047" s="60" t="s">
        <v>129</v>
      </c>
      <c r="C1047" s="60" t="s">
        <v>18</v>
      </c>
      <c r="D1047" s="60">
        <v>5</v>
      </c>
    </row>
    <row r="1048" spans="1:4" x14ac:dyDescent="0.25">
      <c r="A1048" s="60">
        <v>41465</v>
      </c>
      <c r="B1048" s="60" t="s">
        <v>47</v>
      </c>
      <c r="C1048" s="60" t="s">
        <v>18</v>
      </c>
      <c r="D1048" s="60">
        <v>2.5</v>
      </c>
    </row>
    <row r="1049" spans="1:4" x14ac:dyDescent="0.25">
      <c r="A1049" s="60">
        <v>41466</v>
      </c>
      <c r="B1049" s="60">
        <v>117</v>
      </c>
      <c r="C1049" s="60" t="s">
        <v>18</v>
      </c>
      <c r="D1049" s="60">
        <v>6.5</v>
      </c>
    </row>
    <row r="1050" spans="1:4" x14ac:dyDescent="0.25">
      <c r="A1050" s="60">
        <v>41466</v>
      </c>
      <c r="B1050" s="60" t="s">
        <v>129</v>
      </c>
      <c r="C1050" s="60" t="s">
        <v>18</v>
      </c>
      <c r="D1050" s="60">
        <v>1</v>
      </c>
    </row>
    <row r="1051" spans="1:4" x14ac:dyDescent="0.25">
      <c r="A1051" s="60">
        <v>41467</v>
      </c>
      <c r="B1051" s="60">
        <v>117</v>
      </c>
      <c r="C1051" s="60" t="s">
        <v>18</v>
      </c>
      <c r="D1051" s="60">
        <v>1</v>
      </c>
    </row>
    <row r="1052" spans="1:4" x14ac:dyDescent="0.25">
      <c r="A1052" s="60">
        <v>41467</v>
      </c>
      <c r="B1052" s="60" t="s">
        <v>125</v>
      </c>
      <c r="C1052" s="60" t="s">
        <v>18</v>
      </c>
      <c r="D1052" s="60">
        <v>4.5</v>
      </c>
    </row>
    <row r="1053" spans="1:4" x14ac:dyDescent="0.25">
      <c r="A1053" s="60">
        <v>41467</v>
      </c>
      <c r="B1053" s="60" t="s">
        <v>126</v>
      </c>
      <c r="C1053" s="60" t="s">
        <v>18</v>
      </c>
      <c r="D1053" s="60">
        <v>1.5</v>
      </c>
    </row>
    <row r="1054" spans="1:4" x14ac:dyDescent="0.25">
      <c r="A1054" s="60">
        <v>41467</v>
      </c>
      <c r="B1054" s="60" t="s">
        <v>139</v>
      </c>
      <c r="C1054" s="60" t="s">
        <v>18</v>
      </c>
      <c r="D1054" s="60">
        <v>1.5</v>
      </c>
    </row>
    <row r="1055" spans="1:4" x14ac:dyDescent="0.25">
      <c r="A1055" s="60">
        <v>41470</v>
      </c>
      <c r="B1055" s="60">
        <v>117</v>
      </c>
      <c r="C1055" s="60" t="s">
        <v>18</v>
      </c>
      <c r="D1055" s="60">
        <v>0.5</v>
      </c>
    </row>
    <row r="1056" spans="1:4" x14ac:dyDescent="0.25">
      <c r="A1056" s="60">
        <v>41470</v>
      </c>
      <c r="B1056" s="60" t="s">
        <v>168</v>
      </c>
      <c r="C1056" s="60" t="s">
        <v>18</v>
      </c>
      <c r="D1056" s="60">
        <v>1.75</v>
      </c>
    </row>
    <row r="1057" spans="1:4" x14ac:dyDescent="0.25">
      <c r="A1057" s="60">
        <v>41470</v>
      </c>
      <c r="B1057" s="60" t="s">
        <v>133</v>
      </c>
      <c r="C1057" s="60" t="s">
        <v>18</v>
      </c>
      <c r="D1057" s="60">
        <v>1.5</v>
      </c>
    </row>
    <row r="1058" spans="1:4" x14ac:dyDescent="0.25">
      <c r="A1058" s="60">
        <v>41470</v>
      </c>
      <c r="B1058" s="60" t="s">
        <v>139</v>
      </c>
      <c r="C1058" s="60" t="s">
        <v>18</v>
      </c>
      <c r="D1058" s="60">
        <v>2.5</v>
      </c>
    </row>
    <row r="1059" spans="1:4" x14ac:dyDescent="0.25">
      <c r="A1059" s="60">
        <v>41470</v>
      </c>
      <c r="B1059" s="60" t="s">
        <v>136</v>
      </c>
      <c r="C1059" s="60" t="s">
        <v>18</v>
      </c>
      <c r="D1059" s="60">
        <v>2.25</v>
      </c>
    </row>
    <row r="1060" spans="1:4" x14ac:dyDescent="0.25">
      <c r="A1060" s="60">
        <v>41470</v>
      </c>
      <c r="B1060" s="60">
        <v>117</v>
      </c>
      <c r="C1060" s="60" t="s">
        <v>53</v>
      </c>
      <c r="D1060" s="60">
        <v>4.5</v>
      </c>
    </row>
    <row r="1061" spans="1:4" x14ac:dyDescent="0.25">
      <c r="A1061" s="60">
        <v>41470</v>
      </c>
      <c r="B1061" s="60">
        <v>131</v>
      </c>
      <c r="C1061" s="60" t="s">
        <v>53</v>
      </c>
      <c r="D1061" s="60">
        <v>1.5</v>
      </c>
    </row>
    <row r="1062" spans="1:4" x14ac:dyDescent="0.25">
      <c r="A1062" s="60">
        <v>41471</v>
      </c>
      <c r="B1062" s="60" t="s">
        <v>168</v>
      </c>
      <c r="C1062" s="60" t="s">
        <v>18</v>
      </c>
      <c r="D1062" s="60">
        <v>8.75</v>
      </c>
    </row>
    <row r="1063" spans="1:4" x14ac:dyDescent="0.25">
      <c r="A1063" s="60">
        <v>41472</v>
      </c>
      <c r="B1063" s="60">
        <v>117</v>
      </c>
      <c r="C1063" s="60" t="s">
        <v>18</v>
      </c>
      <c r="D1063" s="60">
        <v>0.5</v>
      </c>
    </row>
    <row r="1064" spans="1:4" x14ac:dyDescent="0.25">
      <c r="A1064" s="60">
        <v>41472</v>
      </c>
      <c r="B1064" s="60" t="s">
        <v>168</v>
      </c>
      <c r="C1064" s="60" t="s">
        <v>18</v>
      </c>
      <c r="D1064" s="60">
        <v>5.5</v>
      </c>
    </row>
    <row r="1065" spans="1:4" x14ac:dyDescent="0.25">
      <c r="A1065" s="60">
        <v>41472</v>
      </c>
      <c r="B1065" s="60" t="s">
        <v>133</v>
      </c>
      <c r="C1065" s="60" t="s">
        <v>18</v>
      </c>
      <c r="D1065" s="60">
        <v>0.5</v>
      </c>
    </row>
    <row r="1066" spans="1:4" x14ac:dyDescent="0.25">
      <c r="A1066" s="60">
        <v>41472</v>
      </c>
      <c r="B1066" s="60" t="s">
        <v>39</v>
      </c>
      <c r="C1066" s="60" t="s">
        <v>18</v>
      </c>
      <c r="D1066" s="60">
        <v>1</v>
      </c>
    </row>
    <row r="1067" spans="1:4" x14ac:dyDescent="0.25">
      <c r="A1067" s="60">
        <v>41472</v>
      </c>
      <c r="B1067" s="60" t="s">
        <v>146</v>
      </c>
      <c r="C1067" s="60" t="s">
        <v>18</v>
      </c>
      <c r="D1067" s="60">
        <v>2</v>
      </c>
    </row>
    <row r="1068" spans="1:4" x14ac:dyDescent="0.25">
      <c r="A1068" s="60">
        <v>41473</v>
      </c>
      <c r="B1068" s="60">
        <v>117</v>
      </c>
      <c r="C1068" s="60" t="s">
        <v>18</v>
      </c>
      <c r="D1068" s="60">
        <v>1</v>
      </c>
    </row>
    <row r="1069" spans="1:4" x14ac:dyDescent="0.25">
      <c r="A1069" s="60">
        <v>41473</v>
      </c>
      <c r="B1069" s="60">
        <v>131</v>
      </c>
      <c r="C1069" s="60" t="s">
        <v>18</v>
      </c>
      <c r="D1069" s="60">
        <v>0.5</v>
      </c>
    </row>
    <row r="1070" spans="1:4" x14ac:dyDescent="0.25">
      <c r="A1070" s="60">
        <v>41473</v>
      </c>
      <c r="B1070" s="60" t="s">
        <v>153</v>
      </c>
      <c r="C1070" s="60" t="s">
        <v>18</v>
      </c>
      <c r="D1070" s="60">
        <v>1.5</v>
      </c>
    </row>
    <row r="1071" spans="1:4" x14ac:dyDescent="0.25">
      <c r="A1071" s="60">
        <v>41473</v>
      </c>
      <c r="B1071" s="60" t="s">
        <v>168</v>
      </c>
      <c r="C1071" s="60" t="s">
        <v>18</v>
      </c>
      <c r="D1071" s="60">
        <v>2</v>
      </c>
    </row>
    <row r="1072" spans="1:4" x14ac:dyDescent="0.25">
      <c r="A1072" s="60">
        <v>41473</v>
      </c>
      <c r="B1072" s="60" t="s">
        <v>173</v>
      </c>
      <c r="C1072" s="60" t="s">
        <v>18</v>
      </c>
      <c r="D1072" s="60">
        <v>1</v>
      </c>
    </row>
    <row r="1073" spans="1:4" x14ac:dyDescent="0.25">
      <c r="A1073" s="60">
        <v>41473</v>
      </c>
      <c r="B1073" s="60" t="s">
        <v>39</v>
      </c>
      <c r="C1073" s="60" t="s">
        <v>18</v>
      </c>
      <c r="D1073" s="60">
        <v>1</v>
      </c>
    </row>
    <row r="1074" spans="1:4" x14ac:dyDescent="0.25">
      <c r="A1074" s="60">
        <v>41473</v>
      </c>
      <c r="B1074" s="60" t="s">
        <v>157</v>
      </c>
      <c r="C1074" s="60" t="s">
        <v>18</v>
      </c>
      <c r="D1074" s="60">
        <v>1.5</v>
      </c>
    </row>
    <row r="1075" spans="1:4" x14ac:dyDescent="0.25">
      <c r="A1075" s="60">
        <v>41474</v>
      </c>
      <c r="B1075" s="60">
        <v>117</v>
      </c>
      <c r="C1075" s="60" t="s">
        <v>18</v>
      </c>
      <c r="D1075" s="60">
        <v>2.5</v>
      </c>
    </row>
    <row r="1076" spans="1:4" x14ac:dyDescent="0.25">
      <c r="A1076" s="60">
        <v>41474</v>
      </c>
      <c r="B1076" s="60">
        <v>131</v>
      </c>
      <c r="C1076" s="60" t="s">
        <v>18</v>
      </c>
      <c r="D1076" s="60">
        <v>1</v>
      </c>
    </row>
    <row r="1077" spans="1:4" x14ac:dyDescent="0.25">
      <c r="A1077" s="60">
        <v>41474</v>
      </c>
      <c r="B1077" s="60" t="s">
        <v>125</v>
      </c>
      <c r="C1077" s="60" t="s">
        <v>18</v>
      </c>
      <c r="D1077" s="60">
        <v>2.5</v>
      </c>
    </row>
    <row r="1078" spans="1:4" x14ac:dyDescent="0.25">
      <c r="A1078" s="60">
        <v>41474</v>
      </c>
      <c r="B1078" s="60" t="s">
        <v>139</v>
      </c>
      <c r="C1078" s="60" t="s">
        <v>18</v>
      </c>
      <c r="D1078" s="60">
        <v>2.5</v>
      </c>
    </row>
    <row r="1079" spans="1:4" x14ac:dyDescent="0.25">
      <c r="A1079" s="60">
        <v>41477</v>
      </c>
      <c r="B1079" s="60" t="s">
        <v>162</v>
      </c>
      <c r="C1079" s="60" t="s">
        <v>18</v>
      </c>
      <c r="D1079" s="60">
        <v>2</v>
      </c>
    </row>
    <row r="1080" spans="1:4" x14ac:dyDescent="0.25">
      <c r="A1080" s="60">
        <v>41477</v>
      </c>
      <c r="B1080" s="60" t="s">
        <v>170</v>
      </c>
      <c r="C1080" s="60" t="s">
        <v>18</v>
      </c>
      <c r="D1080" s="60">
        <v>2</v>
      </c>
    </row>
    <row r="1081" spans="1:4" x14ac:dyDescent="0.25">
      <c r="A1081" s="60">
        <v>41478</v>
      </c>
      <c r="B1081" s="60">
        <v>23</v>
      </c>
      <c r="C1081" s="60" t="s">
        <v>18</v>
      </c>
      <c r="D1081" s="60">
        <v>7</v>
      </c>
    </row>
    <row r="1082" spans="1:4" x14ac:dyDescent="0.25">
      <c r="A1082" s="60">
        <v>41478</v>
      </c>
      <c r="B1082" s="60" t="s">
        <v>170</v>
      </c>
      <c r="C1082" s="60" t="s">
        <v>18</v>
      </c>
      <c r="D1082" s="60">
        <v>2</v>
      </c>
    </row>
    <row r="1083" spans="1:4" x14ac:dyDescent="0.25">
      <c r="A1083" s="60">
        <v>41478</v>
      </c>
      <c r="B1083" s="60">
        <v>23</v>
      </c>
      <c r="C1083" s="60" t="s">
        <v>53</v>
      </c>
      <c r="D1083" s="60">
        <v>7</v>
      </c>
    </row>
    <row r="1084" spans="1:4" x14ac:dyDescent="0.25">
      <c r="A1084" s="60">
        <v>41479</v>
      </c>
      <c r="B1084" s="60" t="s">
        <v>170</v>
      </c>
      <c r="C1084" s="60" t="s">
        <v>18</v>
      </c>
      <c r="D1084" s="60">
        <v>11.5</v>
      </c>
    </row>
    <row r="1085" spans="1:4" x14ac:dyDescent="0.25">
      <c r="A1085" s="60">
        <v>41480</v>
      </c>
      <c r="B1085" s="60" t="s">
        <v>170</v>
      </c>
      <c r="C1085" s="60" t="s">
        <v>18</v>
      </c>
      <c r="D1085" s="60">
        <v>9.5</v>
      </c>
    </row>
    <row r="1086" spans="1:4" x14ac:dyDescent="0.25">
      <c r="A1086" s="60">
        <v>41481</v>
      </c>
      <c r="B1086" s="60" t="s">
        <v>170</v>
      </c>
      <c r="C1086" s="60" t="s">
        <v>18</v>
      </c>
      <c r="D1086" s="60">
        <v>9.75</v>
      </c>
    </row>
    <row r="1087" spans="1:4" x14ac:dyDescent="0.25">
      <c r="A1087" s="60">
        <v>41484</v>
      </c>
      <c r="B1087" s="60" t="s">
        <v>143</v>
      </c>
      <c r="C1087" s="60" t="s">
        <v>18</v>
      </c>
      <c r="D1087" s="60">
        <v>1</v>
      </c>
    </row>
    <row r="1088" spans="1:4" x14ac:dyDescent="0.25">
      <c r="A1088" s="60">
        <v>41484</v>
      </c>
      <c r="B1088" s="60" t="s">
        <v>134</v>
      </c>
      <c r="C1088" s="60" t="s">
        <v>18</v>
      </c>
      <c r="D1088" s="60">
        <v>0.5</v>
      </c>
    </row>
    <row r="1089" spans="1:4" x14ac:dyDescent="0.25">
      <c r="A1089" s="60">
        <v>41484</v>
      </c>
      <c r="B1089" s="60" t="s">
        <v>133</v>
      </c>
      <c r="C1089" s="60" t="s">
        <v>18</v>
      </c>
      <c r="D1089" s="60">
        <v>0.5</v>
      </c>
    </row>
    <row r="1090" spans="1:4" x14ac:dyDescent="0.25">
      <c r="A1090" s="60">
        <v>41484</v>
      </c>
      <c r="B1090" s="60" t="s">
        <v>127</v>
      </c>
      <c r="C1090" s="60" t="s">
        <v>18</v>
      </c>
      <c r="D1090" s="60">
        <v>2</v>
      </c>
    </row>
    <row r="1091" spans="1:4" x14ac:dyDescent="0.25">
      <c r="A1091" s="60">
        <v>41484</v>
      </c>
      <c r="B1091" s="60" t="s">
        <v>47</v>
      </c>
      <c r="C1091" s="60" t="s">
        <v>18</v>
      </c>
      <c r="D1091" s="60">
        <v>0.5</v>
      </c>
    </row>
    <row r="1092" spans="1:4" x14ac:dyDescent="0.25">
      <c r="A1092" s="60">
        <v>41484</v>
      </c>
      <c r="B1092" s="60" t="s">
        <v>146</v>
      </c>
      <c r="C1092" s="60" t="s">
        <v>18</v>
      </c>
      <c r="D1092" s="60">
        <v>2</v>
      </c>
    </row>
    <row r="1093" spans="1:4" x14ac:dyDescent="0.25">
      <c r="A1093" s="60">
        <v>41484</v>
      </c>
      <c r="B1093" s="60" t="s">
        <v>151</v>
      </c>
      <c r="C1093" s="60" t="s">
        <v>18</v>
      </c>
      <c r="D1093" s="60">
        <v>0.5</v>
      </c>
    </row>
    <row r="1094" spans="1:4" x14ac:dyDescent="0.25">
      <c r="A1094" s="60">
        <v>41486</v>
      </c>
      <c r="B1094" s="60">
        <v>999</v>
      </c>
      <c r="C1094" s="60" t="s">
        <v>18</v>
      </c>
      <c r="D1094" s="60">
        <v>2.5</v>
      </c>
    </row>
    <row r="1095" spans="1:4" x14ac:dyDescent="0.25">
      <c r="A1095" s="60">
        <v>41486</v>
      </c>
      <c r="B1095" s="60" t="s">
        <v>131</v>
      </c>
      <c r="C1095" s="60" t="s">
        <v>18</v>
      </c>
      <c r="D1095" s="60">
        <v>4</v>
      </c>
    </row>
    <row r="1096" spans="1:4" x14ac:dyDescent="0.25">
      <c r="A1096" s="60">
        <v>41486</v>
      </c>
      <c r="B1096" s="60" t="s">
        <v>125</v>
      </c>
      <c r="C1096" s="60" t="s">
        <v>18</v>
      </c>
      <c r="D1096" s="60">
        <v>2</v>
      </c>
    </row>
    <row r="1097" spans="1:4" x14ac:dyDescent="0.25">
      <c r="A1097" s="60">
        <v>41487</v>
      </c>
      <c r="B1097" s="60" t="s">
        <v>170</v>
      </c>
      <c r="C1097" s="60" t="s">
        <v>18</v>
      </c>
      <c r="D1097" s="60">
        <v>14.75</v>
      </c>
    </row>
    <row r="1098" spans="1:4" x14ac:dyDescent="0.25">
      <c r="A1098" s="60">
        <v>41488</v>
      </c>
      <c r="B1098" s="60" t="s">
        <v>170</v>
      </c>
      <c r="C1098" s="60" t="s">
        <v>18</v>
      </c>
      <c r="D1098" s="60">
        <v>12.25</v>
      </c>
    </row>
    <row r="1099" spans="1:4" x14ac:dyDescent="0.25">
      <c r="A1099" s="60">
        <v>41489</v>
      </c>
      <c r="B1099" s="60" t="s">
        <v>170</v>
      </c>
      <c r="C1099" s="60" t="s">
        <v>18</v>
      </c>
      <c r="D1099" s="60">
        <v>12.25</v>
      </c>
    </row>
    <row r="1100" spans="1:4" x14ac:dyDescent="0.25">
      <c r="A1100" s="60">
        <v>41490</v>
      </c>
      <c r="B1100" s="60" t="s">
        <v>170</v>
      </c>
      <c r="C1100" s="60" t="s">
        <v>18</v>
      </c>
      <c r="D1100" s="60">
        <v>13</v>
      </c>
    </row>
    <row r="1101" spans="1:4" x14ac:dyDescent="0.25">
      <c r="A1101" s="60">
        <v>41491</v>
      </c>
      <c r="B1101" s="60" t="s">
        <v>170</v>
      </c>
      <c r="C1101" s="60" t="s">
        <v>18</v>
      </c>
      <c r="D1101" s="60">
        <v>13.5</v>
      </c>
    </row>
    <row r="1102" spans="1:4" x14ac:dyDescent="0.25">
      <c r="A1102" s="60">
        <v>41492</v>
      </c>
      <c r="B1102" s="60" t="s">
        <v>170</v>
      </c>
      <c r="C1102" s="60" t="s">
        <v>18</v>
      </c>
      <c r="D1102" s="60">
        <v>12</v>
      </c>
    </row>
    <row r="1103" spans="1:4" x14ac:dyDescent="0.25">
      <c r="A1103" s="60">
        <v>41493</v>
      </c>
      <c r="B1103" s="60" t="s">
        <v>133</v>
      </c>
      <c r="C1103" s="60" t="s">
        <v>18</v>
      </c>
      <c r="D1103" s="60">
        <v>4</v>
      </c>
    </row>
    <row r="1104" spans="1:4" x14ac:dyDescent="0.25">
      <c r="A1104" s="60">
        <v>41494</v>
      </c>
      <c r="B1104" s="60" t="s">
        <v>126</v>
      </c>
      <c r="C1104" s="60" t="s">
        <v>18</v>
      </c>
      <c r="D1104" s="60">
        <v>4.75</v>
      </c>
    </row>
    <row r="1105" spans="1:4" x14ac:dyDescent="0.25">
      <c r="A1105" s="60">
        <v>41496</v>
      </c>
      <c r="B1105" s="60" t="s">
        <v>170</v>
      </c>
      <c r="C1105" s="60" t="s">
        <v>18</v>
      </c>
      <c r="D1105" s="60">
        <v>7.25</v>
      </c>
    </row>
    <row r="1106" spans="1:4" x14ac:dyDescent="0.25">
      <c r="A1106" s="60">
        <v>41497</v>
      </c>
      <c r="B1106" s="60" t="s">
        <v>170</v>
      </c>
      <c r="C1106" s="60" t="s">
        <v>18</v>
      </c>
      <c r="D1106" s="60">
        <v>14.5</v>
      </c>
    </row>
    <row r="1107" spans="1:4" x14ac:dyDescent="0.25">
      <c r="A1107" s="60">
        <v>41498</v>
      </c>
      <c r="B1107" s="60" t="s">
        <v>170</v>
      </c>
      <c r="C1107" s="60" t="s">
        <v>18</v>
      </c>
      <c r="D1107" s="60">
        <v>14.25</v>
      </c>
    </row>
    <row r="1108" spans="1:4" x14ac:dyDescent="0.25">
      <c r="A1108" s="60">
        <v>41499</v>
      </c>
      <c r="B1108" s="60" t="s">
        <v>170</v>
      </c>
      <c r="C1108" s="60" t="s">
        <v>18</v>
      </c>
      <c r="D1108" s="60">
        <v>12</v>
      </c>
    </row>
    <row r="1109" spans="1:4" x14ac:dyDescent="0.25">
      <c r="A1109" s="60">
        <v>41500</v>
      </c>
      <c r="B1109" s="60" t="s">
        <v>143</v>
      </c>
      <c r="C1109" s="60" t="s">
        <v>18</v>
      </c>
      <c r="D1109" s="60">
        <v>1</v>
      </c>
    </row>
    <row r="1110" spans="1:4" x14ac:dyDescent="0.25">
      <c r="A1110" s="60">
        <v>41500</v>
      </c>
      <c r="B1110" s="60" t="s">
        <v>168</v>
      </c>
      <c r="C1110" s="60" t="s">
        <v>18</v>
      </c>
      <c r="D1110" s="60">
        <v>3</v>
      </c>
    </row>
    <row r="1111" spans="1:4" x14ac:dyDescent="0.25">
      <c r="A1111" s="60">
        <v>41500</v>
      </c>
      <c r="B1111" s="60" t="s">
        <v>170</v>
      </c>
      <c r="C1111" s="60" t="s">
        <v>18</v>
      </c>
      <c r="D1111" s="60">
        <v>1</v>
      </c>
    </row>
    <row r="1112" spans="1:4" x14ac:dyDescent="0.25">
      <c r="A1112" s="60">
        <v>41500</v>
      </c>
      <c r="B1112" s="60" t="s">
        <v>133</v>
      </c>
      <c r="C1112" s="60" t="s">
        <v>18</v>
      </c>
      <c r="D1112" s="60">
        <v>1.5</v>
      </c>
    </row>
    <row r="1113" spans="1:4" x14ac:dyDescent="0.25">
      <c r="A1113" s="60">
        <v>41500</v>
      </c>
      <c r="B1113" s="60" t="s">
        <v>39</v>
      </c>
      <c r="C1113" s="60" t="s">
        <v>18</v>
      </c>
      <c r="D1113" s="60">
        <v>4</v>
      </c>
    </row>
    <row r="1114" spans="1:4" x14ac:dyDescent="0.25">
      <c r="A1114" s="60">
        <v>41500</v>
      </c>
      <c r="B1114" s="60" t="s">
        <v>140</v>
      </c>
      <c r="C1114" s="60" t="s">
        <v>18</v>
      </c>
      <c r="D1114" s="60">
        <v>3.25</v>
      </c>
    </row>
    <row r="1115" spans="1:4" x14ac:dyDescent="0.25">
      <c r="A1115" s="60">
        <v>41519</v>
      </c>
      <c r="B1115" s="60" t="s">
        <v>136</v>
      </c>
      <c r="C1115" s="60" t="s">
        <v>18</v>
      </c>
      <c r="D1115" s="60">
        <v>2</v>
      </c>
    </row>
    <row r="1116" spans="1:4" x14ac:dyDescent="0.25">
      <c r="A1116" s="60">
        <v>41519</v>
      </c>
      <c r="B1116" s="60" t="s">
        <v>173</v>
      </c>
      <c r="C1116" s="60" t="s">
        <v>18</v>
      </c>
      <c r="D1116" s="60">
        <v>3.5</v>
      </c>
    </row>
    <row r="1117" spans="1:4" x14ac:dyDescent="0.25">
      <c r="A1117" s="60">
        <v>41519</v>
      </c>
      <c r="B1117" s="60">
        <v>133</v>
      </c>
      <c r="C1117" s="60" t="s">
        <v>18</v>
      </c>
      <c r="D1117" s="60">
        <v>0.5</v>
      </c>
    </row>
    <row r="1118" spans="1:4" x14ac:dyDescent="0.25">
      <c r="A1118" s="60">
        <v>41520</v>
      </c>
      <c r="B1118" s="60" t="s">
        <v>173</v>
      </c>
      <c r="C1118" s="60" t="s">
        <v>18</v>
      </c>
      <c r="D1118" s="60">
        <v>8.5</v>
      </c>
    </row>
    <row r="1119" spans="1:4" x14ac:dyDescent="0.25">
      <c r="A1119" s="60">
        <v>41521</v>
      </c>
      <c r="B1119" s="60" t="s">
        <v>173</v>
      </c>
      <c r="C1119" s="60" t="s">
        <v>18</v>
      </c>
      <c r="D1119" s="60">
        <v>6.25</v>
      </c>
    </row>
    <row r="1120" spans="1:4" x14ac:dyDescent="0.25">
      <c r="A1120" s="60">
        <v>41521</v>
      </c>
      <c r="B1120" s="60" t="s">
        <v>157</v>
      </c>
      <c r="C1120" s="60" t="s">
        <v>18</v>
      </c>
      <c r="D1120" s="60">
        <v>3</v>
      </c>
    </row>
    <row r="1121" spans="1:4" x14ac:dyDescent="0.25">
      <c r="A1121" s="60">
        <v>41522</v>
      </c>
      <c r="B1121" s="60" t="s">
        <v>157</v>
      </c>
      <c r="C1121" s="60" t="s">
        <v>18</v>
      </c>
      <c r="D1121" s="60">
        <v>2</v>
      </c>
    </row>
    <row r="1122" spans="1:4" x14ac:dyDescent="0.25">
      <c r="A1122" s="60">
        <v>41522</v>
      </c>
      <c r="B1122" s="60" t="s">
        <v>168</v>
      </c>
      <c r="C1122" s="60" t="s">
        <v>18</v>
      </c>
      <c r="D1122" s="60">
        <v>7</v>
      </c>
    </row>
    <row r="1123" spans="1:4" x14ac:dyDescent="0.25">
      <c r="A1123" s="60">
        <v>41523</v>
      </c>
      <c r="B1123" s="60" t="s">
        <v>173</v>
      </c>
      <c r="C1123" s="60" t="s">
        <v>18</v>
      </c>
      <c r="D1123" s="60">
        <v>6.5</v>
      </c>
    </row>
    <row r="1124" spans="1:4" x14ac:dyDescent="0.25">
      <c r="A1124" s="60">
        <v>41524</v>
      </c>
      <c r="B1124" s="60" t="s">
        <v>168</v>
      </c>
      <c r="C1124" s="60" t="s">
        <v>18</v>
      </c>
      <c r="D1124" s="60">
        <v>4</v>
      </c>
    </row>
    <row r="1125" spans="1:4" x14ac:dyDescent="0.25">
      <c r="A1125" s="60">
        <v>41526</v>
      </c>
      <c r="B1125" s="60" t="s">
        <v>139</v>
      </c>
      <c r="C1125" s="60" t="s">
        <v>18</v>
      </c>
      <c r="D1125" s="60">
        <v>1</v>
      </c>
    </row>
    <row r="1126" spans="1:4" x14ac:dyDescent="0.25">
      <c r="A1126" s="60">
        <v>41526</v>
      </c>
      <c r="B1126" s="60" t="s">
        <v>62</v>
      </c>
      <c r="C1126" s="60" t="s">
        <v>18</v>
      </c>
      <c r="D1126" s="60">
        <v>1</v>
      </c>
    </row>
    <row r="1127" spans="1:4" x14ac:dyDescent="0.25">
      <c r="A1127" s="60">
        <v>41526</v>
      </c>
      <c r="B1127" s="60" t="s">
        <v>125</v>
      </c>
      <c r="C1127" s="60" t="s">
        <v>18</v>
      </c>
      <c r="D1127" s="60">
        <v>8</v>
      </c>
    </row>
    <row r="1128" spans="1:4" x14ac:dyDescent="0.25">
      <c r="A1128" s="60">
        <v>41527</v>
      </c>
      <c r="B1128" s="60" t="s">
        <v>136</v>
      </c>
      <c r="C1128" s="60" t="s">
        <v>18</v>
      </c>
      <c r="D1128" s="60">
        <v>1.5</v>
      </c>
    </row>
    <row r="1129" spans="1:4" x14ac:dyDescent="0.25">
      <c r="A1129" s="60">
        <v>41527</v>
      </c>
      <c r="B1129" s="60" t="s">
        <v>148</v>
      </c>
      <c r="C1129" s="60" t="s">
        <v>18</v>
      </c>
      <c r="D1129" s="60">
        <v>0.5</v>
      </c>
    </row>
    <row r="1130" spans="1:4" x14ac:dyDescent="0.25">
      <c r="A1130" s="60">
        <v>41527</v>
      </c>
      <c r="B1130" s="60" t="s">
        <v>174</v>
      </c>
      <c r="C1130" s="60" t="s">
        <v>18</v>
      </c>
      <c r="D1130" s="60">
        <v>3.75</v>
      </c>
    </row>
    <row r="1131" spans="1:4" x14ac:dyDescent="0.25">
      <c r="A1131" s="60">
        <v>41527</v>
      </c>
      <c r="B1131" s="60" t="s">
        <v>146</v>
      </c>
      <c r="C1131" s="60" t="s">
        <v>18</v>
      </c>
      <c r="D1131" s="60">
        <v>1</v>
      </c>
    </row>
    <row r="1132" spans="1:4" x14ac:dyDescent="0.25">
      <c r="A1132" s="60">
        <v>41527</v>
      </c>
      <c r="B1132" s="60" t="s">
        <v>139</v>
      </c>
      <c r="C1132" s="60" t="s">
        <v>18</v>
      </c>
      <c r="D1132" s="60">
        <v>3.5</v>
      </c>
    </row>
    <row r="1133" spans="1:4" x14ac:dyDescent="0.25">
      <c r="A1133" s="60">
        <v>41528</v>
      </c>
      <c r="B1133" s="60" t="s">
        <v>139</v>
      </c>
      <c r="C1133" s="60" t="s">
        <v>18</v>
      </c>
      <c r="D1133" s="60">
        <v>2</v>
      </c>
    </row>
    <row r="1134" spans="1:4" x14ac:dyDescent="0.25">
      <c r="A1134" s="60">
        <v>41528</v>
      </c>
      <c r="B1134" s="60" t="s">
        <v>175</v>
      </c>
      <c r="C1134" s="60" t="s">
        <v>18</v>
      </c>
      <c r="D1134" s="60">
        <v>3.25</v>
      </c>
    </row>
    <row r="1135" spans="1:4" x14ac:dyDescent="0.25">
      <c r="A1135" s="60">
        <v>41528</v>
      </c>
      <c r="B1135" s="60">
        <v>133</v>
      </c>
      <c r="C1135" s="60" t="s">
        <v>18</v>
      </c>
      <c r="D1135" s="60">
        <v>2.5</v>
      </c>
    </row>
    <row r="1136" spans="1:4" x14ac:dyDescent="0.25">
      <c r="A1136" s="60">
        <v>41529</v>
      </c>
      <c r="B1136" s="60" t="s">
        <v>160</v>
      </c>
      <c r="C1136" s="60" t="s">
        <v>18</v>
      </c>
      <c r="D1136" s="60">
        <v>9</v>
      </c>
    </row>
    <row r="1137" spans="1:4" x14ac:dyDescent="0.25">
      <c r="A1137" s="60">
        <v>41530</v>
      </c>
      <c r="B1137" s="60" t="s">
        <v>148</v>
      </c>
      <c r="C1137" s="60" t="s">
        <v>18</v>
      </c>
      <c r="D1137" s="60">
        <v>2</v>
      </c>
    </row>
    <row r="1138" spans="1:4" x14ac:dyDescent="0.25">
      <c r="A1138" s="60">
        <v>41530</v>
      </c>
      <c r="B1138" s="60" t="s">
        <v>160</v>
      </c>
      <c r="C1138" s="60" t="s">
        <v>18</v>
      </c>
      <c r="D1138" s="60">
        <v>8.25</v>
      </c>
    </row>
    <row r="1139" spans="1:4" x14ac:dyDescent="0.25">
      <c r="A1139" s="60">
        <v>41533</v>
      </c>
      <c r="B1139" s="60" t="s">
        <v>160</v>
      </c>
      <c r="C1139" s="60" t="s">
        <v>18</v>
      </c>
      <c r="D1139" s="60">
        <v>3.75</v>
      </c>
    </row>
    <row r="1140" spans="1:4" x14ac:dyDescent="0.25">
      <c r="A1140" s="60">
        <v>41533</v>
      </c>
      <c r="B1140" s="60" t="s">
        <v>176</v>
      </c>
      <c r="C1140" s="60" t="s">
        <v>18</v>
      </c>
      <c r="D1140" s="60">
        <v>4</v>
      </c>
    </row>
    <row r="1141" spans="1:4" x14ac:dyDescent="0.25">
      <c r="A1141" s="60">
        <v>41534</v>
      </c>
      <c r="B1141" s="60" t="s">
        <v>160</v>
      </c>
      <c r="C1141" s="60" t="s">
        <v>18</v>
      </c>
      <c r="D1141" s="60">
        <v>7.75</v>
      </c>
    </row>
    <row r="1142" spans="1:4" x14ac:dyDescent="0.25">
      <c r="A1142" s="60">
        <v>41534</v>
      </c>
      <c r="B1142" s="60" t="s">
        <v>62</v>
      </c>
      <c r="C1142" s="60" t="s">
        <v>18</v>
      </c>
      <c r="D1142" s="60">
        <v>1.5</v>
      </c>
    </row>
    <row r="1143" spans="1:4" x14ac:dyDescent="0.25">
      <c r="A1143" s="60">
        <v>41535</v>
      </c>
      <c r="B1143" s="60" t="s">
        <v>160</v>
      </c>
      <c r="C1143" s="60" t="s">
        <v>18</v>
      </c>
      <c r="D1143" s="60">
        <v>11.5</v>
      </c>
    </row>
    <row r="1144" spans="1:4" x14ac:dyDescent="0.25">
      <c r="A1144" s="60">
        <v>41536</v>
      </c>
      <c r="B1144" s="60" t="s">
        <v>160</v>
      </c>
      <c r="C1144" s="60" t="s">
        <v>18</v>
      </c>
      <c r="D1144" s="60">
        <v>9.25</v>
      </c>
    </row>
    <row r="1145" spans="1:4" x14ac:dyDescent="0.25">
      <c r="A1145" s="60">
        <v>41537</v>
      </c>
      <c r="B1145" s="60" t="s">
        <v>160</v>
      </c>
      <c r="C1145" s="60" t="s">
        <v>18</v>
      </c>
      <c r="D1145" s="60">
        <v>6.25</v>
      </c>
    </row>
    <row r="1146" spans="1:4" x14ac:dyDescent="0.25">
      <c r="A1146" s="60">
        <v>41537</v>
      </c>
      <c r="B1146" s="60" t="s">
        <v>177</v>
      </c>
      <c r="C1146" s="60" t="s">
        <v>18</v>
      </c>
      <c r="D1146" s="60">
        <v>2.5</v>
      </c>
    </row>
    <row r="1147" spans="1:4" x14ac:dyDescent="0.25">
      <c r="A1147" s="60">
        <v>41537</v>
      </c>
      <c r="B1147" s="60" t="s">
        <v>62</v>
      </c>
      <c r="C1147" s="60" t="s">
        <v>18</v>
      </c>
      <c r="D1147" s="60">
        <v>2</v>
      </c>
    </row>
    <row r="1148" spans="1:4" x14ac:dyDescent="0.25">
      <c r="A1148" s="60">
        <v>41540</v>
      </c>
      <c r="B1148" s="60" t="s">
        <v>160</v>
      </c>
      <c r="C1148" s="60" t="s">
        <v>18</v>
      </c>
      <c r="D1148" s="60">
        <v>10</v>
      </c>
    </row>
    <row r="1149" spans="1:4" x14ac:dyDescent="0.25">
      <c r="A1149" s="60">
        <v>41541</v>
      </c>
      <c r="B1149" s="60" t="s">
        <v>160</v>
      </c>
      <c r="C1149" s="60" t="s">
        <v>18</v>
      </c>
      <c r="D1149" s="60">
        <v>10</v>
      </c>
    </row>
    <row r="1150" spans="1:4" x14ac:dyDescent="0.25">
      <c r="A1150" s="60">
        <v>41542</v>
      </c>
      <c r="B1150" s="60" t="s">
        <v>160</v>
      </c>
      <c r="C1150" s="60" t="s">
        <v>18</v>
      </c>
      <c r="D1150" s="60">
        <v>10</v>
      </c>
    </row>
    <row r="1151" spans="1:4" x14ac:dyDescent="0.25">
      <c r="A1151" s="60">
        <v>41543</v>
      </c>
      <c r="B1151" s="60" t="s">
        <v>160</v>
      </c>
      <c r="C1151" s="60" t="s">
        <v>18</v>
      </c>
      <c r="D1151" s="60">
        <v>10</v>
      </c>
    </row>
    <row r="1152" spans="1:4" x14ac:dyDescent="0.25">
      <c r="A1152" s="60">
        <v>41544</v>
      </c>
      <c r="B1152" s="60" t="s">
        <v>160</v>
      </c>
      <c r="C1152" s="60" t="s">
        <v>18</v>
      </c>
      <c r="D1152" s="60">
        <v>10</v>
      </c>
    </row>
    <row r="1153" spans="1:4" x14ac:dyDescent="0.25">
      <c r="A1153" s="60">
        <v>41545</v>
      </c>
      <c r="B1153" s="60" t="s">
        <v>160</v>
      </c>
      <c r="C1153" s="60" t="s">
        <v>18</v>
      </c>
      <c r="D1153" s="60">
        <v>10.5</v>
      </c>
    </row>
    <row r="1154" spans="1:4" x14ac:dyDescent="0.25">
      <c r="A1154" s="60">
        <v>41547</v>
      </c>
      <c r="B1154" s="60" t="s">
        <v>160</v>
      </c>
      <c r="C1154" s="60" t="s">
        <v>18</v>
      </c>
      <c r="D1154" s="60">
        <v>10</v>
      </c>
    </row>
    <row r="1155" spans="1:4" x14ac:dyDescent="0.25">
      <c r="A1155" s="60">
        <v>41548</v>
      </c>
      <c r="B1155" s="60" t="s">
        <v>160</v>
      </c>
      <c r="C1155" s="60" t="s">
        <v>18</v>
      </c>
      <c r="D1155" s="60">
        <v>10</v>
      </c>
    </row>
    <row r="1156" spans="1:4" x14ac:dyDescent="0.25">
      <c r="A1156" s="60">
        <v>41549</v>
      </c>
      <c r="B1156" s="60" t="s">
        <v>160</v>
      </c>
      <c r="C1156" s="60" t="s">
        <v>18</v>
      </c>
      <c r="D1156" s="60">
        <v>10</v>
      </c>
    </row>
    <row r="1157" spans="1:4" x14ac:dyDescent="0.25">
      <c r="A1157" s="60">
        <v>41550</v>
      </c>
      <c r="B1157" s="60" t="s">
        <v>160</v>
      </c>
      <c r="C1157" s="60" t="s">
        <v>18</v>
      </c>
      <c r="D1157" s="60">
        <v>10</v>
      </c>
    </row>
    <row r="1158" spans="1:4" x14ac:dyDescent="0.25">
      <c r="A1158" s="60">
        <v>41551</v>
      </c>
      <c r="B1158" s="60" t="s">
        <v>160</v>
      </c>
      <c r="C1158" s="60" t="s">
        <v>18</v>
      </c>
      <c r="D1158" s="60">
        <v>10</v>
      </c>
    </row>
    <row r="1159" spans="1:4" x14ac:dyDescent="0.25">
      <c r="A1159" s="60">
        <v>41552</v>
      </c>
      <c r="B1159" s="60" t="s">
        <v>160</v>
      </c>
      <c r="C1159" s="60" t="s">
        <v>18</v>
      </c>
      <c r="D1159" s="60">
        <v>10.25</v>
      </c>
    </row>
    <row r="1160" spans="1:4" x14ac:dyDescent="0.25">
      <c r="A1160" s="60">
        <v>41554</v>
      </c>
      <c r="B1160" s="60" t="s">
        <v>160</v>
      </c>
      <c r="C1160" s="60" t="s">
        <v>18</v>
      </c>
      <c r="D1160" s="60">
        <v>10</v>
      </c>
    </row>
    <row r="1161" spans="1:4" x14ac:dyDescent="0.25">
      <c r="A1161" s="60">
        <v>41555</v>
      </c>
      <c r="B1161" s="60" t="s">
        <v>160</v>
      </c>
      <c r="C1161" s="60" t="s">
        <v>18</v>
      </c>
      <c r="D1161" s="60">
        <v>10</v>
      </c>
    </row>
    <row r="1162" spans="1:4" x14ac:dyDescent="0.25">
      <c r="A1162" s="60">
        <v>41556</v>
      </c>
      <c r="B1162" s="60" t="s">
        <v>160</v>
      </c>
      <c r="C1162" s="60" t="s">
        <v>18</v>
      </c>
      <c r="D1162" s="60">
        <v>10</v>
      </c>
    </row>
    <row r="1163" spans="1:4" x14ac:dyDescent="0.25">
      <c r="A1163" s="60">
        <v>41557</v>
      </c>
      <c r="B1163" s="60" t="s">
        <v>160</v>
      </c>
      <c r="C1163" s="60" t="s">
        <v>18</v>
      </c>
      <c r="D1163" s="60">
        <v>10</v>
      </c>
    </row>
    <row r="1164" spans="1:4" x14ac:dyDescent="0.25">
      <c r="A1164" s="60">
        <v>41558</v>
      </c>
      <c r="B1164" s="60" t="s">
        <v>160</v>
      </c>
      <c r="C1164" s="60" t="s">
        <v>18</v>
      </c>
      <c r="D1164" s="60">
        <v>10</v>
      </c>
    </row>
    <row r="1165" spans="1:4" x14ac:dyDescent="0.25">
      <c r="A1165" s="60">
        <v>41559</v>
      </c>
      <c r="B1165" s="60" t="s">
        <v>160</v>
      </c>
      <c r="C1165" s="60" t="s">
        <v>18</v>
      </c>
      <c r="D1165" s="60">
        <v>10</v>
      </c>
    </row>
    <row r="1166" spans="1:4" x14ac:dyDescent="0.25">
      <c r="A1166" s="60">
        <v>41561</v>
      </c>
      <c r="B1166" s="60">
        <v>114</v>
      </c>
      <c r="C1166" s="60" t="s">
        <v>18</v>
      </c>
      <c r="D1166" s="60">
        <v>1.25</v>
      </c>
    </row>
    <row r="1167" spans="1:4" x14ac:dyDescent="0.25">
      <c r="A1167" s="60">
        <v>41561</v>
      </c>
      <c r="B1167" s="60" t="s">
        <v>141</v>
      </c>
      <c r="C1167" s="60" t="s">
        <v>18</v>
      </c>
      <c r="D1167" s="60">
        <v>4</v>
      </c>
    </row>
    <row r="1168" spans="1:4" x14ac:dyDescent="0.25">
      <c r="A1168" s="60">
        <v>41561</v>
      </c>
      <c r="B1168" s="60" t="s">
        <v>175</v>
      </c>
      <c r="C1168" s="60" t="s">
        <v>18</v>
      </c>
      <c r="D1168" s="60">
        <v>1</v>
      </c>
    </row>
    <row r="1169" spans="1:4" x14ac:dyDescent="0.25">
      <c r="A1169" s="60">
        <v>41561</v>
      </c>
      <c r="B1169" s="60" t="s">
        <v>176</v>
      </c>
      <c r="C1169" s="60" t="s">
        <v>18</v>
      </c>
      <c r="D1169" s="60">
        <v>3.75</v>
      </c>
    </row>
    <row r="1170" spans="1:4" x14ac:dyDescent="0.25">
      <c r="A1170" s="60">
        <v>41562</v>
      </c>
      <c r="B1170" s="60" t="s">
        <v>160</v>
      </c>
      <c r="C1170" s="60" t="s">
        <v>18</v>
      </c>
      <c r="D1170" s="60">
        <v>10</v>
      </c>
    </row>
    <row r="1171" spans="1:4" x14ac:dyDescent="0.25">
      <c r="A1171" s="60">
        <v>41563</v>
      </c>
      <c r="B1171" s="60" t="s">
        <v>160</v>
      </c>
      <c r="C1171" s="60" t="s">
        <v>18</v>
      </c>
      <c r="D1171" s="60">
        <v>10</v>
      </c>
    </row>
    <row r="1172" spans="1:4" x14ac:dyDescent="0.25">
      <c r="A1172" s="60">
        <v>41564</v>
      </c>
      <c r="B1172" s="60" t="s">
        <v>160</v>
      </c>
      <c r="C1172" s="60" t="s">
        <v>18</v>
      </c>
      <c r="D1172" s="60">
        <v>10</v>
      </c>
    </row>
    <row r="1173" spans="1:4" x14ac:dyDescent="0.25">
      <c r="A1173" s="60">
        <v>41565</v>
      </c>
      <c r="B1173" s="60" t="s">
        <v>160</v>
      </c>
      <c r="C1173" s="60" t="s">
        <v>18</v>
      </c>
      <c r="D1173" s="60">
        <v>10</v>
      </c>
    </row>
    <row r="1174" spans="1:4" x14ac:dyDescent="0.25">
      <c r="A1174" s="60">
        <v>41566</v>
      </c>
      <c r="B1174" s="60" t="s">
        <v>160</v>
      </c>
      <c r="C1174" s="60" t="s">
        <v>18</v>
      </c>
      <c r="D1174" s="60">
        <v>10</v>
      </c>
    </row>
    <row r="1175" spans="1:4" x14ac:dyDescent="0.25">
      <c r="A1175" s="60">
        <v>41568</v>
      </c>
      <c r="B1175" s="60">
        <v>21</v>
      </c>
      <c r="C1175" s="60" t="s">
        <v>18</v>
      </c>
      <c r="D1175" s="60">
        <v>1.5</v>
      </c>
    </row>
    <row r="1176" spans="1:4" x14ac:dyDescent="0.25">
      <c r="A1176" s="60">
        <v>41568</v>
      </c>
      <c r="B1176" s="60" t="s">
        <v>160</v>
      </c>
      <c r="C1176" s="60" t="s">
        <v>18</v>
      </c>
      <c r="D1176" s="60">
        <v>7.25</v>
      </c>
    </row>
    <row r="1177" spans="1:4" x14ac:dyDescent="0.25">
      <c r="A1177" s="60">
        <v>41568</v>
      </c>
      <c r="B1177" s="60">
        <v>21</v>
      </c>
      <c r="C1177" s="60" t="s">
        <v>53</v>
      </c>
      <c r="D1177" s="60">
        <v>1.5</v>
      </c>
    </row>
    <row r="1178" spans="1:4" x14ac:dyDescent="0.25">
      <c r="A1178" s="60">
        <v>41569</v>
      </c>
      <c r="B1178" s="60" t="s">
        <v>127</v>
      </c>
      <c r="C1178" s="60" t="s">
        <v>18</v>
      </c>
      <c r="D1178" s="60">
        <v>2</v>
      </c>
    </row>
    <row r="1179" spans="1:4" x14ac:dyDescent="0.25">
      <c r="A1179" s="60">
        <v>41569</v>
      </c>
      <c r="B1179" s="60" t="s">
        <v>132</v>
      </c>
      <c r="C1179" s="60" t="s">
        <v>18</v>
      </c>
      <c r="D1179" s="60">
        <v>4</v>
      </c>
    </row>
    <row r="1180" spans="1:4" x14ac:dyDescent="0.25">
      <c r="A1180" s="60">
        <v>41575</v>
      </c>
      <c r="B1180" s="60" t="s">
        <v>160</v>
      </c>
      <c r="C1180" s="60" t="s">
        <v>18</v>
      </c>
      <c r="D1180" s="60">
        <v>10.5</v>
      </c>
    </row>
    <row r="1181" spans="1:4" x14ac:dyDescent="0.25">
      <c r="A1181" s="60">
        <v>41576</v>
      </c>
      <c r="B1181" s="60" t="s">
        <v>160</v>
      </c>
      <c r="C1181" s="60" t="s">
        <v>18</v>
      </c>
      <c r="D1181" s="60">
        <v>7</v>
      </c>
    </row>
    <row r="1182" spans="1:4" x14ac:dyDescent="0.25">
      <c r="A1182" s="60">
        <v>41577</v>
      </c>
      <c r="B1182" s="60" t="s">
        <v>160</v>
      </c>
      <c r="C1182" s="60" t="s">
        <v>18</v>
      </c>
      <c r="D1182" s="60">
        <v>7.5</v>
      </c>
    </row>
    <row r="1183" spans="1:4" x14ac:dyDescent="0.25">
      <c r="A1183" s="60">
        <v>41582</v>
      </c>
      <c r="B1183" s="60" t="s">
        <v>168</v>
      </c>
      <c r="C1183" s="60" t="s">
        <v>18</v>
      </c>
      <c r="D1183" s="60">
        <v>3</v>
      </c>
    </row>
    <row r="1184" spans="1:4" x14ac:dyDescent="0.25">
      <c r="A1184" s="60">
        <v>41582</v>
      </c>
      <c r="B1184" s="60">
        <v>133</v>
      </c>
      <c r="C1184" s="60" t="s">
        <v>18</v>
      </c>
      <c r="D1184" s="60">
        <v>3</v>
      </c>
    </row>
    <row r="1185" spans="1:4" x14ac:dyDescent="0.25">
      <c r="A1185" s="60">
        <v>41582</v>
      </c>
      <c r="B1185" s="60">
        <v>133</v>
      </c>
      <c r="C1185" s="60" t="s">
        <v>53</v>
      </c>
      <c r="D1185" s="60">
        <v>3</v>
      </c>
    </row>
    <row r="1186" spans="1:4" x14ac:dyDescent="0.25">
      <c r="A1186" s="60">
        <v>41583</v>
      </c>
      <c r="B1186" s="60" t="s">
        <v>125</v>
      </c>
      <c r="C1186" s="60" t="s">
        <v>18</v>
      </c>
      <c r="D1186" s="60">
        <v>8.5</v>
      </c>
    </row>
    <row r="1187" spans="1:4" x14ac:dyDescent="0.25">
      <c r="A1187" s="60">
        <v>41584</v>
      </c>
      <c r="B1187" s="60" t="s">
        <v>127</v>
      </c>
      <c r="C1187" s="60" t="s">
        <v>18</v>
      </c>
      <c r="D1187" s="60">
        <v>8</v>
      </c>
    </row>
    <row r="1188" spans="1:4" x14ac:dyDescent="0.25">
      <c r="A1188" s="60">
        <v>41585</v>
      </c>
      <c r="B1188" s="60" t="s">
        <v>168</v>
      </c>
      <c r="C1188" s="60" t="s">
        <v>18</v>
      </c>
      <c r="D1188" s="60">
        <v>1</v>
      </c>
    </row>
    <row r="1189" spans="1:4" x14ac:dyDescent="0.25">
      <c r="A1189" s="60">
        <v>41585</v>
      </c>
      <c r="B1189" s="60" t="s">
        <v>127</v>
      </c>
      <c r="C1189" s="60" t="s">
        <v>18</v>
      </c>
      <c r="D1189" s="60">
        <v>3</v>
      </c>
    </row>
    <row r="1190" spans="1:4" x14ac:dyDescent="0.25">
      <c r="A1190" s="60">
        <v>41585</v>
      </c>
      <c r="B1190" s="60" t="s">
        <v>125</v>
      </c>
      <c r="C1190" s="60" t="s">
        <v>18</v>
      </c>
      <c r="D1190" s="60">
        <v>2.5</v>
      </c>
    </row>
    <row r="1191" spans="1:4" x14ac:dyDescent="0.25">
      <c r="A1191" s="60">
        <v>41586</v>
      </c>
      <c r="B1191" s="60" t="s">
        <v>168</v>
      </c>
      <c r="C1191" s="60" t="s">
        <v>18</v>
      </c>
      <c r="D1191" s="60">
        <v>2.25</v>
      </c>
    </row>
    <row r="1192" spans="1:4" x14ac:dyDescent="0.25">
      <c r="A1192" s="60">
        <v>41586</v>
      </c>
      <c r="B1192" s="60">
        <v>10</v>
      </c>
      <c r="C1192" s="60" t="s">
        <v>18</v>
      </c>
      <c r="D1192" s="60">
        <v>4</v>
      </c>
    </row>
    <row r="1193" spans="1:4" x14ac:dyDescent="0.25">
      <c r="A1193" s="60">
        <v>41586</v>
      </c>
      <c r="B1193" s="60" t="s">
        <v>125</v>
      </c>
      <c r="C1193" s="60" t="s">
        <v>18</v>
      </c>
      <c r="D1193" s="60">
        <v>1</v>
      </c>
    </row>
    <row r="1194" spans="1:4" x14ac:dyDescent="0.25">
      <c r="A1194" s="60">
        <v>41590</v>
      </c>
      <c r="B1194" s="60" t="s">
        <v>39</v>
      </c>
      <c r="C1194" s="60" t="s">
        <v>18</v>
      </c>
      <c r="D1194" s="60">
        <v>6.5</v>
      </c>
    </row>
    <row r="1195" spans="1:4" x14ac:dyDescent="0.25">
      <c r="A1195" s="60">
        <v>41591</v>
      </c>
      <c r="B1195" s="60" t="s">
        <v>168</v>
      </c>
      <c r="C1195" s="60" t="s">
        <v>18</v>
      </c>
      <c r="D1195" s="60">
        <v>6</v>
      </c>
    </row>
    <row r="1196" spans="1:4" x14ac:dyDescent="0.25">
      <c r="A1196" s="60">
        <v>41592</v>
      </c>
      <c r="B1196" s="60" t="s">
        <v>168</v>
      </c>
      <c r="C1196" s="60" t="s">
        <v>18</v>
      </c>
      <c r="D1196" s="60">
        <v>5.75</v>
      </c>
    </row>
    <row r="1197" spans="1:4" x14ac:dyDescent="0.25">
      <c r="A1197" s="60">
        <v>41593</v>
      </c>
      <c r="B1197" s="60" t="s">
        <v>168</v>
      </c>
      <c r="C1197" s="60" t="s">
        <v>18</v>
      </c>
      <c r="D1197" s="60">
        <v>2.75</v>
      </c>
    </row>
    <row r="1198" spans="1:4" x14ac:dyDescent="0.25">
      <c r="A1198" s="60">
        <v>41596</v>
      </c>
      <c r="B1198" s="60" t="s">
        <v>127</v>
      </c>
      <c r="C1198" s="60" t="s">
        <v>18</v>
      </c>
      <c r="D1198" s="60">
        <v>1</v>
      </c>
    </row>
    <row r="1199" spans="1:4" x14ac:dyDescent="0.25">
      <c r="A1199" s="60">
        <v>41596</v>
      </c>
      <c r="B1199" s="60" t="s">
        <v>39</v>
      </c>
      <c r="C1199" s="60" t="s">
        <v>18</v>
      </c>
      <c r="D1199" s="60">
        <v>5.25</v>
      </c>
    </row>
    <row r="1200" spans="1:4" x14ac:dyDescent="0.25">
      <c r="A1200" s="60">
        <v>41597</v>
      </c>
      <c r="B1200" s="60" t="s">
        <v>168</v>
      </c>
      <c r="C1200" s="60" t="s">
        <v>18</v>
      </c>
      <c r="D1200" s="60">
        <v>6.75</v>
      </c>
    </row>
    <row r="1201" spans="1:4" x14ac:dyDescent="0.25">
      <c r="A1201" s="60">
        <v>41597</v>
      </c>
      <c r="B1201" s="60" t="s">
        <v>154</v>
      </c>
      <c r="C1201" s="60" t="s">
        <v>18</v>
      </c>
      <c r="D1201" s="60">
        <v>1</v>
      </c>
    </row>
    <row r="1202" spans="1:4" x14ac:dyDescent="0.25">
      <c r="A1202" s="60">
        <v>41598</v>
      </c>
      <c r="B1202" s="60" t="s">
        <v>168</v>
      </c>
      <c r="C1202" s="60" t="s">
        <v>18</v>
      </c>
      <c r="D1202" s="60">
        <v>8.5</v>
      </c>
    </row>
    <row r="1203" spans="1:4" x14ac:dyDescent="0.25">
      <c r="A1203" s="60">
        <v>41599</v>
      </c>
      <c r="B1203" s="60" t="s">
        <v>168</v>
      </c>
      <c r="C1203" s="60" t="s">
        <v>18</v>
      </c>
      <c r="D1203" s="60">
        <v>7.75</v>
      </c>
    </row>
    <row r="1204" spans="1:4" x14ac:dyDescent="0.25">
      <c r="A1204" s="60">
        <v>41599</v>
      </c>
      <c r="B1204" s="60" t="s">
        <v>146</v>
      </c>
      <c r="C1204" s="60" t="s">
        <v>18</v>
      </c>
      <c r="D1204" s="60">
        <v>1</v>
      </c>
    </row>
    <row r="1205" spans="1:4" x14ac:dyDescent="0.25">
      <c r="A1205" s="60">
        <v>41600</v>
      </c>
      <c r="B1205" s="60" t="s">
        <v>168</v>
      </c>
      <c r="C1205" s="60" t="s">
        <v>18</v>
      </c>
      <c r="D1205" s="60">
        <v>1</v>
      </c>
    </row>
    <row r="1206" spans="1:4" x14ac:dyDescent="0.25">
      <c r="A1206" s="60">
        <v>41600</v>
      </c>
      <c r="B1206" s="60" t="s">
        <v>146</v>
      </c>
      <c r="C1206" s="60" t="s">
        <v>18</v>
      </c>
      <c r="D1206" s="60">
        <v>6.75</v>
      </c>
    </row>
    <row r="1207" spans="1:4" x14ac:dyDescent="0.25">
      <c r="A1207" s="60">
        <v>41603</v>
      </c>
      <c r="B1207" s="60" t="s">
        <v>168</v>
      </c>
      <c r="C1207" s="60" t="s">
        <v>18</v>
      </c>
      <c r="D1207" s="60">
        <v>2</v>
      </c>
    </row>
    <row r="1208" spans="1:4" x14ac:dyDescent="0.25">
      <c r="A1208" s="60">
        <v>41603</v>
      </c>
      <c r="B1208" s="60" t="s">
        <v>146</v>
      </c>
      <c r="C1208" s="60" t="s">
        <v>18</v>
      </c>
      <c r="D1208" s="60">
        <v>7</v>
      </c>
    </row>
    <row r="1209" spans="1:4" x14ac:dyDescent="0.25">
      <c r="A1209" s="60">
        <v>41604</v>
      </c>
      <c r="B1209" s="60">
        <v>168</v>
      </c>
      <c r="C1209" s="60" t="s">
        <v>18</v>
      </c>
      <c r="D1209" s="60">
        <v>9</v>
      </c>
    </row>
    <row r="1210" spans="1:4" x14ac:dyDescent="0.25">
      <c r="A1210" s="60">
        <v>41605</v>
      </c>
      <c r="B1210" s="60">
        <v>168</v>
      </c>
      <c r="C1210" s="60" t="s">
        <v>18</v>
      </c>
      <c r="D1210" s="60">
        <v>0.5</v>
      </c>
    </row>
    <row r="1211" spans="1:4" x14ac:dyDescent="0.25">
      <c r="A1211" s="60">
        <v>41605</v>
      </c>
      <c r="B1211" s="60" t="s">
        <v>125</v>
      </c>
      <c r="C1211" s="60" t="s">
        <v>18</v>
      </c>
      <c r="D1211" s="60">
        <v>6.25</v>
      </c>
    </row>
    <row r="1212" spans="1:4" x14ac:dyDescent="0.25">
      <c r="A1212" s="60">
        <v>41606</v>
      </c>
      <c r="B1212" s="60" t="s">
        <v>141</v>
      </c>
      <c r="C1212" s="60" t="s">
        <v>18</v>
      </c>
      <c r="D1212" s="60">
        <v>1.75</v>
      </c>
    </row>
    <row r="1213" spans="1:4" x14ac:dyDescent="0.25">
      <c r="A1213" s="60">
        <v>41606</v>
      </c>
      <c r="B1213" s="60" t="s">
        <v>127</v>
      </c>
      <c r="C1213" s="60" t="s">
        <v>18</v>
      </c>
      <c r="D1213" s="60">
        <v>2</v>
      </c>
    </row>
    <row r="1214" spans="1:4" x14ac:dyDescent="0.25">
      <c r="A1214" s="60">
        <v>41607</v>
      </c>
      <c r="B1214" s="60">
        <v>10</v>
      </c>
      <c r="C1214" s="60" t="s">
        <v>18</v>
      </c>
      <c r="D1214" s="60">
        <v>4</v>
      </c>
    </row>
    <row r="1215" spans="1:4" x14ac:dyDescent="0.25">
      <c r="A1215" s="60">
        <v>41607</v>
      </c>
      <c r="B1215" s="60" t="s">
        <v>136</v>
      </c>
      <c r="C1215" s="60" t="s">
        <v>18</v>
      </c>
      <c r="D1215" s="60">
        <v>0.5</v>
      </c>
    </row>
    <row r="1216" spans="1:4" x14ac:dyDescent="0.25">
      <c r="A1216" s="60">
        <v>41607</v>
      </c>
      <c r="B1216" s="60" t="s">
        <v>125</v>
      </c>
      <c r="C1216" s="60" t="s">
        <v>18</v>
      </c>
      <c r="D1216" s="60">
        <v>3.5</v>
      </c>
    </row>
    <row r="1217" spans="1:4" x14ac:dyDescent="0.25">
      <c r="A1217" s="60">
        <v>41282</v>
      </c>
      <c r="B1217" s="60" t="s">
        <v>131</v>
      </c>
      <c r="C1217" s="60" t="s">
        <v>59</v>
      </c>
      <c r="D1217" s="60">
        <v>106</v>
      </c>
    </row>
    <row r="1218" spans="1:4" x14ac:dyDescent="0.25">
      <c r="A1218" s="60">
        <v>41284</v>
      </c>
      <c r="B1218" s="60" t="s">
        <v>131</v>
      </c>
      <c r="C1218" s="60" t="s">
        <v>59</v>
      </c>
      <c r="D1218" s="60">
        <v>116</v>
      </c>
    </row>
    <row r="1219" spans="1:4" x14ac:dyDescent="0.25">
      <c r="A1219" s="60">
        <v>41298</v>
      </c>
      <c r="B1219" s="60" t="s">
        <v>131</v>
      </c>
      <c r="C1219" s="60" t="s">
        <v>59</v>
      </c>
      <c r="D1219" s="60">
        <v>186</v>
      </c>
    </row>
    <row r="1220" spans="1:4" x14ac:dyDescent="0.25">
      <c r="A1220" s="60">
        <v>41298</v>
      </c>
      <c r="B1220" s="60" t="s">
        <v>64</v>
      </c>
      <c r="C1220" s="60" t="s">
        <v>59</v>
      </c>
      <c r="D1220" s="60">
        <v>22</v>
      </c>
    </row>
    <row r="1221" spans="1:4" x14ac:dyDescent="0.25">
      <c r="A1221" s="60">
        <v>41299</v>
      </c>
      <c r="B1221" s="60" t="s">
        <v>131</v>
      </c>
      <c r="C1221" s="60" t="s">
        <v>59</v>
      </c>
      <c r="D1221" s="60">
        <v>57</v>
      </c>
    </row>
    <row r="1222" spans="1:4" x14ac:dyDescent="0.25">
      <c r="A1222" s="60">
        <v>41333</v>
      </c>
      <c r="B1222" s="60" t="s">
        <v>131</v>
      </c>
      <c r="C1222" s="60" t="s">
        <v>59</v>
      </c>
      <c r="D1222" s="60">
        <v>495</v>
      </c>
    </row>
    <row r="1223" spans="1:4" x14ac:dyDescent="0.25">
      <c r="A1223" s="60">
        <v>41333</v>
      </c>
      <c r="B1223" s="60">
        <v>135</v>
      </c>
      <c r="C1223" s="60" t="s">
        <v>59</v>
      </c>
      <c r="D1223" s="60">
        <v>58</v>
      </c>
    </row>
    <row r="1224" spans="1:4" x14ac:dyDescent="0.25">
      <c r="A1224" s="60">
        <v>41331</v>
      </c>
      <c r="B1224" s="60">
        <v>8</v>
      </c>
      <c r="C1224" s="60" t="s">
        <v>59</v>
      </c>
      <c r="D1224" s="60">
        <v>19</v>
      </c>
    </row>
    <row r="1225" spans="1:4" x14ac:dyDescent="0.25">
      <c r="A1225" s="60">
        <v>41312</v>
      </c>
      <c r="B1225" s="60">
        <v>157</v>
      </c>
      <c r="C1225" s="60" t="s">
        <v>59</v>
      </c>
      <c r="D1225" s="60">
        <v>40</v>
      </c>
    </row>
    <row r="1226" spans="1:4" x14ac:dyDescent="0.25">
      <c r="A1226" s="60">
        <v>41331</v>
      </c>
      <c r="B1226" s="60">
        <v>157</v>
      </c>
      <c r="C1226" s="60" t="s">
        <v>59</v>
      </c>
      <c r="D1226" s="60">
        <v>53</v>
      </c>
    </row>
    <row r="1227" spans="1:4" x14ac:dyDescent="0.25">
      <c r="A1227" s="60">
        <v>41332</v>
      </c>
      <c r="B1227" s="60" t="s">
        <v>64</v>
      </c>
      <c r="C1227" s="60" t="s">
        <v>59</v>
      </c>
      <c r="D1227" s="60">
        <v>60</v>
      </c>
    </row>
    <row r="1228" spans="1:4" x14ac:dyDescent="0.25">
      <c r="A1228" s="60">
        <v>41333</v>
      </c>
      <c r="B1228" s="60" t="s">
        <v>166</v>
      </c>
      <c r="C1228" s="60" t="s">
        <v>59</v>
      </c>
      <c r="D1228" s="60">
        <v>201</v>
      </c>
    </row>
    <row r="1229" spans="1:4" x14ac:dyDescent="0.25">
      <c r="A1229" s="60">
        <v>41318</v>
      </c>
      <c r="B1229" s="60" t="s">
        <v>127</v>
      </c>
      <c r="C1229" s="60" t="s">
        <v>59</v>
      </c>
      <c r="D1229" s="60">
        <v>47</v>
      </c>
    </row>
    <row r="1230" spans="1:4" x14ac:dyDescent="0.25">
      <c r="A1230" s="60">
        <v>41334</v>
      </c>
      <c r="B1230" s="60" t="s">
        <v>134</v>
      </c>
      <c r="C1230" s="60" t="s">
        <v>59</v>
      </c>
      <c r="D1230" s="60">
        <v>189</v>
      </c>
    </row>
    <row r="1231" spans="1:4" x14ac:dyDescent="0.25">
      <c r="A1231" s="60">
        <v>41335</v>
      </c>
      <c r="B1231" s="60" t="s">
        <v>166</v>
      </c>
      <c r="C1231" s="60" t="s">
        <v>59</v>
      </c>
      <c r="D1231" s="60">
        <v>197</v>
      </c>
    </row>
    <row r="1232" spans="1:4" x14ac:dyDescent="0.25">
      <c r="A1232" s="60">
        <v>41335</v>
      </c>
      <c r="B1232" s="60" t="s">
        <v>136</v>
      </c>
      <c r="C1232" s="60" t="s">
        <v>59</v>
      </c>
      <c r="D1232" s="60">
        <v>87</v>
      </c>
    </row>
    <row r="1233" spans="1:4" x14ac:dyDescent="0.25">
      <c r="A1233" s="60">
        <v>41340</v>
      </c>
      <c r="B1233" s="60" t="s">
        <v>131</v>
      </c>
      <c r="C1233" s="60" t="s">
        <v>59</v>
      </c>
      <c r="D1233" s="60">
        <v>181</v>
      </c>
    </row>
    <row r="1234" spans="1:4" x14ac:dyDescent="0.25">
      <c r="A1234" s="60">
        <v>41369</v>
      </c>
      <c r="B1234" s="60" t="s">
        <v>136</v>
      </c>
      <c r="C1234" s="60" t="s">
        <v>59</v>
      </c>
      <c r="D1234" s="60">
        <v>318</v>
      </c>
    </row>
    <row r="1235" spans="1:4" x14ac:dyDescent="0.25">
      <c r="A1235" s="60">
        <v>41369</v>
      </c>
      <c r="B1235" s="60" t="s">
        <v>64</v>
      </c>
      <c r="C1235" s="60" t="s">
        <v>59</v>
      </c>
      <c r="D1235" s="60">
        <v>11</v>
      </c>
    </row>
    <row r="1236" spans="1:4" x14ac:dyDescent="0.25">
      <c r="A1236" s="60">
        <v>41369</v>
      </c>
      <c r="B1236" s="60" t="s">
        <v>125</v>
      </c>
      <c r="C1236" s="60" t="s">
        <v>59</v>
      </c>
      <c r="D1236" s="60">
        <v>28</v>
      </c>
    </row>
    <row r="1237" spans="1:4" x14ac:dyDescent="0.25">
      <c r="A1237" s="60">
        <v>41359</v>
      </c>
      <c r="B1237" s="60">
        <v>131</v>
      </c>
      <c r="C1237" s="60" t="s">
        <v>59</v>
      </c>
      <c r="D1237" s="60">
        <v>39</v>
      </c>
    </row>
    <row r="1238" spans="1:4" x14ac:dyDescent="0.25">
      <c r="A1238" s="60">
        <v>41361</v>
      </c>
      <c r="B1238" s="60">
        <v>157</v>
      </c>
      <c r="C1238" s="60" t="s">
        <v>59</v>
      </c>
      <c r="D1238" s="60">
        <v>48</v>
      </c>
    </row>
    <row r="1239" spans="1:4" x14ac:dyDescent="0.25">
      <c r="A1239" s="60">
        <v>41368</v>
      </c>
      <c r="B1239" s="60" t="s">
        <v>170</v>
      </c>
      <c r="C1239" s="60" t="s">
        <v>59</v>
      </c>
      <c r="D1239" s="60">
        <v>75</v>
      </c>
    </row>
    <row r="1240" spans="1:4" x14ac:dyDescent="0.25">
      <c r="A1240" s="60">
        <v>41424</v>
      </c>
      <c r="B1240" s="60" t="s">
        <v>131</v>
      </c>
      <c r="C1240" s="60" t="s">
        <v>59</v>
      </c>
      <c r="D1240" s="60">
        <v>2282</v>
      </c>
    </row>
    <row r="1241" spans="1:4" x14ac:dyDescent="0.25">
      <c r="A1241" s="60">
        <v>41424</v>
      </c>
      <c r="B1241" s="60">
        <v>157</v>
      </c>
      <c r="C1241" s="60" t="s">
        <v>59</v>
      </c>
      <c r="D1241" s="60">
        <v>765</v>
      </c>
    </row>
    <row r="1242" spans="1:4" x14ac:dyDescent="0.25">
      <c r="A1242" s="60">
        <v>41424</v>
      </c>
      <c r="B1242" s="60">
        <v>190</v>
      </c>
      <c r="C1242" s="60" t="s">
        <v>59</v>
      </c>
      <c r="D1242" s="60">
        <v>226</v>
      </c>
    </row>
    <row r="1243" spans="1:4" x14ac:dyDescent="0.25">
      <c r="A1243" s="60">
        <v>41424</v>
      </c>
      <c r="B1243" s="60" t="s">
        <v>178</v>
      </c>
      <c r="C1243" s="60" t="s">
        <v>59</v>
      </c>
      <c r="D1243" s="60">
        <v>1420</v>
      </c>
    </row>
    <row r="1244" spans="1:4" x14ac:dyDescent="0.25">
      <c r="A1244" s="60">
        <v>41424</v>
      </c>
      <c r="B1244" s="60">
        <v>191</v>
      </c>
      <c r="C1244" s="60" t="s">
        <v>59</v>
      </c>
      <c r="D1244" s="60">
        <v>45</v>
      </c>
    </row>
    <row r="1245" spans="1:4" x14ac:dyDescent="0.25">
      <c r="A1245" s="60">
        <v>41424</v>
      </c>
      <c r="B1245" s="60">
        <v>116</v>
      </c>
      <c r="C1245" s="60" t="s">
        <v>59</v>
      </c>
      <c r="D1245" s="60">
        <v>130</v>
      </c>
    </row>
    <row r="1246" spans="1:4" x14ac:dyDescent="0.25">
      <c r="A1246" s="60">
        <v>41424</v>
      </c>
      <c r="B1246" s="60">
        <v>168</v>
      </c>
      <c r="C1246" s="60" t="s">
        <v>59</v>
      </c>
      <c r="D1246" s="60">
        <v>115</v>
      </c>
    </row>
    <row r="1247" spans="1:4" x14ac:dyDescent="0.25">
      <c r="A1247" s="60">
        <v>41424</v>
      </c>
      <c r="B1247" s="60" t="s">
        <v>64</v>
      </c>
      <c r="C1247" s="60" t="s">
        <v>59</v>
      </c>
      <c r="D1247" s="60">
        <v>67</v>
      </c>
    </row>
    <row r="1248" spans="1:4" x14ac:dyDescent="0.25">
      <c r="A1248" s="60">
        <v>41424</v>
      </c>
      <c r="B1248" s="60">
        <v>186</v>
      </c>
      <c r="C1248" s="60" t="s">
        <v>59</v>
      </c>
      <c r="D1248" s="60">
        <v>79</v>
      </c>
    </row>
    <row r="1249" spans="1:4" x14ac:dyDescent="0.25">
      <c r="A1249" s="60">
        <v>41424</v>
      </c>
      <c r="B1249" s="60" t="s">
        <v>142</v>
      </c>
      <c r="C1249" s="60" t="s">
        <v>59</v>
      </c>
      <c r="D1249" s="60">
        <v>900</v>
      </c>
    </row>
    <row r="1250" spans="1:4" x14ac:dyDescent="0.25">
      <c r="A1250" s="60">
        <v>41424</v>
      </c>
      <c r="B1250" s="60">
        <v>131</v>
      </c>
      <c r="C1250" s="60" t="s">
        <v>59</v>
      </c>
      <c r="D1250" s="60">
        <v>77</v>
      </c>
    </row>
    <row r="1251" spans="1:4" x14ac:dyDescent="0.25">
      <c r="A1251" s="60">
        <v>41424</v>
      </c>
      <c r="B1251" s="60" t="s">
        <v>134</v>
      </c>
      <c r="C1251" s="60" t="s">
        <v>59</v>
      </c>
      <c r="D1251" s="60">
        <v>1196</v>
      </c>
    </row>
    <row r="1252" spans="1:4" x14ac:dyDescent="0.25">
      <c r="A1252" s="60">
        <v>41533</v>
      </c>
      <c r="B1252" s="60">
        <v>60</v>
      </c>
      <c r="C1252" s="60" t="s">
        <v>59</v>
      </c>
      <c r="D1252" s="60">
        <v>56</v>
      </c>
    </row>
    <row r="1253" spans="1:4" x14ac:dyDescent="0.25">
      <c r="A1253" s="60">
        <v>41533</v>
      </c>
      <c r="B1253" s="60" t="s">
        <v>131</v>
      </c>
      <c r="C1253" s="60" t="s">
        <v>59</v>
      </c>
      <c r="D1253" s="60">
        <v>489</v>
      </c>
    </row>
    <row r="1254" spans="1:4" x14ac:dyDescent="0.25">
      <c r="A1254" s="60">
        <v>41533</v>
      </c>
      <c r="B1254" s="60">
        <v>13</v>
      </c>
      <c r="C1254" s="60" t="s">
        <v>59</v>
      </c>
      <c r="D1254" s="60">
        <v>58</v>
      </c>
    </row>
    <row r="1255" spans="1:4" x14ac:dyDescent="0.25">
      <c r="A1255" s="60">
        <v>41533</v>
      </c>
      <c r="B1255" s="60">
        <v>131</v>
      </c>
      <c r="C1255" s="60" t="s">
        <v>59</v>
      </c>
      <c r="D1255" s="60">
        <v>36</v>
      </c>
    </row>
    <row r="1256" spans="1:4" x14ac:dyDescent="0.25">
      <c r="A1256" s="60">
        <v>41533</v>
      </c>
      <c r="B1256" s="60" t="s">
        <v>166</v>
      </c>
      <c r="C1256" s="60" t="s">
        <v>59</v>
      </c>
      <c r="D1256" s="60">
        <v>40</v>
      </c>
    </row>
    <row r="1257" spans="1:4" x14ac:dyDescent="0.25">
      <c r="A1257" s="60">
        <v>41533</v>
      </c>
      <c r="B1257" s="60" t="s">
        <v>134</v>
      </c>
      <c r="C1257" s="60" t="s">
        <v>59</v>
      </c>
      <c r="D1257" s="60">
        <v>49</v>
      </c>
    </row>
    <row r="1258" spans="1:4" x14ac:dyDescent="0.25">
      <c r="A1258" s="60">
        <v>41533</v>
      </c>
      <c r="B1258" s="60">
        <v>133</v>
      </c>
      <c r="C1258" s="60" t="s">
        <v>59</v>
      </c>
      <c r="D1258" s="60">
        <v>186</v>
      </c>
    </row>
    <row r="1259" spans="1:4" x14ac:dyDescent="0.25">
      <c r="A1259" s="60">
        <v>41485</v>
      </c>
      <c r="B1259" s="60" t="s">
        <v>134</v>
      </c>
      <c r="C1259" s="60" t="s">
        <v>59</v>
      </c>
      <c r="D1259" s="60">
        <v>202</v>
      </c>
    </row>
    <row r="1260" spans="1:4" x14ac:dyDescent="0.25">
      <c r="A1260" s="60">
        <v>41486</v>
      </c>
      <c r="B1260" s="60">
        <v>157</v>
      </c>
      <c r="C1260" s="60" t="s">
        <v>59</v>
      </c>
      <c r="D1260" s="60">
        <v>171</v>
      </c>
    </row>
    <row r="1261" spans="1:4" x14ac:dyDescent="0.25">
      <c r="A1261" s="60">
        <v>41487</v>
      </c>
      <c r="B1261" s="60" t="s">
        <v>136</v>
      </c>
      <c r="C1261" s="60" t="s">
        <v>59</v>
      </c>
      <c r="D1261" s="60">
        <v>968</v>
      </c>
    </row>
    <row r="1262" spans="1:4" x14ac:dyDescent="0.25">
      <c r="A1262" s="60">
        <v>41488</v>
      </c>
      <c r="B1262" s="60">
        <v>6</v>
      </c>
      <c r="C1262" s="60" t="s">
        <v>59</v>
      </c>
      <c r="D1262" s="60">
        <v>116</v>
      </c>
    </row>
    <row r="1263" spans="1:4" x14ac:dyDescent="0.25">
      <c r="A1263" s="60">
        <v>41489</v>
      </c>
      <c r="B1263" s="60">
        <v>175</v>
      </c>
      <c r="C1263" s="60" t="s">
        <v>59</v>
      </c>
      <c r="D1263" s="60">
        <v>20</v>
      </c>
    </row>
    <row r="1264" spans="1:4" x14ac:dyDescent="0.25">
      <c r="A1264" s="60">
        <v>41533</v>
      </c>
      <c r="B1264" s="60" t="s">
        <v>170</v>
      </c>
      <c r="C1264" s="60" t="s">
        <v>59</v>
      </c>
      <c r="D1264" s="60">
        <v>3678</v>
      </c>
    </row>
    <row r="1265" spans="1:4" x14ac:dyDescent="0.25">
      <c r="A1265" s="60">
        <v>41533</v>
      </c>
      <c r="B1265" s="60" t="s">
        <v>147</v>
      </c>
      <c r="C1265" s="60" t="s">
        <v>59</v>
      </c>
      <c r="D1265" s="60">
        <v>3729</v>
      </c>
    </row>
    <row r="1266" spans="1:4" x14ac:dyDescent="0.25">
      <c r="A1266" s="60">
        <v>41583</v>
      </c>
      <c r="B1266" s="60" t="s">
        <v>142</v>
      </c>
      <c r="C1266" s="60" t="s">
        <v>59</v>
      </c>
      <c r="D1266" s="60">
        <v>6718</v>
      </c>
    </row>
    <row r="1267" spans="1:4" x14ac:dyDescent="0.25">
      <c r="A1267" s="60">
        <v>41583</v>
      </c>
      <c r="B1267" s="60" t="s">
        <v>134</v>
      </c>
      <c r="C1267" s="60" t="s">
        <v>59</v>
      </c>
      <c r="D1267" s="60">
        <v>642</v>
      </c>
    </row>
    <row r="1268" spans="1:4" x14ac:dyDescent="0.25">
      <c r="A1268" s="60">
        <v>41583</v>
      </c>
      <c r="B1268" s="60" t="s">
        <v>178</v>
      </c>
      <c r="C1268" s="60" t="s">
        <v>59</v>
      </c>
      <c r="D1268" s="60">
        <v>1016</v>
      </c>
    </row>
    <row r="1269" spans="1:4" x14ac:dyDescent="0.25">
      <c r="A1269" s="60">
        <v>41583</v>
      </c>
      <c r="B1269" s="60" t="s">
        <v>134</v>
      </c>
      <c r="C1269" s="60" t="s">
        <v>59</v>
      </c>
      <c r="D1269" s="60">
        <v>146</v>
      </c>
    </row>
    <row r="1270" spans="1:4" x14ac:dyDescent="0.25">
      <c r="A1270" s="60">
        <v>41583</v>
      </c>
      <c r="B1270" s="60" t="s">
        <v>136</v>
      </c>
      <c r="C1270" s="60" t="s">
        <v>59</v>
      </c>
      <c r="D1270" s="60">
        <v>329</v>
      </c>
    </row>
    <row r="1271" spans="1:4" x14ac:dyDescent="0.25">
      <c r="A1271" s="60">
        <v>41583</v>
      </c>
      <c r="B1271" s="60">
        <v>13</v>
      </c>
      <c r="C1271" s="60" t="s">
        <v>59</v>
      </c>
      <c r="D1271" s="60">
        <v>76</v>
      </c>
    </row>
    <row r="1272" spans="1:4" x14ac:dyDescent="0.25">
      <c r="A1272" s="60">
        <v>41583</v>
      </c>
      <c r="B1272" s="60" t="s">
        <v>64</v>
      </c>
      <c r="C1272" s="60" t="s">
        <v>59</v>
      </c>
      <c r="D1272" s="60">
        <v>49</v>
      </c>
    </row>
    <row r="1273" spans="1:4" x14ac:dyDescent="0.25">
      <c r="A1273" s="60">
        <v>41583</v>
      </c>
      <c r="B1273" s="60">
        <v>131</v>
      </c>
      <c r="C1273" s="60" t="s">
        <v>59</v>
      </c>
      <c r="D1273" s="60">
        <v>69</v>
      </c>
    </row>
    <row r="1274" spans="1:4" x14ac:dyDescent="0.25">
      <c r="A1274" s="60">
        <v>41583</v>
      </c>
      <c r="B1274" s="60" t="s">
        <v>142</v>
      </c>
      <c r="C1274" s="60" t="s">
        <v>59</v>
      </c>
      <c r="D1274" s="60">
        <v>10124</v>
      </c>
    </row>
    <row r="1275" spans="1:4" x14ac:dyDescent="0.25">
      <c r="A1275" s="60">
        <v>41583</v>
      </c>
      <c r="B1275" s="60" t="s">
        <v>134</v>
      </c>
      <c r="C1275" s="60" t="s">
        <v>59</v>
      </c>
      <c r="D1275" s="60">
        <v>917</v>
      </c>
    </row>
    <row r="1276" spans="1:4" x14ac:dyDescent="0.25">
      <c r="A1276" s="60">
        <v>41583</v>
      </c>
      <c r="B1276" s="60" t="s">
        <v>178</v>
      </c>
      <c r="C1276" s="60" t="s">
        <v>59</v>
      </c>
      <c r="D1276" s="60">
        <v>1191</v>
      </c>
    </row>
    <row r="1277" spans="1:4" x14ac:dyDescent="0.25">
      <c r="A1277" s="60">
        <v>41583</v>
      </c>
      <c r="B1277" s="60" t="s">
        <v>136</v>
      </c>
      <c r="C1277" s="60" t="s">
        <v>59</v>
      </c>
      <c r="D1277" s="60">
        <v>223</v>
      </c>
    </row>
    <row r="1278" spans="1:4" x14ac:dyDescent="0.25">
      <c r="A1278" s="60">
        <v>41583</v>
      </c>
      <c r="B1278" s="60" t="s">
        <v>178</v>
      </c>
      <c r="C1278" s="60" t="s">
        <v>59</v>
      </c>
      <c r="D1278" s="60">
        <v>1115</v>
      </c>
    </row>
    <row r="1279" spans="1:4" x14ac:dyDescent="0.25">
      <c r="A1279" s="60">
        <v>41583</v>
      </c>
      <c r="B1279" s="60" t="s">
        <v>134</v>
      </c>
      <c r="C1279" s="60" t="s">
        <v>59</v>
      </c>
      <c r="D1279" s="60">
        <v>40</v>
      </c>
    </row>
    <row r="1280" spans="1:4" x14ac:dyDescent="0.25">
      <c r="A1280" s="60">
        <v>41310</v>
      </c>
      <c r="B1280" s="60">
        <v>21</v>
      </c>
      <c r="C1280" s="60" t="s">
        <v>64</v>
      </c>
      <c r="D1280" s="60">
        <v>2.35</v>
      </c>
    </row>
    <row r="1281" spans="1:4" x14ac:dyDescent="0.25">
      <c r="A1281" s="60">
        <v>41311</v>
      </c>
      <c r="B1281" s="60">
        <v>133</v>
      </c>
      <c r="C1281" s="60" t="s">
        <v>64</v>
      </c>
      <c r="D1281" s="60">
        <v>9.2799999999999994</v>
      </c>
    </row>
    <row r="1282" spans="1:4" x14ac:dyDescent="0.25">
      <c r="A1282" s="60">
        <v>41312</v>
      </c>
      <c r="B1282" s="60">
        <v>139</v>
      </c>
      <c r="C1282" s="60" t="s">
        <v>64</v>
      </c>
      <c r="D1282" s="60">
        <v>5.71</v>
      </c>
    </row>
    <row r="1283" spans="1:4" x14ac:dyDescent="0.25">
      <c r="A1283" s="60">
        <v>41313</v>
      </c>
      <c r="B1283" s="60">
        <v>138</v>
      </c>
      <c r="C1283" s="60" t="s">
        <v>64</v>
      </c>
      <c r="D1283" s="60">
        <v>1.38</v>
      </c>
    </row>
    <row r="1284" spans="1:4" x14ac:dyDescent="0.25">
      <c r="A1284" s="60">
        <v>41314</v>
      </c>
      <c r="B1284" s="60">
        <v>157</v>
      </c>
      <c r="C1284" s="60" t="s">
        <v>64</v>
      </c>
      <c r="D1284" s="60">
        <v>1.48</v>
      </c>
    </row>
    <row r="1285" spans="1:4" x14ac:dyDescent="0.25">
      <c r="A1285" s="60">
        <v>41315</v>
      </c>
      <c r="B1285" s="60">
        <v>117</v>
      </c>
      <c r="C1285" s="60" t="s">
        <v>64</v>
      </c>
      <c r="D1285" s="60">
        <v>0.19</v>
      </c>
    </row>
    <row r="1286" spans="1:4" x14ac:dyDescent="0.25">
      <c r="A1286" s="60">
        <v>41316</v>
      </c>
      <c r="B1286" s="60">
        <v>191</v>
      </c>
      <c r="C1286" s="60" t="s">
        <v>64</v>
      </c>
      <c r="D1286" s="60">
        <v>0.41</v>
      </c>
    </row>
    <row r="1287" spans="1:4" x14ac:dyDescent="0.25">
      <c r="A1287" s="60">
        <v>41317</v>
      </c>
      <c r="B1287" s="60">
        <v>8</v>
      </c>
      <c r="C1287" s="60" t="s">
        <v>64</v>
      </c>
      <c r="D1287" s="60">
        <v>2.2799999999999998</v>
      </c>
    </row>
    <row r="1288" spans="1:4" x14ac:dyDescent="0.25">
      <c r="A1288" s="60">
        <v>41318</v>
      </c>
      <c r="B1288" s="60">
        <v>131</v>
      </c>
      <c r="C1288" s="60" t="s">
        <v>64</v>
      </c>
      <c r="D1288" s="60">
        <v>0.1</v>
      </c>
    </row>
    <row r="1289" spans="1:4" x14ac:dyDescent="0.25">
      <c r="A1289" s="60">
        <v>41319</v>
      </c>
      <c r="B1289" s="60">
        <v>168</v>
      </c>
      <c r="C1289" s="60" t="s">
        <v>64</v>
      </c>
      <c r="D1289" s="60">
        <v>0.38</v>
      </c>
    </row>
    <row r="1290" spans="1:4" x14ac:dyDescent="0.25">
      <c r="A1290" s="60">
        <v>41320</v>
      </c>
      <c r="B1290" s="60">
        <v>81</v>
      </c>
      <c r="C1290" s="60" t="s">
        <v>64</v>
      </c>
      <c r="D1290" s="60">
        <v>0.5</v>
      </c>
    </row>
    <row r="1291" spans="1:4" x14ac:dyDescent="0.25">
      <c r="A1291" s="60">
        <v>41321</v>
      </c>
      <c r="B1291" s="60">
        <v>195</v>
      </c>
      <c r="C1291" s="60" t="s">
        <v>64</v>
      </c>
      <c r="D1291" s="60">
        <v>0.27</v>
      </c>
    </row>
    <row r="1292" spans="1:4" x14ac:dyDescent="0.25">
      <c r="A1292" s="60">
        <v>41338</v>
      </c>
      <c r="B1292" s="60">
        <v>8</v>
      </c>
      <c r="C1292" s="60" t="s">
        <v>64</v>
      </c>
      <c r="D1292" s="60">
        <v>1</v>
      </c>
    </row>
    <row r="1293" spans="1:4" x14ac:dyDescent="0.25">
      <c r="A1293" s="60">
        <v>41340</v>
      </c>
      <c r="B1293" s="60" t="s">
        <v>166</v>
      </c>
      <c r="C1293" s="60" t="s">
        <v>64</v>
      </c>
      <c r="D1293" s="60">
        <v>0.86</v>
      </c>
    </row>
    <row r="1294" spans="1:4" x14ac:dyDescent="0.25">
      <c r="A1294" s="60">
        <v>41345</v>
      </c>
      <c r="B1294" s="60">
        <v>168</v>
      </c>
      <c r="C1294" s="60" t="s">
        <v>64</v>
      </c>
      <c r="D1294" s="60">
        <v>1.88</v>
      </c>
    </row>
    <row r="1295" spans="1:4" x14ac:dyDescent="0.25">
      <c r="A1295" s="60">
        <v>41347</v>
      </c>
      <c r="B1295" s="60">
        <v>133</v>
      </c>
      <c r="C1295" s="60" t="s">
        <v>64</v>
      </c>
      <c r="D1295" s="60">
        <v>0.1</v>
      </c>
    </row>
    <row r="1296" spans="1:4" x14ac:dyDescent="0.25">
      <c r="A1296" s="60">
        <v>41355</v>
      </c>
      <c r="B1296" s="60">
        <v>23</v>
      </c>
      <c r="C1296" s="60" t="s">
        <v>64</v>
      </c>
      <c r="D1296" s="60">
        <v>0.21</v>
      </c>
    </row>
    <row r="1297" spans="1:4" x14ac:dyDescent="0.25">
      <c r="A1297" s="60">
        <v>41360</v>
      </c>
      <c r="B1297" s="60" t="s">
        <v>166</v>
      </c>
      <c r="C1297" s="60" t="s">
        <v>64</v>
      </c>
      <c r="D1297" s="60">
        <v>0.64</v>
      </c>
    </row>
    <row r="1298" spans="1:4" x14ac:dyDescent="0.25">
      <c r="A1298" s="60">
        <v>41367</v>
      </c>
      <c r="B1298" s="60" t="s">
        <v>166</v>
      </c>
      <c r="C1298" s="60" t="s">
        <v>64</v>
      </c>
      <c r="D1298" s="60">
        <v>0.75</v>
      </c>
    </row>
    <row r="1299" spans="1:4" x14ac:dyDescent="0.25">
      <c r="A1299" s="60">
        <v>41367</v>
      </c>
      <c r="B1299" s="60">
        <v>8</v>
      </c>
      <c r="C1299" s="60" t="s">
        <v>64</v>
      </c>
      <c r="D1299" s="60">
        <v>1.66</v>
      </c>
    </row>
    <row r="1300" spans="1:4" x14ac:dyDescent="0.25">
      <c r="A1300" s="60">
        <v>41424</v>
      </c>
      <c r="B1300" s="60" t="s">
        <v>166</v>
      </c>
      <c r="C1300" s="60" t="s">
        <v>64</v>
      </c>
      <c r="D1300" s="60">
        <v>1.5</v>
      </c>
    </row>
    <row r="1301" spans="1:4" x14ac:dyDescent="0.25">
      <c r="A1301" s="60">
        <v>41424</v>
      </c>
      <c r="B1301" s="60">
        <v>190</v>
      </c>
      <c r="C1301" s="60" t="s">
        <v>64</v>
      </c>
      <c r="D1301" s="60">
        <v>0.19</v>
      </c>
    </row>
    <row r="1302" spans="1:4" x14ac:dyDescent="0.25">
      <c r="A1302" s="60">
        <v>41424</v>
      </c>
      <c r="B1302" s="60">
        <v>133</v>
      </c>
      <c r="C1302" s="60" t="s">
        <v>64</v>
      </c>
      <c r="D1302" s="60">
        <v>6.62</v>
      </c>
    </row>
    <row r="1303" spans="1:4" x14ac:dyDescent="0.25">
      <c r="A1303" s="60">
        <v>41583</v>
      </c>
      <c r="B1303" s="60">
        <v>115</v>
      </c>
      <c r="C1303" s="60" t="s">
        <v>64</v>
      </c>
      <c r="D1303" s="60">
        <v>1.1000000000000001</v>
      </c>
    </row>
    <row r="1304" spans="1:4" x14ac:dyDescent="0.25">
      <c r="A1304" s="60">
        <v>41583</v>
      </c>
      <c r="B1304" s="60" t="s">
        <v>166</v>
      </c>
      <c r="C1304" s="60" t="s">
        <v>64</v>
      </c>
      <c r="D1304" s="60">
        <v>7</v>
      </c>
    </row>
    <row r="1305" spans="1:4" x14ac:dyDescent="0.25">
      <c r="A1305" s="60">
        <v>41367</v>
      </c>
      <c r="B1305" s="60" t="s">
        <v>147</v>
      </c>
      <c r="C1305" s="60" t="s">
        <v>179</v>
      </c>
      <c r="D1305" s="60">
        <v>2.5</v>
      </c>
    </row>
    <row r="1306" spans="1:4" x14ac:dyDescent="0.25">
      <c r="A1306" s="60">
        <v>41367</v>
      </c>
      <c r="B1306" s="60" t="s">
        <v>170</v>
      </c>
      <c r="C1306" s="60" t="s">
        <v>179</v>
      </c>
      <c r="D1306" s="60">
        <v>3.5</v>
      </c>
    </row>
    <row r="1307" spans="1:4" x14ac:dyDescent="0.25">
      <c r="A1307" s="60">
        <v>41424</v>
      </c>
      <c r="B1307" s="60" t="s">
        <v>166</v>
      </c>
      <c r="C1307" s="60" t="s">
        <v>179</v>
      </c>
      <c r="D1307" s="60">
        <v>1.5</v>
      </c>
    </row>
    <row r="1308" spans="1:4" x14ac:dyDescent="0.25">
      <c r="A1308" s="60">
        <v>41424</v>
      </c>
      <c r="B1308" s="60" t="s">
        <v>134</v>
      </c>
      <c r="C1308" s="60" t="s">
        <v>179</v>
      </c>
      <c r="D1308" s="60">
        <v>2</v>
      </c>
    </row>
    <row r="1309" spans="1:4" x14ac:dyDescent="0.25">
      <c r="A1309" s="60">
        <v>41424</v>
      </c>
      <c r="B1309" s="60" t="s">
        <v>142</v>
      </c>
      <c r="C1309" s="60" t="s">
        <v>179</v>
      </c>
      <c r="D1309" s="60">
        <v>3.5</v>
      </c>
    </row>
    <row r="1310" spans="1:4" x14ac:dyDescent="0.25">
      <c r="A1310" s="60">
        <v>41533</v>
      </c>
      <c r="B1310" s="60" t="s">
        <v>147</v>
      </c>
      <c r="C1310" s="60" t="s">
        <v>179</v>
      </c>
      <c r="D1310" s="60">
        <v>28.5</v>
      </c>
    </row>
    <row r="1311" spans="1:4" x14ac:dyDescent="0.25">
      <c r="A1311" s="60">
        <v>41292</v>
      </c>
      <c r="B1311" s="60" t="s">
        <v>126</v>
      </c>
      <c r="C1311" s="60" t="s">
        <v>180</v>
      </c>
      <c r="D1311" s="60">
        <v>14</v>
      </c>
    </row>
    <row r="1312" spans="1:4" x14ac:dyDescent="0.25">
      <c r="A1312" s="60">
        <v>41295</v>
      </c>
      <c r="B1312" s="60" t="s">
        <v>129</v>
      </c>
      <c r="C1312" s="60" t="s">
        <v>180</v>
      </c>
      <c r="D1312" s="60">
        <v>12</v>
      </c>
    </row>
    <row r="1313" spans="1:4" x14ac:dyDescent="0.25">
      <c r="A1313" s="60">
        <v>41296</v>
      </c>
      <c r="B1313" s="60" t="s">
        <v>129</v>
      </c>
      <c r="C1313" s="60" t="s">
        <v>180</v>
      </c>
      <c r="D1313" s="60">
        <v>6</v>
      </c>
    </row>
    <row r="1314" spans="1:4" x14ac:dyDescent="0.25">
      <c r="A1314" s="60">
        <v>41340</v>
      </c>
      <c r="B1314" s="60" t="s">
        <v>133</v>
      </c>
      <c r="C1314" s="60" t="s">
        <v>180</v>
      </c>
      <c r="D1314" s="60">
        <v>5</v>
      </c>
    </row>
    <row r="1315" spans="1:4" x14ac:dyDescent="0.25">
      <c r="A1315" s="60">
        <v>41346</v>
      </c>
      <c r="B1315" s="60" t="s">
        <v>144</v>
      </c>
      <c r="C1315" s="60" t="s">
        <v>180</v>
      </c>
      <c r="D1315" s="60">
        <v>2.65</v>
      </c>
    </row>
    <row r="1316" spans="1:4" x14ac:dyDescent="0.25">
      <c r="A1316" s="60">
        <v>41346</v>
      </c>
      <c r="B1316" s="60" t="s">
        <v>142</v>
      </c>
      <c r="C1316" s="60" t="s">
        <v>180</v>
      </c>
      <c r="D1316" s="60">
        <v>0.7</v>
      </c>
    </row>
    <row r="1317" spans="1:4" x14ac:dyDescent="0.25">
      <c r="A1317" s="60">
        <v>41347</v>
      </c>
      <c r="B1317" s="60" t="s">
        <v>145</v>
      </c>
      <c r="C1317" s="60" t="s">
        <v>180</v>
      </c>
      <c r="D1317" s="60">
        <v>2.8</v>
      </c>
    </row>
    <row r="1318" spans="1:4" x14ac:dyDescent="0.25">
      <c r="A1318" s="60">
        <v>41358</v>
      </c>
      <c r="B1318" s="60" t="s">
        <v>146</v>
      </c>
      <c r="C1318" s="60" t="s">
        <v>180</v>
      </c>
      <c r="D1318" s="60">
        <v>6.9</v>
      </c>
    </row>
    <row r="1319" spans="1:4" x14ac:dyDescent="0.25">
      <c r="A1319" s="60">
        <v>41368</v>
      </c>
      <c r="B1319" s="60" t="s">
        <v>148</v>
      </c>
      <c r="C1319" s="60" t="s">
        <v>180</v>
      </c>
      <c r="D1319" s="60">
        <v>2</v>
      </c>
    </row>
    <row r="1320" spans="1:4" x14ac:dyDescent="0.25">
      <c r="A1320" s="60">
        <v>41424</v>
      </c>
      <c r="B1320" s="60" t="s">
        <v>139</v>
      </c>
      <c r="C1320" s="60" t="s">
        <v>180</v>
      </c>
      <c r="D1320" s="60">
        <v>1.3</v>
      </c>
    </row>
    <row r="1321" spans="1:4" x14ac:dyDescent="0.25">
      <c r="A1321" s="60">
        <v>41424</v>
      </c>
      <c r="B1321" s="60" t="s">
        <v>126</v>
      </c>
      <c r="C1321" s="60" t="s">
        <v>180</v>
      </c>
      <c r="D1321" s="60">
        <v>0.5</v>
      </c>
    </row>
    <row r="1322" spans="1:4" x14ac:dyDescent="0.25">
      <c r="A1322" s="60">
        <v>41424</v>
      </c>
      <c r="B1322" s="60" t="s">
        <v>154</v>
      </c>
      <c r="C1322" s="60" t="s">
        <v>180</v>
      </c>
      <c r="D1322" s="60">
        <v>0.4</v>
      </c>
    </row>
    <row r="1323" spans="1:4" x14ac:dyDescent="0.25">
      <c r="A1323" s="60">
        <v>41297</v>
      </c>
      <c r="B1323" s="60" t="s">
        <v>129</v>
      </c>
      <c r="C1323" s="60" t="s">
        <v>181</v>
      </c>
      <c r="D1323" s="60">
        <v>2</v>
      </c>
    </row>
    <row r="1324" spans="1:4" x14ac:dyDescent="0.25">
      <c r="A1324" s="60">
        <v>41304</v>
      </c>
      <c r="B1324" s="60" t="s">
        <v>129</v>
      </c>
      <c r="C1324" s="60" t="s">
        <v>181</v>
      </c>
      <c r="D1324" s="60">
        <v>2</v>
      </c>
    </row>
    <row r="1325" spans="1:4" x14ac:dyDescent="0.25">
      <c r="A1325" s="60">
        <v>41424</v>
      </c>
      <c r="B1325" s="60" t="s">
        <v>139</v>
      </c>
      <c r="C1325" s="60" t="s">
        <v>181</v>
      </c>
      <c r="D1325" s="60">
        <v>1.5</v>
      </c>
    </row>
    <row r="1326" spans="1:4" x14ac:dyDescent="0.25">
      <c r="A1326" s="60">
        <v>41295</v>
      </c>
      <c r="B1326" s="60" t="s">
        <v>130</v>
      </c>
      <c r="C1326" s="60" t="s">
        <v>182</v>
      </c>
      <c r="D1326" s="60">
        <v>5</v>
      </c>
    </row>
    <row r="1327" spans="1:4" x14ac:dyDescent="0.25">
      <c r="A1327" s="60">
        <v>41309</v>
      </c>
      <c r="B1327" s="60" t="s">
        <v>127</v>
      </c>
      <c r="C1327" s="60" t="s">
        <v>182</v>
      </c>
      <c r="D1327" s="60">
        <v>4</v>
      </c>
    </row>
    <row r="1328" spans="1:4" x14ac:dyDescent="0.25">
      <c r="A1328" s="60">
        <v>41316</v>
      </c>
      <c r="B1328" s="60" t="s">
        <v>137</v>
      </c>
      <c r="C1328" s="60" t="s">
        <v>182</v>
      </c>
      <c r="D1328" s="60">
        <v>5</v>
      </c>
    </row>
    <row r="1329" spans="1:4" x14ac:dyDescent="0.25">
      <c r="A1329" s="60">
        <v>41337</v>
      </c>
      <c r="B1329" s="60" t="s">
        <v>127</v>
      </c>
      <c r="C1329" s="60" t="s">
        <v>182</v>
      </c>
      <c r="D1329" s="60">
        <v>4.5</v>
      </c>
    </row>
    <row r="1330" spans="1:4" x14ac:dyDescent="0.25">
      <c r="A1330" s="60">
        <v>41339</v>
      </c>
      <c r="B1330" s="60" t="s">
        <v>130</v>
      </c>
      <c r="C1330" s="60" t="s">
        <v>182</v>
      </c>
      <c r="D1330" s="60">
        <v>4</v>
      </c>
    </row>
    <row r="1331" spans="1:4" x14ac:dyDescent="0.25">
      <c r="A1331" s="60">
        <v>41424</v>
      </c>
      <c r="B1331" s="60" t="s">
        <v>127</v>
      </c>
      <c r="C1331" s="60" t="s">
        <v>182</v>
      </c>
      <c r="D1331" s="60">
        <v>5</v>
      </c>
    </row>
    <row r="1332" spans="1:4" x14ac:dyDescent="0.25">
      <c r="A1332" s="60">
        <v>41424</v>
      </c>
      <c r="B1332" s="60" t="s">
        <v>130</v>
      </c>
      <c r="C1332" s="60" t="s">
        <v>182</v>
      </c>
      <c r="D1332" s="60">
        <v>12</v>
      </c>
    </row>
    <row r="1333" spans="1:4" x14ac:dyDescent="0.25">
      <c r="A1333" s="60">
        <v>41425</v>
      </c>
      <c r="B1333" s="60" t="s">
        <v>130</v>
      </c>
      <c r="C1333" s="60" t="s">
        <v>182</v>
      </c>
      <c r="D1333" s="60">
        <v>15</v>
      </c>
    </row>
    <row r="1334" spans="1:4" x14ac:dyDescent="0.25">
      <c r="A1334" s="60">
        <v>41426</v>
      </c>
      <c r="B1334" s="60" t="s">
        <v>130</v>
      </c>
      <c r="C1334" s="60" t="s">
        <v>182</v>
      </c>
      <c r="D1334" s="60">
        <v>5</v>
      </c>
    </row>
    <row r="1335" spans="1:4" x14ac:dyDescent="0.25">
      <c r="A1335" s="60">
        <v>41427</v>
      </c>
      <c r="B1335" s="60" t="s">
        <v>127</v>
      </c>
      <c r="C1335" s="60" t="s">
        <v>182</v>
      </c>
      <c r="D1335" s="60">
        <v>5</v>
      </c>
    </row>
    <row r="1336" spans="1:4" x14ac:dyDescent="0.25">
      <c r="A1336" s="60">
        <v>41583</v>
      </c>
      <c r="B1336" s="60" t="s">
        <v>130</v>
      </c>
      <c r="C1336" s="60" t="s">
        <v>182</v>
      </c>
      <c r="D1336" s="60">
        <v>10</v>
      </c>
    </row>
    <row r="1337" spans="1:4" x14ac:dyDescent="0.25">
      <c r="A1337" s="60">
        <v>41348</v>
      </c>
      <c r="B1337" s="60" t="s">
        <v>142</v>
      </c>
      <c r="C1337" s="60" t="s">
        <v>183</v>
      </c>
      <c r="D1337" s="60">
        <v>3</v>
      </c>
    </row>
    <row r="1338" spans="1:4" x14ac:dyDescent="0.25">
      <c r="A1338" s="60">
        <v>41367</v>
      </c>
      <c r="B1338" s="60" t="s">
        <v>130</v>
      </c>
      <c r="C1338" s="60" t="s">
        <v>183</v>
      </c>
      <c r="D1338" s="60">
        <v>40</v>
      </c>
    </row>
    <row r="1339" spans="1:4" x14ac:dyDescent="0.25">
      <c r="A1339" s="60">
        <v>41424</v>
      </c>
      <c r="B1339" s="60" t="s">
        <v>139</v>
      </c>
      <c r="C1339" s="60" t="s">
        <v>183</v>
      </c>
      <c r="D1339" s="60">
        <v>5</v>
      </c>
    </row>
    <row r="1340" spans="1:4" x14ac:dyDescent="0.25">
      <c r="A1340" s="60">
        <v>41424</v>
      </c>
      <c r="B1340" s="60" t="s">
        <v>132</v>
      </c>
      <c r="C1340" s="60" t="s">
        <v>183</v>
      </c>
      <c r="D1340" s="60">
        <v>10.5</v>
      </c>
    </row>
    <row r="1341" spans="1:4" x14ac:dyDescent="0.25">
      <c r="A1341" s="60">
        <v>41533</v>
      </c>
      <c r="B1341" s="60">
        <v>117</v>
      </c>
      <c r="C1341" s="60" t="s">
        <v>183</v>
      </c>
      <c r="D1341" s="60">
        <v>16</v>
      </c>
    </row>
    <row r="1342" spans="1:4" x14ac:dyDescent="0.25">
      <c r="A1342" s="60">
        <v>41583</v>
      </c>
      <c r="B1342" s="60" t="s">
        <v>178</v>
      </c>
      <c r="C1342" s="60" t="s">
        <v>183</v>
      </c>
      <c r="D1342" s="60">
        <v>20</v>
      </c>
    </row>
    <row r="1343" spans="1:4" x14ac:dyDescent="0.25">
      <c r="A1343" s="60">
        <v>41583</v>
      </c>
      <c r="B1343" s="60" t="s">
        <v>132</v>
      </c>
      <c r="C1343" s="60" t="s">
        <v>183</v>
      </c>
      <c r="D1343" s="60">
        <v>28</v>
      </c>
    </row>
    <row r="1344" spans="1:4" x14ac:dyDescent="0.25">
      <c r="A1344" s="60">
        <v>41298</v>
      </c>
      <c r="B1344" s="60" t="s">
        <v>131</v>
      </c>
      <c r="C1344" s="60" t="s">
        <v>184</v>
      </c>
      <c r="D1344" s="60">
        <v>5</v>
      </c>
    </row>
    <row r="1345" spans="1:4" x14ac:dyDescent="0.25">
      <c r="A1345" s="60">
        <v>41318</v>
      </c>
      <c r="B1345" s="60" t="s">
        <v>136</v>
      </c>
      <c r="C1345" s="60" t="s">
        <v>184</v>
      </c>
      <c r="D1345" s="60">
        <v>1</v>
      </c>
    </row>
    <row r="1346" spans="1:4" x14ac:dyDescent="0.25">
      <c r="A1346" s="60">
        <v>41361</v>
      </c>
      <c r="B1346" s="60" t="s">
        <v>136</v>
      </c>
      <c r="C1346" s="60" t="s">
        <v>184</v>
      </c>
      <c r="D1346" s="60">
        <v>2</v>
      </c>
    </row>
    <row r="1347" spans="1:4" x14ac:dyDescent="0.25">
      <c r="A1347" s="60">
        <v>41456</v>
      </c>
      <c r="B1347" s="60" t="s">
        <v>166</v>
      </c>
      <c r="C1347" s="60" t="s">
        <v>29</v>
      </c>
      <c r="D1347" s="60">
        <v>4</v>
      </c>
    </row>
    <row r="1348" spans="1:4" x14ac:dyDescent="0.25">
      <c r="A1348" s="60">
        <v>41457</v>
      </c>
      <c r="B1348" s="60" t="s">
        <v>166</v>
      </c>
      <c r="C1348" s="60" t="s">
        <v>29</v>
      </c>
      <c r="D1348" s="60">
        <v>4</v>
      </c>
    </row>
    <row r="1349" spans="1:4" x14ac:dyDescent="0.25">
      <c r="A1349" s="60">
        <v>41459</v>
      </c>
      <c r="B1349" s="60" t="s">
        <v>166</v>
      </c>
      <c r="C1349" s="60" t="s">
        <v>29</v>
      </c>
      <c r="D1349" s="60">
        <v>3.5</v>
      </c>
    </row>
    <row r="1350" spans="1:4" x14ac:dyDescent="0.25">
      <c r="A1350" s="60">
        <v>41459</v>
      </c>
      <c r="B1350" s="60" t="s">
        <v>169</v>
      </c>
      <c r="C1350" s="60" t="s">
        <v>29</v>
      </c>
      <c r="D1350" s="60">
        <v>4.5</v>
      </c>
    </row>
    <row r="1351" spans="1:4" x14ac:dyDescent="0.25">
      <c r="A1351" s="60">
        <v>41459</v>
      </c>
      <c r="B1351" s="60" t="s">
        <v>166</v>
      </c>
      <c r="C1351" s="60" t="s">
        <v>64</v>
      </c>
      <c r="D1351" s="60">
        <v>1</v>
      </c>
    </row>
    <row r="1352" spans="1:4" x14ac:dyDescent="0.25">
      <c r="A1352" s="60">
        <v>41459</v>
      </c>
      <c r="B1352" s="60" t="s">
        <v>185</v>
      </c>
      <c r="C1352" s="60" t="s">
        <v>53</v>
      </c>
      <c r="D1352" s="60">
        <v>4</v>
      </c>
    </row>
    <row r="1353" spans="1:4" x14ac:dyDescent="0.25">
      <c r="A1353" s="60">
        <v>41460</v>
      </c>
      <c r="B1353" s="60" t="s">
        <v>166</v>
      </c>
      <c r="C1353" s="60" t="s">
        <v>29</v>
      </c>
      <c r="D1353" s="60">
        <v>4.5</v>
      </c>
    </row>
    <row r="1354" spans="1:4" x14ac:dyDescent="0.25">
      <c r="A1354" s="60">
        <v>41460</v>
      </c>
      <c r="B1354" s="60" t="s">
        <v>169</v>
      </c>
      <c r="C1354" s="60" t="s">
        <v>29</v>
      </c>
      <c r="D1354" s="60">
        <v>3</v>
      </c>
    </row>
    <row r="1355" spans="1:4" x14ac:dyDescent="0.25">
      <c r="A1355" s="60">
        <v>41460</v>
      </c>
      <c r="B1355" s="60" t="s">
        <v>185</v>
      </c>
      <c r="C1355" s="60" t="s">
        <v>53</v>
      </c>
      <c r="D1355" s="60">
        <v>2.5</v>
      </c>
    </row>
    <row r="1356" spans="1:4" x14ac:dyDescent="0.25">
      <c r="A1356" s="60">
        <v>41461</v>
      </c>
      <c r="B1356" s="60" t="s">
        <v>166</v>
      </c>
      <c r="C1356" s="60" t="s">
        <v>29</v>
      </c>
      <c r="D1356" s="60">
        <v>4.5</v>
      </c>
    </row>
    <row r="1357" spans="1:4" x14ac:dyDescent="0.25">
      <c r="A1357" s="60">
        <v>41463</v>
      </c>
      <c r="B1357" s="60" t="s">
        <v>185</v>
      </c>
      <c r="C1357" s="60" t="s">
        <v>29</v>
      </c>
      <c r="D1357" s="60">
        <v>3.5</v>
      </c>
    </row>
    <row r="1358" spans="1:4" x14ac:dyDescent="0.25">
      <c r="A1358" s="60">
        <v>41463</v>
      </c>
      <c r="B1358" s="60">
        <v>21</v>
      </c>
      <c r="C1358" s="60" t="s">
        <v>29</v>
      </c>
      <c r="D1358" s="60">
        <v>5.5</v>
      </c>
    </row>
    <row r="1359" spans="1:4" x14ac:dyDescent="0.25">
      <c r="A1359" s="60">
        <v>41464</v>
      </c>
      <c r="B1359" s="60" t="s">
        <v>185</v>
      </c>
      <c r="C1359" s="60" t="s">
        <v>29</v>
      </c>
      <c r="D1359" s="60">
        <v>4.25</v>
      </c>
    </row>
    <row r="1360" spans="1:4" x14ac:dyDescent="0.25">
      <c r="A1360" s="60">
        <v>41464</v>
      </c>
      <c r="B1360" s="60" t="s">
        <v>186</v>
      </c>
      <c r="C1360" s="60" t="s">
        <v>29</v>
      </c>
      <c r="D1360" s="60">
        <v>4</v>
      </c>
    </row>
    <row r="1361" spans="1:4" x14ac:dyDescent="0.25">
      <c r="A1361" s="60">
        <v>41464</v>
      </c>
      <c r="B1361" s="60" t="s">
        <v>185</v>
      </c>
      <c r="C1361" s="60" t="s">
        <v>53</v>
      </c>
      <c r="D1361" s="60">
        <v>3.5</v>
      </c>
    </row>
    <row r="1362" spans="1:4" x14ac:dyDescent="0.25">
      <c r="A1362" s="60">
        <v>41465</v>
      </c>
      <c r="B1362" s="60" t="s">
        <v>185</v>
      </c>
      <c r="C1362" s="60" t="s">
        <v>29</v>
      </c>
      <c r="D1362" s="60">
        <v>3.25</v>
      </c>
    </row>
    <row r="1363" spans="1:4" x14ac:dyDescent="0.25">
      <c r="A1363" s="60">
        <v>41465</v>
      </c>
      <c r="B1363" s="60">
        <v>152</v>
      </c>
      <c r="C1363" s="60" t="s">
        <v>29</v>
      </c>
      <c r="D1363" s="60">
        <v>1.5</v>
      </c>
    </row>
    <row r="1364" spans="1:4" x14ac:dyDescent="0.25">
      <c r="A1364" s="60">
        <v>41465</v>
      </c>
      <c r="B1364" s="60" t="s">
        <v>39</v>
      </c>
      <c r="C1364" s="60" t="s">
        <v>29</v>
      </c>
      <c r="D1364" s="60">
        <v>2</v>
      </c>
    </row>
    <row r="1365" spans="1:4" x14ac:dyDescent="0.25">
      <c r="A1365" s="60">
        <v>41465</v>
      </c>
      <c r="B1365" s="60" t="s">
        <v>139</v>
      </c>
      <c r="C1365" s="60" t="s">
        <v>29</v>
      </c>
      <c r="D1365" s="60">
        <v>3</v>
      </c>
    </row>
    <row r="1366" spans="1:4" x14ac:dyDescent="0.25">
      <c r="A1366" s="60">
        <v>41465</v>
      </c>
      <c r="B1366" s="60" t="s">
        <v>187</v>
      </c>
      <c r="C1366" s="60" t="s">
        <v>53</v>
      </c>
      <c r="D1366" s="60">
        <v>2.5</v>
      </c>
    </row>
    <row r="1367" spans="1:4" x14ac:dyDescent="0.25">
      <c r="A1367" s="60">
        <v>41466</v>
      </c>
      <c r="B1367" s="60" t="s">
        <v>185</v>
      </c>
      <c r="C1367" s="60" t="s">
        <v>29</v>
      </c>
      <c r="D1367" s="60">
        <v>3.25</v>
      </c>
    </row>
    <row r="1368" spans="1:4" x14ac:dyDescent="0.25">
      <c r="A1368" s="60">
        <v>41466</v>
      </c>
      <c r="B1368" s="60" t="s">
        <v>139</v>
      </c>
      <c r="C1368" s="60" t="s">
        <v>29</v>
      </c>
      <c r="D1368" s="60">
        <v>6.5</v>
      </c>
    </row>
    <row r="1369" spans="1:4" x14ac:dyDescent="0.25">
      <c r="A1369" s="60">
        <v>41466</v>
      </c>
      <c r="B1369" s="60" t="s">
        <v>139</v>
      </c>
      <c r="C1369" s="60" t="s">
        <v>64</v>
      </c>
      <c r="D1369" s="60">
        <v>5</v>
      </c>
    </row>
    <row r="1370" spans="1:4" x14ac:dyDescent="0.25">
      <c r="A1370" s="60">
        <v>41467</v>
      </c>
      <c r="B1370" s="60" t="s">
        <v>185</v>
      </c>
      <c r="C1370" s="60" t="s">
        <v>29</v>
      </c>
      <c r="D1370" s="60">
        <v>3.25</v>
      </c>
    </row>
    <row r="1371" spans="1:4" x14ac:dyDescent="0.25">
      <c r="A1371" s="60">
        <v>41467</v>
      </c>
      <c r="B1371" s="60" t="s">
        <v>139</v>
      </c>
      <c r="C1371" s="60" t="s">
        <v>29</v>
      </c>
      <c r="D1371" s="60">
        <v>5</v>
      </c>
    </row>
    <row r="1372" spans="1:4" x14ac:dyDescent="0.25">
      <c r="A1372" s="60">
        <v>41467</v>
      </c>
      <c r="B1372" s="60" t="s">
        <v>154</v>
      </c>
      <c r="C1372" s="60" t="s">
        <v>29</v>
      </c>
      <c r="D1372" s="60">
        <v>0.5</v>
      </c>
    </row>
    <row r="1373" spans="1:4" x14ac:dyDescent="0.25">
      <c r="A1373" s="60">
        <v>41467</v>
      </c>
      <c r="B1373" s="60" t="s">
        <v>187</v>
      </c>
      <c r="C1373" s="60" t="s">
        <v>53</v>
      </c>
      <c r="D1373" s="60">
        <v>5</v>
      </c>
    </row>
    <row r="1374" spans="1:4" x14ac:dyDescent="0.25">
      <c r="A1374" s="60">
        <v>41467</v>
      </c>
      <c r="B1374" s="60" t="s">
        <v>188</v>
      </c>
      <c r="C1374" s="60" t="s">
        <v>53</v>
      </c>
      <c r="D1374" s="60">
        <v>0.5</v>
      </c>
    </row>
    <row r="1375" spans="1:4" x14ac:dyDescent="0.25">
      <c r="A1375" s="60">
        <v>41468</v>
      </c>
      <c r="B1375" s="60" t="s">
        <v>185</v>
      </c>
      <c r="C1375" s="60" t="s">
        <v>29</v>
      </c>
      <c r="D1375" s="60">
        <v>3.5</v>
      </c>
    </row>
    <row r="1376" spans="1:4" x14ac:dyDescent="0.25">
      <c r="A1376" s="60">
        <v>41470</v>
      </c>
      <c r="B1376" s="60" t="s">
        <v>185</v>
      </c>
      <c r="C1376" s="60" t="s">
        <v>29</v>
      </c>
      <c r="D1376" s="60">
        <v>3</v>
      </c>
    </row>
    <row r="1377" spans="1:4" x14ac:dyDescent="0.25">
      <c r="A1377" s="60">
        <v>41470</v>
      </c>
      <c r="B1377" s="60" t="s">
        <v>186</v>
      </c>
      <c r="C1377" s="60" t="s">
        <v>29</v>
      </c>
      <c r="D1377" s="60">
        <v>2</v>
      </c>
    </row>
    <row r="1378" spans="1:4" x14ac:dyDescent="0.25">
      <c r="A1378" s="60">
        <v>41470</v>
      </c>
      <c r="B1378" s="60" t="s">
        <v>187</v>
      </c>
      <c r="C1378" s="60" t="s">
        <v>29</v>
      </c>
      <c r="D1378" s="60">
        <v>1</v>
      </c>
    </row>
    <row r="1379" spans="1:4" x14ac:dyDescent="0.25">
      <c r="A1379" s="60">
        <v>41470</v>
      </c>
      <c r="B1379" s="60" t="s">
        <v>133</v>
      </c>
      <c r="C1379" s="60" t="s">
        <v>29</v>
      </c>
      <c r="D1379" s="60">
        <v>3</v>
      </c>
    </row>
    <row r="1380" spans="1:4" x14ac:dyDescent="0.25">
      <c r="A1380" s="60">
        <v>41470</v>
      </c>
      <c r="B1380" s="60" t="s">
        <v>185</v>
      </c>
      <c r="C1380" s="60" t="s">
        <v>53</v>
      </c>
      <c r="D1380" s="60">
        <v>1.5</v>
      </c>
    </row>
    <row r="1381" spans="1:4" x14ac:dyDescent="0.25">
      <c r="A1381" s="60">
        <v>41470</v>
      </c>
      <c r="B1381" s="60" t="s">
        <v>187</v>
      </c>
      <c r="C1381" s="60" t="s">
        <v>53</v>
      </c>
      <c r="D1381" s="60">
        <v>1</v>
      </c>
    </row>
    <row r="1382" spans="1:4" x14ac:dyDescent="0.25">
      <c r="A1382" s="60">
        <v>41471</v>
      </c>
      <c r="B1382" s="60" t="s">
        <v>185</v>
      </c>
      <c r="C1382" s="60" t="s">
        <v>29</v>
      </c>
      <c r="D1382" s="60">
        <v>3.5</v>
      </c>
    </row>
    <row r="1383" spans="1:4" x14ac:dyDescent="0.25">
      <c r="A1383" s="60">
        <v>41471</v>
      </c>
      <c r="B1383" s="60" t="s">
        <v>186</v>
      </c>
      <c r="C1383" s="60" t="s">
        <v>29</v>
      </c>
      <c r="D1383" s="60">
        <v>4.5</v>
      </c>
    </row>
    <row r="1384" spans="1:4" x14ac:dyDescent="0.25">
      <c r="A1384" s="60">
        <v>41471</v>
      </c>
      <c r="B1384" s="60" t="s">
        <v>185</v>
      </c>
      <c r="C1384" s="60" t="s">
        <v>53</v>
      </c>
      <c r="D1384" s="60">
        <v>4</v>
      </c>
    </row>
    <row r="1385" spans="1:4" x14ac:dyDescent="0.25">
      <c r="A1385" s="60">
        <v>41472</v>
      </c>
      <c r="B1385" s="60" t="s">
        <v>185</v>
      </c>
      <c r="C1385" s="60" t="s">
        <v>29</v>
      </c>
      <c r="D1385" s="60">
        <v>3</v>
      </c>
    </row>
    <row r="1386" spans="1:4" x14ac:dyDescent="0.25">
      <c r="A1386" s="60">
        <v>41472</v>
      </c>
      <c r="B1386" s="60" t="s">
        <v>133</v>
      </c>
      <c r="C1386" s="60" t="s">
        <v>29</v>
      </c>
      <c r="D1386" s="60">
        <v>8</v>
      </c>
    </row>
    <row r="1387" spans="1:4" x14ac:dyDescent="0.25">
      <c r="A1387" s="60">
        <v>41473</v>
      </c>
      <c r="B1387" s="60" t="s">
        <v>185</v>
      </c>
      <c r="C1387" s="60" t="s">
        <v>29</v>
      </c>
      <c r="D1387" s="60">
        <v>3.25</v>
      </c>
    </row>
    <row r="1388" spans="1:4" x14ac:dyDescent="0.25">
      <c r="A1388" s="60">
        <v>41473</v>
      </c>
      <c r="B1388" s="60" t="s">
        <v>133</v>
      </c>
      <c r="C1388" s="60" t="s">
        <v>29</v>
      </c>
      <c r="D1388" s="60">
        <v>4.5</v>
      </c>
    </row>
    <row r="1389" spans="1:4" x14ac:dyDescent="0.25">
      <c r="A1389" s="60">
        <v>41474</v>
      </c>
      <c r="B1389" s="60" t="s">
        <v>185</v>
      </c>
      <c r="C1389" s="60" t="s">
        <v>29</v>
      </c>
      <c r="D1389" s="60">
        <v>4.5</v>
      </c>
    </row>
    <row r="1390" spans="1:4" x14ac:dyDescent="0.25">
      <c r="A1390" s="60">
        <v>41474</v>
      </c>
      <c r="B1390" s="60" t="s">
        <v>187</v>
      </c>
      <c r="C1390" s="60" t="s">
        <v>29</v>
      </c>
      <c r="D1390" s="60">
        <v>4</v>
      </c>
    </row>
    <row r="1391" spans="1:4" x14ac:dyDescent="0.25">
      <c r="A1391" s="60">
        <v>41474</v>
      </c>
      <c r="B1391" s="60" t="s">
        <v>187</v>
      </c>
      <c r="C1391" s="60" t="s">
        <v>53</v>
      </c>
      <c r="D1391" s="60">
        <v>4</v>
      </c>
    </row>
    <row r="1392" spans="1:4" x14ac:dyDescent="0.25">
      <c r="A1392" s="60">
        <v>41475</v>
      </c>
      <c r="B1392" s="60" t="s">
        <v>185</v>
      </c>
      <c r="C1392" s="60" t="s">
        <v>29</v>
      </c>
      <c r="D1392" s="60">
        <v>4</v>
      </c>
    </row>
    <row r="1393" spans="1:4" x14ac:dyDescent="0.25">
      <c r="A1393" s="60">
        <v>41477</v>
      </c>
      <c r="B1393" s="60" t="s">
        <v>185</v>
      </c>
      <c r="C1393" s="60" t="s">
        <v>29</v>
      </c>
      <c r="D1393" s="60">
        <v>3.5</v>
      </c>
    </row>
    <row r="1394" spans="1:4" x14ac:dyDescent="0.25">
      <c r="A1394" s="60">
        <v>41478</v>
      </c>
      <c r="B1394" s="60" t="s">
        <v>185</v>
      </c>
      <c r="C1394" s="60" t="s">
        <v>29</v>
      </c>
      <c r="D1394" s="60">
        <v>2.75</v>
      </c>
    </row>
    <row r="1395" spans="1:4" x14ac:dyDescent="0.25">
      <c r="A1395" s="60">
        <v>41479</v>
      </c>
      <c r="B1395" s="60" t="s">
        <v>185</v>
      </c>
      <c r="C1395" s="60" t="s">
        <v>29</v>
      </c>
      <c r="D1395" s="60">
        <v>3</v>
      </c>
    </row>
    <row r="1396" spans="1:4" x14ac:dyDescent="0.25">
      <c r="A1396" s="60">
        <v>41479</v>
      </c>
      <c r="B1396" s="60" t="s">
        <v>147</v>
      </c>
      <c r="C1396" s="60" t="s">
        <v>29</v>
      </c>
      <c r="D1396" s="60">
        <v>10.5</v>
      </c>
    </row>
    <row r="1397" spans="1:4" x14ac:dyDescent="0.25">
      <c r="A1397" s="60">
        <v>41480</v>
      </c>
      <c r="B1397" s="60" t="s">
        <v>185</v>
      </c>
      <c r="C1397" s="60" t="s">
        <v>29</v>
      </c>
      <c r="D1397" s="60">
        <v>3.75</v>
      </c>
    </row>
    <row r="1398" spans="1:4" x14ac:dyDescent="0.25">
      <c r="A1398" s="60">
        <v>41480</v>
      </c>
      <c r="B1398" s="60" t="s">
        <v>186</v>
      </c>
      <c r="C1398" s="60" t="s">
        <v>29</v>
      </c>
      <c r="D1398" s="60">
        <v>1</v>
      </c>
    </row>
    <row r="1399" spans="1:4" x14ac:dyDescent="0.25">
      <c r="A1399" s="60">
        <v>41480</v>
      </c>
      <c r="B1399" s="60" t="s">
        <v>147</v>
      </c>
      <c r="C1399" s="60" t="s">
        <v>29</v>
      </c>
      <c r="D1399" s="60">
        <v>7</v>
      </c>
    </row>
    <row r="1400" spans="1:4" x14ac:dyDescent="0.25">
      <c r="A1400" s="60">
        <v>41480</v>
      </c>
      <c r="B1400" s="60" t="s">
        <v>185</v>
      </c>
      <c r="C1400" s="60" t="s">
        <v>64</v>
      </c>
      <c r="D1400" s="60">
        <v>1.5</v>
      </c>
    </row>
    <row r="1401" spans="1:4" x14ac:dyDescent="0.25">
      <c r="A1401" s="60">
        <v>41481</v>
      </c>
      <c r="B1401" s="60" t="s">
        <v>185</v>
      </c>
      <c r="C1401" s="60" t="s">
        <v>29</v>
      </c>
      <c r="D1401" s="60">
        <v>3.25</v>
      </c>
    </row>
    <row r="1402" spans="1:4" x14ac:dyDescent="0.25">
      <c r="A1402" s="60">
        <v>41481</v>
      </c>
      <c r="B1402" s="60" t="s">
        <v>186</v>
      </c>
      <c r="C1402" s="60" t="s">
        <v>29</v>
      </c>
      <c r="D1402" s="60">
        <v>4</v>
      </c>
    </row>
    <row r="1403" spans="1:4" x14ac:dyDescent="0.25">
      <c r="A1403" s="60">
        <v>41481</v>
      </c>
      <c r="B1403" s="60" t="s">
        <v>185</v>
      </c>
      <c r="C1403" s="60" t="s">
        <v>64</v>
      </c>
      <c r="D1403" s="60">
        <v>2.5</v>
      </c>
    </row>
    <row r="1404" spans="1:4" x14ac:dyDescent="0.25">
      <c r="A1404" s="60">
        <v>41482</v>
      </c>
      <c r="B1404" s="60" t="s">
        <v>185</v>
      </c>
      <c r="C1404" s="60" t="s">
        <v>29</v>
      </c>
      <c r="D1404" s="60">
        <v>3.5</v>
      </c>
    </row>
    <row r="1405" spans="1:4" x14ac:dyDescent="0.25">
      <c r="A1405" s="60">
        <v>41484</v>
      </c>
      <c r="B1405" s="60" t="s">
        <v>185</v>
      </c>
      <c r="C1405" s="60" t="s">
        <v>29</v>
      </c>
      <c r="D1405" s="60">
        <v>3</v>
      </c>
    </row>
    <row r="1406" spans="1:4" x14ac:dyDescent="0.25">
      <c r="A1406" s="60">
        <v>41484</v>
      </c>
      <c r="B1406" s="60" t="s">
        <v>57</v>
      </c>
      <c r="C1406" s="60" t="s">
        <v>29</v>
      </c>
      <c r="D1406" s="60">
        <v>5.5</v>
      </c>
    </row>
    <row r="1407" spans="1:4" x14ac:dyDescent="0.25">
      <c r="A1407" s="60">
        <v>41484</v>
      </c>
      <c r="B1407" s="60" t="s">
        <v>189</v>
      </c>
      <c r="C1407" s="60" t="s">
        <v>53</v>
      </c>
      <c r="D1407" s="60">
        <v>3</v>
      </c>
    </row>
    <row r="1408" spans="1:4" x14ac:dyDescent="0.25">
      <c r="A1408" s="60">
        <v>41485</v>
      </c>
      <c r="B1408" s="60" t="s">
        <v>185</v>
      </c>
      <c r="C1408" s="60" t="s">
        <v>29</v>
      </c>
      <c r="D1408" s="60">
        <v>3</v>
      </c>
    </row>
    <row r="1409" spans="1:4" x14ac:dyDescent="0.25">
      <c r="A1409" s="60">
        <v>41485</v>
      </c>
      <c r="B1409" s="60" t="s">
        <v>62</v>
      </c>
      <c r="C1409" s="60" t="s">
        <v>29</v>
      </c>
      <c r="D1409" s="60">
        <v>5.5</v>
      </c>
    </row>
    <row r="1410" spans="1:4" x14ac:dyDescent="0.25">
      <c r="A1410" s="60">
        <v>41485</v>
      </c>
      <c r="B1410" s="60" t="s">
        <v>190</v>
      </c>
      <c r="C1410" s="60" t="s">
        <v>53</v>
      </c>
      <c r="D1410" s="60">
        <v>3</v>
      </c>
    </row>
    <row r="1411" spans="1:4" x14ac:dyDescent="0.25">
      <c r="A1411" s="60">
        <v>41486</v>
      </c>
      <c r="B1411" s="60" t="s">
        <v>185</v>
      </c>
      <c r="C1411" s="60" t="s">
        <v>29</v>
      </c>
      <c r="D1411" s="60">
        <v>3</v>
      </c>
    </row>
    <row r="1412" spans="1:4" x14ac:dyDescent="0.25">
      <c r="A1412" s="60">
        <v>41486</v>
      </c>
      <c r="B1412" s="60" t="s">
        <v>147</v>
      </c>
      <c r="C1412" s="60" t="s">
        <v>29</v>
      </c>
      <c r="D1412" s="60">
        <v>6</v>
      </c>
    </row>
    <row r="1413" spans="1:4" x14ac:dyDescent="0.25">
      <c r="A1413" s="60">
        <v>41487</v>
      </c>
      <c r="B1413" s="60" t="s">
        <v>185</v>
      </c>
      <c r="C1413" s="60" t="s">
        <v>29</v>
      </c>
      <c r="D1413" s="60">
        <v>3</v>
      </c>
    </row>
    <row r="1414" spans="1:4" x14ac:dyDescent="0.25">
      <c r="A1414" s="60">
        <v>41487</v>
      </c>
      <c r="B1414" s="60" t="s">
        <v>147</v>
      </c>
      <c r="C1414" s="60" t="s">
        <v>29</v>
      </c>
      <c r="D1414" s="60">
        <v>7</v>
      </c>
    </row>
    <row r="1415" spans="1:4" x14ac:dyDescent="0.25">
      <c r="A1415" s="60">
        <v>41488</v>
      </c>
      <c r="B1415" s="60" t="s">
        <v>185</v>
      </c>
      <c r="C1415" s="60" t="s">
        <v>29</v>
      </c>
      <c r="D1415" s="60">
        <v>4.5</v>
      </c>
    </row>
    <row r="1416" spans="1:4" x14ac:dyDescent="0.25">
      <c r="A1416" s="60">
        <v>41488</v>
      </c>
      <c r="B1416" s="60" t="s">
        <v>147</v>
      </c>
      <c r="C1416" s="60" t="s">
        <v>29</v>
      </c>
      <c r="D1416" s="60">
        <v>5.5</v>
      </c>
    </row>
    <row r="1417" spans="1:4" x14ac:dyDescent="0.25">
      <c r="A1417" s="60">
        <v>41489</v>
      </c>
      <c r="B1417" s="60" t="s">
        <v>185</v>
      </c>
      <c r="C1417" s="60" t="s">
        <v>29</v>
      </c>
      <c r="D1417" s="60">
        <v>4</v>
      </c>
    </row>
    <row r="1418" spans="1:4" x14ac:dyDescent="0.25">
      <c r="A1418" s="60">
        <v>41491</v>
      </c>
      <c r="B1418" s="60" t="s">
        <v>185</v>
      </c>
      <c r="C1418" s="60" t="s">
        <v>29</v>
      </c>
      <c r="D1418" s="60">
        <v>3</v>
      </c>
    </row>
    <row r="1419" spans="1:4" x14ac:dyDescent="0.25">
      <c r="A1419" s="60">
        <v>41491</v>
      </c>
      <c r="B1419" s="60" t="s">
        <v>147</v>
      </c>
      <c r="C1419" s="60" t="s">
        <v>29</v>
      </c>
      <c r="D1419" s="60">
        <v>5</v>
      </c>
    </row>
    <row r="1420" spans="1:4" x14ac:dyDescent="0.25">
      <c r="A1420" s="60">
        <v>41492</v>
      </c>
      <c r="B1420" s="60" t="s">
        <v>185</v>
      </c>
      <c r="C1420" s="60" t="s">
        <v>29</v>
      </c>
      <c r="D1420" s="60">
        <v>3</v>
      </c>
    </row>
    <row r="1421" spans="1:4" x14ac:dyDescent="0.25">
      <c r="A1421" s="60">
        <v>41492</v>
      </c>
      <c r="B1421" s="60" t="s">
        <v>147</v>
      </c>
      <c r="C1421" s="60" t="s">
        <v>29</v>
      </c>
      <c r="D1421" s="60">
        <v>5</v>
      </c>
    </row>
    <row r="1422" spans="1:4" x14ac:dyDescent="0.25">
      <c r="A1422" s="60">
        <v>41493</v>
      </c>
      <c r="B1422" s="60" t="s">
        <v>185</v>
      </c>
      <c r="C1422" s="60" t="s">
        <v>29</v>
      </c>
      <c r="D1422" s="60">
        <v>3.5</v>
      </c>
    </row>
    <row r="1423" spans="1:4" x14ac:dyDescent="0.25">
      <c r="A1423" s="60">
        <v>41494</v>
      </c>
      <c r="B1423" s="60" t="s">
        <v>185</v>
      </c>
      <c r="C1423" s="60" t="s">
        <v>29</v>
      </c>
      <c r="D1423" s="60">
        <v>3.5</v>
      </c>
    </row>
    <row r="1424" spans="1:4" x14ac:dyDescent="0.25">
      <c r="A1424" s="60">
        <v>41494</v>
      </c>
      <c r="B1424" s="60" t="s">
        <v>169</v>
      </c>
      <c r="C1424" s="60" t="s">
        <v>29</v>
      </c>
      <c r="D1424" s="60">
        <v>3</v>
      </c>
    </row>
    <row r="1425" spans="1:4" x14ac:dyDescent="0.25">
      <c r="A1425" s="60">
        <v>41494</v>
      </c>
      <c r="B1425" s="60" t="s">
        <v>166</v>
      </c>
      <c r="C1425" s="60" t="s">
        <v>64</v>
      </c>
      <c r="D1425" s="60">
        <v>2</v>
      </c>
    </row>
    <row r="1426" spans="1:4" x14ac:dyDescent="0.25">
      <c r="A1426" s="60">
        <v>41495</v>
      </c>
      <c r="B1426" s="60" t="s">
        <v>185</v>
      </c>
      <c r="C1426" s="60" t="s">
        <v>29</v>
      </c>
      <c r="D1426" s="60">
        <v>3.5</v>
      </c>
    </row>
    <row r="1427" spans="1:4" x14ac:dyDescent="0.25">
      <c r="A1427" s="60">
        <v>41496</v>
      </c>
      <c r="B1427" s="60" t="s">
        <v>185</v>
      </c>
      <c r="C1427" s="60" t="s">
        <v>29</v>
      </c>
      <c r="D1427" s="60">
        <v>4</v>
      </c>
    </row>
    <row r="1428" spans="1:4" x14ac:dyDescent="0.25">
      <c r="A1428" s="60">
        <v>41496</v>
      </c>
      <c r="B1428" s="60" t="s">
        <v>147</v>
      </c>
      <c r="C1428" s="60" t="s">
        <v>29</v>
      </c>
      <c r="D1428" s="60">
        <v>4</v>
      </c>
    </row>
    <row r="1429" spans="1:4" x14ac:dyDescent="0.25">
      <c r="A1429" s="60">
        <v>41497</v>
      </c>
      <c r="B1429" s="60" t="s">
        <v>147</v>
      </c>
      <c r="C1429" s="60" t="s">
        <v>29</v>
      </c>
      <c r="D1429" s="60">
        <v>5.5</v>
      </c>
    </row>
    <row r="1430" spans="1:4" x14ac:dyDescent="0.25">
      <c r="A1430" s="60">
        <v>41498</v>
      </c>
      <c r="B1430" s="60" t="s">
        <v>166</v>
      </c>
      <c r="C1430" s="60" t="s">
        <v>29</v>
      </c>
      <c r="D1430" s="60">
        <v>3.5</v>
      </c>
    </row>
    <row r="1431" spans="1:4" x14ac:dyDescent="0.25">
      <c r="A1431" s="60">
        <v>41498</v>
      </c>
      <c r="B1431" s="60" t="s">
        <v>147</v>
      </c>
      <c r="C1431" s="60" t="s">
        <v>29</v>
      </c>
      <c r="D1431" s="60">
        <v>6</v>
      </c>
    </row>
    <row r="1432" spans="1:4" x14ac:dyDescent="0.25">
      <c r="A1432" s="60">
        <v>41499</v>
      </c>
      <c r="B1432" s="60" t="s">
        <v>166</v>
      </c>
      <c r="C1432" s="60" t="s">
        <v>29</v>
      </c>
      <c r="D1432" s="60">
        <v>3.5</v>
      </c>
    </row>
    <row r="1433" spans="1:4" x14ac:dyDescent="0.25">
      <c r="A1433" s="60">
        <v>41499</v>
      </c>
      <c r="B1433" s="60" t="s">
        <v>147</v>
      </c>
      <c r="C1433" s="60" t="s">
        <v>29</v>
      </c>
      <c r="D1433" s="60">
        <v>6</v>
      </c>
    </row>
    <row r="1434" spans="1:4" x14ac:dyDescent="0.25">
      <c r="A1434" s="60">
        <v>41499</v>
      </c>
      <c r="B1434" s="60" t="s">
        <v>147</v>
      </c>
      <c r="C1434" s="60" t="s">
        <v>29</v>
      </c>
      <c r="D1434" s="60">
        <v>2</v>
      </c>
    </row>
    <row r="1435" spans="1:4" x14ac:dyDescent="0.25">
      <c r="A1435" s="60">
        <v>41500</v>
      </c>
      <c r="B1435" s="60" t="s">
        <v>166</v>
      </c>
      <c r="C1435" s="60" t="s">
        <v>29</v>
      </c>
      <c r="D1435" s="60">
        <v>4.5</v>
      </c>
    </row>
    <row r="1436" spans="1:4" x14ac:dyDescent="0.25">
      <c r="A1436" s="60">
        <v>41500</v>
      </c>
      <c r="B1436" s="60" t="s">
        <v>147</v>
      </c>
      <c r="C1436" s="60" t="s">
        <v>29</v>
      </c>
      <c r="D1436" s="60">
        <v>4</v>
      </c>
    </row>
    <row r="1437" spans="1:4" x14ac:dyDescent="0.25">
      <c r="A1437" s="60">
        <v>41500</v>
      </c>
      <c r="B1437" s="60" t="s">
        <v>133</v>
      </c>
      <c r="C1437" s="60" t="s">
        <v>29</v>
      </c>
      <c r="D1437" s="60">
        <v>1.5</v>
      </c>
    </row>
    <row r="1438" spans="1:4" x14ac:dyDescent="0.25">
      <c r="A1438" s="60">
        <v>41502</v>
      </c>
      <c r="B1438" s="60" t="s">
        <v>166</v>
      </c>
      <c r="C1438" s="60" t="s">
        <v>29</v>
      </c>
      <c r="D1438" s="60">
        <v>4</v>
      </c>
    </row>
    <row r="1439" spans="1:4" x14ac:dyDescent="0.25">
      <c r="A1439" s="60">
        <v>41502</v>
      </c>
      <c r="B1439" s="60" t="s">
        <v>133</v>
      </c>
      <c r="C1439" s="60" t="s">
        <v>29</v>
      </c>
      <c r="D1439" s="60">
        <v>1</v>
      </c>
    </row>
    <row r="1440" spans="1:4" x14ac:dyDescent="0.25">
      <c r="A1440" s="60">
        <v>41502</v>
      </c>
      <c r="B1440" s="60" t="s">
        <v>169</v>
      </c>
      <c r="C1440" s="60" t="s">
        <v>29</v>
      </c>
      <c r="D1440" s="60">
        <v>3</v>
      </c>
    </row>
    <row r="1441" spans="1:4" x14ac:dyDescent="0.25">
      <c r="A1441" s="60">
        <v>41502</v>
      </c>
      <c r="B1441" s="60" t="s">
        <v>148</v>
      </c>
      <c r="C1441" s="60" t="s">
        <v>29</v>
      </c>
      <c r="D1441" s="60">
        <v>4</v>
      </c>
    </row>
    <row r="1442" spans="1:4" x14ac:dyDescent="0.25">
      <c r="A1442" s="60">
        <v>41502</v>
      </c>
      <c r="B1442" s="60" t="s">
        <v>166</v>
      </c>
      <c r="C1442" s="60" t="s">
        <v>53</v>
      </c>
      <c r="D1442" s="60">
        <v>3</v>
      </c>
    </row>
    <row r="1443" spans="1:4" x14ac:dyDescent="0.25">
      <c r="A1443" s="60">
        <v>41503</v>
      </c>
      <c r="B1443" s="60" t="s">
        <v>166</v>
      </c>
      <c r="C1443" s="60" t="s">
        <v>29</v>
      </c>
      <c r="D1443" s="60">
        <v>5</v>
      </c>
    </row>
    <row r="1444" spans="1:4" x14ac:dyDescent="0.25">
      <c r="A1444" s="60">
        <v>41503</v>
      </c>
      <c r="B1444" s="60" t="s">
        <v>147</v>
      </c>
      <c r="C1444" s="60" t="s">
        <v>29</v>
      </c>
      <c r="D1444" s="60">
        <v>4</v>
      </c>
    </row>
    <row r="1445" spans="1:4" x14ac:dyDescent="0.25">
      <c r="A1445" s="60">
        <v>41505</v>
      </c>
      <c r="B1445" s="60" t="s">
        <v>166</v>
      </c>
      <c r="C1445" s="60" t="s">
        <v>29</v>
      </c>
      <c r="D1445" s="60">
        <v>3.5</v>
      </c>
    </row>
    <row r="1446" spans="1:4" x14ac:dyDescent="0.25">
      <c r="A1446" s="60">
        <v>41505</v>
      </c>
      <c r="B1446" s="60">
        <v>10</v>
      </c>
      <c r="C1446" s="60" t="s">
        <v>29</v>
      </c>
      <c r="D1446" s="60">
        <v>6</v>
      </c>
    </row>
    <row r="1447" spans="1:4" x14ac:dyDescent="0.25">
      <c r="A1447" s="60">
        <v>41505</v>
      </c>
      <c r="B1447" s="60" t="s">
        <v>171</v>
      </c>
      <c r="C1447" s="60" t="s">
        <v>29</v>
      </c>
      <c r="D1447" s="60">
        <v>2</v>
      </c>
    </row>
    <row r="1448" spans="1:4" x14ac:dyDescent="0.25">
      <c r="A1448" s="60">
        <v>41505</v>
      </c>
      <c r="B1448" s="60" t="s">
        <v>171</v>
      </c>
      <c r="C1448" s="60" t="s">
        <v>53</v>
      </c>
      <c r="D1448" s="60">
        <v>1.5</v>
      </c>
    </row>
    <row r="1449" spans="1:4" x14ac:dyDescent="0.25">
      <c r="A1449" s="60">
        <v>41506</v>
      </c>
      <c r="B1449" s="60" t="s">
        <v>166</v>
      </c>
      <c r="C1449" s="60" t="s">
        <v>29</v>
      </c>
      <c r="D1449" s="60">
        <v>3</v>
      </c>
    </row>
    <row r="1450" spans="1:4" x14ac:dyDescent="0.25">
      <c r="A1450" s="60">
        <v>41506</v>
      </c>
      <c r="B1450" s="60">
        <v>10</v>
      </c>
      <c r="C1450" s="60" t="s">
        <v>29</v>
      </c>
      <c r="D1450" s="60">
        <v>6</v>
      </c>
    </row>
    <row r="1451" spans="1:4" x14ac:dyDescent="0.25">
      <c r="A1451" s="60">
        <v>41506</v>
      </c>
      <c r="B1451" s="60">
        <v>999</v>
      </c>
      <c r="C1451" s="60" t="s">
        <v>29</v>
      </c>
      <c r="D1451" s="60">
        <v>4</v>
      </c>
    </row>
    <row r="1452" spans="1:4" x14ac:dyDescent="0.25">
      <c r="A1452" s="60">
        <v>41507</v>
      </c>
      <c r="B1452" s="60" t="s">
        <v>166</v>
      </c>
      <c r="C1452" s="60" t="s">
        <v>29</v>
      </c>
      <c r="D1452" s="60">
        <v>3.5</v>
      </c>
    </row>
    <row r="1453" spans="1:4" x14ac:dyDescent="0.25">
      <c r="A1453" s="60">
        <v>41507</v>
      </c>
      <c r="B1453" s="60">
        <v>10</v>
      </c>
      <c r="C1453" s="60" t="s">
        <v>29</v>
      </c>
      <c r="D1453" s="60">
        <v>1.5</v>
      </c>
    </row>
    <row r="1454" spans="1:4" x14ac:dyDescent="0.25">
      <c r="A1454" s="60">
        <v>41507</v>
      </c>
      <c r="B1454" s="60" t="s">
        <v>191</v>
      </c>
      <c r="C1454" s="60" t="s">
        <v>29</v>
      </c>
      <c r="D1454" s="60">
        <v>4</v>
      </c>
    </row>
    <row r="1455" spans="1:4" x14ac:dyDescent="0.25">
      <c r="A1455" s="60">
        <v>41507</v>
      </c>
      <c r="B1455" s="60" t="s">
        <v>153</v>
      </c>
      <c r="C1455" s="60" t="s">
        <v>29</v>
      </c>
      <c r="D1455" s="60">
        <v>2.5</v>
      </c>
    </row>
    <row r="1456" spans="1:4" x14ac:dyDescent="0.25">
      <c r="A1456" s="60">
        <v>41507</v>
      </c>
      <c r="B1456" s="60" t="s">
        <v>191</v>
      </c>
      <c r="C1456" s="60" t="s">
        <v>53</v>
      </c>
      <c r="D1456" s="60">
        <v>3.5</v>
      </c>
    </row>
    <row r="1457" spans="1:4" x14ac:dyDescent="0.25">
      <c r="A1457" s="60">
        <v>41508</v>
      </c>
      <c r="B1457" s="60" t="s">
        <v>166</v>
      </c>
      <c r="C1457" s="60" t="s">
        <v>29</v>
      </c>
      <c r="D1457" s="60">
        <v>3.5</v>
      </c>
    </row>
    <row r="1458" spans="1:4" x14ac:dyDescent="0.25">
      <c r="A1458" s="60">
        <v>41508</v>
      </c>
      <c r="B1458" s="60" t="s">
        <v>169</v>
      </c>
      <c r="C1458" s="60" t="s">
        <v>29</v>
      </c>
      <c r="D1458" s="60">
        <v>1</v>
      </c>
    </row>
    <row r="1459" spans="1:4" x14ac:dyDescent="0.25">
      <c r="A1459" s="60">
        <v>41508</v>
      </c>
      <c r="B1459" s="60" t="s">
        <v>140</v>
      </c>
      <c r="C1459" s="60" t="s">
        <v>29</v>
      </c>
      <c r="D1459" s="60">
        <v>6</v>
      </c>
    </row>
    <row r="1460" spans="1:4" x14ac:dyDescent="0.25">
      <c r="A1460" s="60">
        <v>41508</v>
      </c>
      <c r="B1460" s="60" t="s">
        <v>166</v>
      </c>
      <c r="C1460" s="60" t="s">
        <v>53</v>
      </c>
      <c r="D1460" s="60">
        <v>1</v>
      </c>
    </row>
    <row r="1461" spans="1:4" x14ac:dyDescent="0.25">
      <c r="A1461" s="60">
        <v>41509</v>
      </c>
      <c r="B1461" s="60" t="s">
        <v>166</v>
      </c>
      <c r="C1461" s="60" t="s">
        <v>29</v>
      </c>
      <c r="D1461" s="60">
        <v>4</v>
      </c>
    </row>
    <row r="1462" spans="1:4" x14ac:dyDescent="0.25">
      <c r="A1462" s="60">
        <v>41509</v>
      </c>
      <c r="B1462" s="60" t="s">
        <v>140</v>
      </c>
      <c r="C1462" s="60" t="s">
        <v>29</v>
      </c>
      <c r="D1462" s="60">
        <v>2</v>
      </c>
    </row>
    <row r="1463" spans="1:4" x14ac:dyDescent="0.25">
      <c r="A1463" s="60">
        <v>41509</v>
      </c>
      <c r="B1463" s="60" t="s">
        <v>132</v>
      </c>
      <c r="C1463" s="60" t="s">
        <v>29</v>
      </c>
      <c r="D1463" s="60">
        <v>3</v>
      </c>
    </row>
    <row r="1464" spans="1:4" x14ac:dyDescent="0.25">
      <c r="A1464" s="60">
        <v>41510</v>
      </c>
      <c r="B1464" s="60" t="s">
        <v>166</v>
      </c>
      <c r="C1464" s="60" t="s">
        <v>29</v>
      </c>
      <c r="D1464" s="60">
        <v>4</v>
      </c>
    </row>
    <row r="1465" spans="1:4" x14ac:dyDescent="0.25">
      <c r="A1465" s="60">
        <v>41510</v>
      </c>
      <c r="B1465" s="60" t="s">
        <v>125</v>
      </c>
      <c r="C1465" s="60" t="s">
        <v>29</v>
      </c>
      <c r="D1465" s="60">
        <v>2</v>
      </c>
    </row>
    <row r="1466" spans="1:4" x14ac:dyDescent="0.25">
      <c r="A1466" s="60">
        <v>41512</v>
      </c>
      <c r="B1466" s="60" t="s">
        <v>166</v>
      </c>
      <c r="C1466" s="60" t="s">
        <v>29</v>
      </c>
      <c r="D1466" s="60">
        <v>4</v>
      </c>
    </row>
    <row r="1467" spans="1:4" x14ac:dyDescent="0.25">
      <c r="A1467" s="60">
        <v>41513</v>
      </c>
      <c r="B1467" s="60" t="s">
        <v>166</v>
      </c>
      <c r="C1467" s="60" t="s">
        <v>29</v>
      </c>
      <c r="D1467" s="60">
        <v>3.5</v>
      </c>
    </row>
    <row r="1468" spans="1:4" x14ac:dyDescent="0.25">
      <c r="A1468" s="60">
        <v>41514</v>
      </c>
      <c r="B1468" s="60" t="s">
        <v>166</v>
      </c>
      <c r="C1468" s="60" t="s">
        <v>29</v>
      </c>
      <c r="D1468" s="60">
        <v>4</v>
      </c>
    </row>
    <row r="1469" spans="1:4" x14ac:dyDescent="0.25">
      <c r="A1469" s="60">
        <v>41515</v>
      </c>
      <c r="B1469" s="60" t="s">
        <v>166</v>
      </c>
      <c r="C1469" s="60" t="s">
        <v>29</v>
      </c>
      <c r="D1469" s="60">
        <v>3</v>
      </c>
    </row>
    <row r="1470" spans="1:4" x14ac:dyDescent="0.25">
      <c r="A1470" s="60">
        <v>41516</v>
      </c>
      <c r="B1470" s="60" t="s">
        <v>166</v>
      </c>
      <c r="C1470" s="60" t="s">
        <v>29</v>
      </c>
      <c r="D1470" s="60">
        <v>3.5</v>
      </c>
    </row>
    <row r="1471" spans="1:4" x14ac:dyDescent="0.25">
      <c r="A1471" s="60">
        <v>41516</v>
      </c>
      <c r="B1471" s="60">
        <v>21</v>
      </c>
      <c r="C1471" s="60" t="s">
        <v>29</v>
      </c>
      <c r="D1471" s="60">
        <v>8.5</v>
      </c>
    </row>
    <row r="1472" spans="1:4" x14ac:dyDescent="0.25">
      <c r="A1472" s="60">
        <v>41517</v>
      </c>
      <c r="B1472" s="60" t="s">
        <v>166</v>
      </c>
      <c r="C1472" s="60" t="s">
        <v>29</v>
      </c>
      <c r="D1472" s="60">
        <v>4</v>
      </c>
    </row>
    <row r="1473" spans="1:4" x14ac:dyDescent="0.25">
      <c r="A1473" s="60">
        <v>41519</v>
      </c>
      <c r="B1473" s="60" t="s">
        <v>185</v>
      </c>
      <c r="C1473" s="60" t="s">
        <v>29</v>
      </c>
      <c r="D1473" s="60">
        <v>4.5</v>
      </c>
    </row>
    <row r="1474" spans="1:4" x14ac:dyDescent="0.25">
      <c r="A1474" s="60">
        <v>41519</v>
      </c>
      <c r="B1474" s="60" t="s">
        <v>186</v>
      </c>
      <c r="C1474" s="60" t="s">
        <v>29</v>
      </c>
      <c r="D1474" s="60">
        <v>5.5</v>
      </c>
    </row>
    <row r="1475" spans="1:4" x14ac:dyDescent="0.25">
      <c r="A1475" s="60">
        <v>41520</v>
      </c>
      <c r="B1475" s="60" t="s">
        <v>185</v>
      </c>
      <c r="C1475" s="60" t="s">
        <v>29</v>
      </c>
      <c r="D1475" s="60">
        <v>4</v>
      </c>
    </row>
    <row r="1476" spans="1:4" x14ac:dyDescent="0.25">
      <c r="A1476" s="60">
        <v>41520</v>
      </c>
      <c r="B1476" s="60" t="s">
        <v>130</v>
      </c>
      <c r="C1476" s="60" t="s">
        <v>29</v>
      </c>
      <c r="D1476" s="60">
        <v>2</v>
      </c>
    </row>
    <row r="1477" spans="1:4" x14ac:dyDescent="0.25">
      <c r="A1477" s="60">
        <v>41520</v>
      </c>
      <c r="B1477" s="60" t="s">
        <v>130</v>
      </c>
      <c r="C1477" s="60" t="s">
        <v>192</v>
      </c>
      <c r="D1477" s="60">
        <v>20</v>
      </c>
    </row>
    <row r="1478" spans="1:4" x14ac:dyDescent="0.25">
      <c r="A1478" s="60">
        <v>41521</v>
      </c>
      <c r="B1478" s="60" t="s">
        <v>185</v>
      </c>
      <c r="C1478" s="60" t="s">
        <v>29</v>
      </c>
      <c r="D1478" s="60">
        <v>3.5</v>
      </c>
    </row>
    <row r="1479" spans="1:4" x14ac:dyDescent="0.25">
      <c r="A1479" s="60">
        <v>41521</v>
      </c>
      <c r="B1479" s="60" t="s">
        <v>186</v>
      </c>
      <c r="C1479" s="60" t="s">
        <v>29</v>
      </c>
      <c r="D1479" s="60">
        <v>0.5</v>
      </c>
    </row>
    <row r="1480" spans="1:4" x14ac:dyDescent="0.25">
      <c r="A1480" s="60">
        <v>41522</v>
      </c>
      <c r="B1480" s="60" t="s">
        <v>185</v>
      </c>
      <c r="C1480" s="60" t="s">
        <v>29</v>
      </c>
      <c r="D1480" s="60">
        <v>3.5</v>
      </c>
    </row>
    <row r="1481" spans="1:4" x14ac:dyDescent="0.25">
      <c r="A1481" s="60">
        <v>41523</v>
      </c>
      <c r="B1481" s="60" t="s">
        <v>185</v>
      </c>
      <c r="C1481" s="60" t="s">
        <v>29</v>
      </c>
      <c r="D1481" s="60">
        <v>5</v>
      </c>
    </row>
    <row r="1482" spans="1:4" x14ac:dyDescent="0.25">
      <c r="A1482" s="60">
        <v>41523</v>
      </c>
      <c r="B1482" s="60" t="s">
        <v>186</v>
      </c>
      <c r="C1482" s="60" t="s">
        <v>29</v>
      </c>
      <c r="D1482" s="60">
        <v>1.5</v>
      </c>
    </row>
    <row r="1483" spans="1:4" x14ac:dyDescent="0.25">
      <c r="A1483" s="60">
        <v>41524</v>
      </c>
      <c r="B1483" s="60" t="s">
        <v>185</v>
      </c>
      <c r="C1483" s="60" t="s">
        <v>29</v>
      </c>
      <c r="D1483" s="60">
        <v>4</v>
      </c>
    </row>
    <row r="1484" spans="1:4" x14ac:dyDescent="0.25">
      <c r="A1484" s="60">
        <v>41533</v>
      </c>
      <c r="B1484" s="60" t="s">
        <v>185</v>
      </c>
      <c r="C1484" s="60" t="s">
        <v>29</v>
      </c>
      <c r="D1484" s="60">
        <v>4</v>
      </c>
    </row>
    <row r="1485" spans="1:4" x14ac:dyDescent="0.25">
      <c r="A1485" s="60">
        <v>41533</v>
      </c>
      <c r="B1485" s="60" t="s">
        <v>126</v>
      </c>
      <c r="C1485" s="60" t="s">
        <v>29</v>
      </c>
      <c r="D1485" s="60">
        <v>6</v>
      </c>
    </row>
    <row r="1486" spans="1:4" x14ac:dyDescent="0.25">
      <c r="A1486" s="60">
        <v>41534</v>
      </c>
      <c r="B1486" s="60" t="s">
        <v>185</v>
      </c>
      <c r="C1486" s="60" t="s">
        <v>29</v>
      </c>
      <c r="D1486" s="60">
        <v>4</v>
      </c>
    </row>
    <row r="1487" spans="1:4" x14ac:dyDescent="0.25">
      <c r="A1487" s="60">
        <v>41534</v>
      </c>
      <c r="B1487" s="60" t="s">
        <v>62</v>
      </c>
      <c r="C1487" s="60" t="s">
        <v>29</v>
      </c>
      <c r="D1487" s="60">
        <v>8</v>
      </c>
    </row>
    <row r="1488" spans="1:4" x14ac:dyDescent="0.25">
      <c r="A1488" s="60">
        <v>41535</v>
      </c>
      <c r="B1488" s="60" t="s">
        <v>185</v>
      </c>
      <c r="C1488" s="60" t="s">
        <v>29</v>
      </c>
      <c r="D1488" s="60">
        <v>4</v>
      </c>
    </row>
    <row r="1489" spans="1:4" x14ac:dyDescent="0.25">
      <c r="A1489" s="60">
        <v>41535</v>
      </c>
      <c r="B1489" s="60" t="s">
        <v>62</v>
      </c>
      <c r="C1489" s="60" t="s">
        <v>29</v>
      </c>
      <c r="D1489" s="60">
        <v>8.5</v>
      </c>
    </row>
    <row r="1490" spans="1:4" x14ac:dyDescent="0.25">
      <c r="A1490" s="60">
        <v>41536</v>
      </c>
      <c r="B1490" s="60" t="s">
        <v>185</v>
      </c>
      <c r="C1490" s="60" t="s">
        <v>29</v>
      </c>
      <c r="D1490" s="60">
        <v>4</v>
      </c>
    </row>
    <row r="1491" spans="1:4" x14ac:dyDescent="0.25">
      <c r="A1491" s="60">
        <v>41536</v>
      </c>
      <c r="B1491" s="60" t="s">
        <v>186</v>
      </c>
      <c r="C1491" s="60" t="s">
        <v>29</v>
      </c>
      <c r="D1491" s="60">
        <v>3</v>
      </c>
    </row>
    <row r="1492" spans="1:4" x14ac:dyDescent="0.25">
      <c r="A1492" s="60">
        <v>41536</v>
      </c>
      <c r="B1492" s="60" t="s">
        <v>185</v>
      </c>
      <c r="C1492" s="60" t="s">
        <v>64</v>
      </c>
      <c r="D1492" s="60">
        <v>2</v>
      </c>
    </row>
    <row r="1493" spans="1:4" x14ac:dyDescent="0.25">
      <c r="A1493" s="60">
        <v>41536</v>
      </c>
      <c r="B1493" s="60" t="s">
        <v>185</v>
      </c>
      <c r="C1493" s="60" t="s">
        <v>53</v>
      </c>
      <c r="D1493" s="60">
        <v>1</v>
      </c>
    </row>
    <row r="1494" spans="1:4" x14ac:dyDescent="0.25">
      <c r="A1494" s="60">
        <v>41537</v>
      </c>
      <c r="B1494" s="60" t="s">
        <v>185</v>
      </c>
      <c r="C1494" s="60" t="s">
        <v>29</v>
      </c>
      <c r="D1494" s="60">
        <v>4</v>
      </c>
    </row>
    <row r="1495" spans="1:4" x14ac:dyDescent="0.25">
      <c r="A1495" s="60">
        <v>41538</v>
      </c>
      <c r="B1495" s="60" t="s">
        <v>185</v>
      </c>
      <c r="C1495" s="60" t="s">
        <v>29</v>
      </c>
      <c r="D1495" s="60">
        <v>4.5</v>
      </c>
    </row>
    <row r="1496" spans="1:4" x14ac:dyDescent="0.25">
      <c r="A1496" s="60">
        <v>41540</v>
      </c>
      <c r="B1496" s="60" t="s">
        <v>185</v>
      </c>
      <c r="C1496" s="60" t="s">
        <v>29</v>
      </c>
      <c r="D1496" s="60">
        <v>4</v>
      </c>
    </row>
    <row r="1497" spans="1:4" x14ac:dyDescent="0.25">
      <c r="A1497" s="60">
        <v>41541</v>
      </c>
      <c r="B1497" s="60" t="s">
        <v>185</v>
      </c>
      <c r="C1497" s="60" t="s">
        <v>29</v>
      </c>
      <c r="D1497" s="60">
        <v>4</v>
      </c>
    </row>
    <row r="1498" spans="1:4" x14ac:dyDescent="0.25">
      <c r="A1498" s="60">
        <v>41541</v>
      </c>
      <c r="B1498" s="60" t="s">
        <v>142</v>
      </c>
      <c r="C1498" s="60" t="s">
        <v>29</v>
      </c>
      <c r="D1498" s="60">
        <v>4.25</v>
      </c>
    </row>
    <row r="1499" spans="1:4" x14ac:dyDescent="0.25">
      <c r="A1499" s="60">
        <v>41541</v>
      </c>
      <c r="B1499" s="60" t="s">
        <v>62</v>
      </c>
      <c r="C1499" s="60" t="s">
        <v>29</v>
      </c>
      <c r="D1499" s="60">
        <v>3.5</v>
      </c>
    </row>
    <row r="1500" spans="1:4" x14ac:dyDescent="0.25">
      <c r="A1500" s="60">
        <v>41541</v>
      </c>
      <c r="B1500" s="60" t="s">
        <v>62</v>
      </c>
      <c r="C1500" s="60" t="s">
        <v>53</v>
      </c>
      <c r="D1500" s="60">
        <v>4</v>
      </c>
    </row>
    <row r="1501" spans="1:4" x14ac:dyDescent="0.25">
      <c r="A1501" s="60">
        <v>41542</v>
      </c>
      <c r="B1501" s="60" t="s">
        <v>185</v>
      </c>
      <c r="C1501" s="60" t="s">
        <v>29</v>
      </c>
      <c r="D1501" s="60">
        <v>4.5</v>
      </c>
    </row>
    <row r="1502" spans="1:4" x14ac:dyDescent="0.25">
      <c r="A1502" s="60">
        <v>41542</v>
      </c>
      <c r="B1502" s="60" t="s">
        <v>62</v>
      </c>
      <c r="C1502" s="60" t="s">
        <v>29</v>
      </c>
      <c r="D1502" s="60">
        <v>1.5</v>
      </c>
    </row>
    <row r="1503" spans="1:4" x14ac:dyDescent="0.25">
      <c r="A1503" s="60">
        <v>41542</v>
      </c>
      <c r="B1503" s="60" t="s">
        <v>125</v>
      </c>
      <c r="C1503" s="60" t="s">
        <v>29</v>
      </c>
      <c r="D1503" s="60">
        <v>4</v>
      </c>
    </row>
    <row r="1504" spans="1:4" x14ac:dyDescent="0.25">
      <c r="A1504" s="60">
        <v>41542</v>
      </c>
      <c r="B1504" s="60" t="s">
        <v>62</v>
      </c>
      <c r="C1504" s="60" t="s">
        <v>53</v>
      </c>
      <c r="D1504" s="60">
        <v>1</v>
      </c>
    </row>
    <row r="1505" spans="1:4" x14ac:dyDescent="0.25">
      <c r="A1505" s="60">
        <v>41543</v>
      </c>
      <c r="B1505" s="60" t="s">
        <v>185</v>
      </c>
      <c r="C1505" s="60" t="s">
        <v>29</v>
      </c>
      <c r="D1505" s="60">
        <v>4</v>
      </c>
    </row>
    <row r="1506" spans="1:4" x14ac:dyDescent="0.25">
      <c r="A1506" s="60">
        <v>41543</v>
      </c>
      <c r="B1506" s="60" t="s">
        <v>142</v>
      </c>
      <c r="C1506" s="60" t="s">
        <v>29</v>
      </c>
      <c r="D1506" s="60">
        <v>7</v>
      </c>
    </row>
    <row r="1507" spans="1:4" x14ac:dyDescent="0.25">
      <c r="A1507" s="60">
        <v>41544</v>
      </c>
      <c r="B1507" s="60" t="s">
        <v>185</v>
      </c>
      <c r="C1507" s="60" t="s">
        <v>29</v>
      </c>
      <c r="D1507" s="60">
        <v>4</v>
      </c>
    </row>
    <row r="1508" spans="1:4" x14ac:dyDescent="0.25">
      <c r="A1508" s="60">
        <v>41544</v>
      </c>
      <c r="B1508" s="60" t="s">
        <v>142</v>
      </c>
      <c r="C1508" s="60" t="s">
        <v>29</v>
      </c>
      <c r="D1508" s="60">
        <v>7.5</v>
      </c>
    </row>
    <row r="1509" spans="1:4" x14ac:dyDescent="0.25">
      <c r="A1509" s="60">
        <v>41545</v>
      </c>
      <c r="B1509" s="60" t="s">
        <v>185</v>
      </c>
      <c r="C1509" s="60" t="s">
        <v>29</v>
      </c>
      <c r="D1509" s="60">
        <v>4.5</v>
      </c>
    </row>
    <row r="1510" spans="1:4" x14ac:dyDescent="0.25">
      <c r="A1510" s="60">
        <v>41545</v>
      </c>
      <c r="B1510" s="60">
        <v>72</v>
      </c>
      <c r="C1510" s="60" t="s">
        <v>29</v>
      </c>
      <c r="D1510" s="60">
        <v>3.5</v>
      </c>
    </row>
    <row r="1511" spans="1:4" x14ac:dyDescent="0.25">
      <c r="A1511" s="60">
        <v>41547</v>
      </c>
      <c r="B1511" s="60" t="s">
        <v>185</v>
      </c>
      <c r="C1511" s="60" t="s">
        <v>29</v>
      </c>
      <c r="D1511" s="60">
        <v>4.5</v>
      </c>
    </row>
    <row r="1512" spans="1:4" x14ac:dyDescent="0.25">
      <c r="A1512" s="60">
        <v>41547</v>
      </c>
      <c r="B1512" s="60" t="s">
        <v>160</v>
      </c>
      <c r="C1512" s="60" t="s">
        <v>29</v>
      </c>
      <c r="D1512" s="60">
        <v>7</v>
      </c>
    </row>
    <row r="1513" spans="1:4" x14ac:dyDescent="0.25">
      <c r="A1513" s="60">
        <v>41548</v>
      </c>
      <c r="B1513" s="60" t="s">
        <v>185</v>
      </c>
      <c r="C1513" s="60" t="s">
        <v>29</v>
      </c>
      <c r="D1513" s="60">
        <v>4</v>
      </c>
    </row>
    <row r="1514" spans="1:4" x14ac:dyDescent="0.25">
      <c r="A1514" s="60">
        <v>41548</v>
      </c>
      <c r="B1514" s="60" t="s">
        <v>160</v>
      </c>
      <c r="C1514" s="60" t="s">
        <v>29</v>
      </c>
      <c r="D1514" s="60">
        <v>7.5</v>
      </c>
    </row>
    <row r="1515" spans="1:4" x14ac:dyDescent="0.25">
      <c r="A1515" s="60">
        <v>41549</v>
      </c>
      <c r="B1515" s="60" t="s">
        <v>185</v>
      </c>
      <c r="C1515" s="60" t="s">
        <v>29</v>
      </c>
      <c r="D1515" s="60">
        <v>4</v>
      </c>
    </row>
    <row r="1516" spans="1:4" x14ac:dyDescent="0.25">
      <c r="A1516" s="60">
        <v>41549</v>
      </c>
      <c r="B1516" s="60" t="s">
        <v>160</v>
      </c>
      <c r="C1516" s="60" t="s">
        <v>29</v>
      </c>
      <c r="D1516" s="60">
        <v>4.5</v>
      </c>
    </row>
    <row r="1517" spans="1:4" x14ac:dyDescent="0.25">
      <c r="A1517" s="60">
        <v>41549</v>
      </c>
      <c r="B1517" s="60" t="s">
        <v>190</v>
      </c>
      <c r="C1517" s="60" t="s">
        <v>29</v>
      </c>
      <c r="D1517" s="60">
        <v>2.5</v>
      </c>
    </row>
    <row r="1518" spans="1:4" x14ac:dyDescent="0.25">
      <c r="A1518" s="60">
        <v>41549</v>
      </c>
      <c r="B1518" s="60" t="s">
        <v>190</v>
      </c>
      <c r="C1518" s="60" t="s">
        <v>53</v>
      </c>
      <c r="D1518" s="60">
        <v>2.5</v>
      </c>
    </row>
    <row r="1519" spans="1:4" x14ac:dyDescent="0.25">
      <c r="A1519" s="60">
        <v>41550</v>
      </c>
      <c r="B1519" s="60" t="s">
        <v>185</v>
      </c>
      <c r="C1519" s="60" t="s">
        <v>29</v>
      </c>
      <c r="D1519" s="60">
        <v>3.5</v>
      </c>
    </row>
    <row r="1520" spans="1:4" x14ac:dyDescent="0.25">
      <c r="A1520" s="60">
        <v>41551</v>
      </c>
      <c r="B1520" s="60" t="s">
        <v>185</v>
      </c>
      <c r="C1520" s="60" t="s">
        <v>29</v>
      </c>
      <c r="D1520" s="60">
        <v>4</v>
      </c>
    </row>
    <row r="1521" spans="1:4" x14ac:dyDescent="0.25">
      <c r="A1521" s="60">
        <v>41551</v>
      </c>
      <c r="B1521" s="60" t="s">
        <v>160</v>
      </c>
      <c r="C1521" s="60" t="s">
        <v>29</v>
      </c>
      <c r="D1521" s="60">
        <v>5</v>
      </c>
    </row>
    <row r="1522" spans="1:4" x14ac:dyDescent="0.25">
      <c r="A1522" s="60">
        <v>41552</v>
      </c>
      <c r="B1522" s="60" t="s">
        <v>185</v>
      </c>
      <c r="C1522" s="60" t="s">
        <v>29</v>
      </c>
      <c r="D1522" s="60">
        <v>6</v>
      </c>
    </row>
    <row r="1523" spans="1:4" x14ac:dyDescent="0.25">
      <c r="A1523" s="60">
        <v>41552</v>
      </c>
      <c r="B1523" s="60" t="s">
        <v>160</v>
      </c>
      <c r="C1523" s="60" t="s">
        <v>29</v>
      </c>
      <c r="D1523" s="60">
        <v>4</v>
      </c>
    </row>
    <row r="1524" spans="1:4" x14ac:dyDescent="0.25">
      <c r="A1524" s="60">
        <v>41552</v>
      </c>
      <c r="B1524" s="60">
        <v>10</v>
      </c>
      <c r="C1524" s="60" t="s">
        <v>29</v>
      </c>
      <c r="D1524" s="60">
        <v>1</v>
      </c>
    </row>
    <row r="1525" spans="1:4" x14ac:dyDescent="0.25">
      <c r="A1525" s="60">
        <v>41552</v>
      </c>
      <c r="B1525" s="60" t="s">
        <v>186</v>
      </c>
      <c r="C1525" s="60" t="s">
        <v>29</v>
      </c>
      <c r="D1525" s="60">
        <v>2</v>
      </c>
    </row>
    <row r="1526" spans="1:4" x14ac:dyDescent="0.25">
      <c r="A1526" s="60">
        <v>41554</v>
      </c>
      <c r="B1526" s="60" t="s">
        <v>185</v>
      </c>
      <c r="C1526" s="60" t="s">
        <v>29</v>
      </c>
      <c r="D1526" s="60">
        <v>4</v>
      </c>
    </row>
    <row r="1527" spans="1:4" x14ac:dyDescent="0.25">
      <c r="A1527" s="60">
        <v>41554</v>
      </c>
      <c r="B1527" s="60" t="s">
        <v>160</v>
      </c>
      <c r="C1527" s="60" t="s">
        <v>29</v>
      </c>
      <c r="D1527" s="60">
        <v>4</v>
      </c>
    </row>
    <row r="1528" spans="1:4" x14ac:dyDescent="0.25">
      <c r="A1528" s="60">
        <v>41555</v>
      </c>
      <c r="B1528" s="60" t="s">
        <v>185</v>
      </c>
      <c r="C1528" s="60" t="s">
        <v>29</v>
      </c>
      <c r="D1528" s="60">
        <v>4</v>
      </c>
    </row>
    <row r="1529" spans="1:4" x14ac:dyDescent="0.25">
      <c r="A1529" s="60">
        <v>41555</v>
      </c>
      <c r="B1529" s="60">
        <v>10</v>
      </c>
      <c r="C1529" s="60" t="s">
        <v>29</v>
      </c>
      <c r="D1529" s="60">
        <v>7</v>
      </c>
    </row>
    <row r="1530" spans="1:4" x14ac:dyDescent="0.25">
      <c r="A1530" s="60">
        <v>41556</v>
      </c>
      <c r="B1530" s="60" t="s">
        <v>185</v>
      </c>
      <c r="C1530" s="60" t="s">
        <v>29</v>
      </c>
      <c r="D1530" s="60">
        <v>4</v>
      </c>
    </row>
    <row r="1531" spans="1:4" x14ac:dyDescent="0.25">
      <c r="A1531" s="60">
        <v>41556</v>
      </c>
      <c r="B1531" s="60" t="s">
        <v>190</v>
      </c>
      <c r="C1531" s="60" t="s">
        <v>29</v>
      </c>
      <c r="D1531" s="60">
        <v>3</v>
      </c>
    </row>
    <row r="1532" spans="1:4" x14ac:dyDescent="0.25">
      <c r="A1532" s="60">
        <v>41556</v>
      </c>
      <c r="B1532" s="60" t="s">
        <v>186</v>
      </c>
      <c r="C1532" s="60" t="s">
        <v>29</v>
      </c>
      <c r="D1532" s="60">
        <v>1.5</v>
      </c>
    </row>
    <row r="1533" spans="1:4" x14ac:dyDescent="0.25">
      <c r="A1533" s="60">
        <v>41556</v>
      </c>
      <c r="B1533" s="60" t="s">
        <v>190</v>
      </c>
      <c r="C1533" s="60" t="s">
        <v>53</v>
      </c>
      <c r="D1533" s="60">
        <v>3</v>
      </c>
    </row>
    <row r="1534" spans="1:4" x14ac:dyDescent="0.25">
      <c r="A1534" s="60">
        <v>41557</v>
      </c>
      <c r="B1534" s="60" t="s">
        <v>185</v>
      </c>
      <c r="C1534" s="60" t="s">
        <v>29</v>
      </c>
      <c r="D1534" s="60">
        <v>4</v>
      </c>
    </row>
    <row r="1535" spans="1:4" x14ac:dyDescent="0.25">
      <c r="A1535" s="60">
        <v>41558</v>
      </c>
      <c r="B1535" s="60" t="s">
        <v>185</v>
      </c>
      <c r="C1535" s="60" t="s">
        <v>29</v>
      </c>
      <c r="D1535" s="60">
        <v>4</v>
      </c>
    </row>
    <row r="1536" spans="1:4" x14ac:dyDescent="0.25">
      <c r="A1536" s="60">
        <v>41558</v>
      </c>
      <c r="B1536" s="60" t="s">
        <v>160</v>
      </c>
      <c r="C1536" s="60" t="s">
        <v>29</v>
      </c>
      <c r="D1536" s="60">
        <v>2</v>
      </c>
    </row>
    <row r="1537" spans="1:4" x14ac:dyDescent="0.25">
      <c r="A1537" s="60">
        <v>41559</v>
      </c>
      <c r="B1537" s="60" t="s">
        <v>185</v>
      </c>
      <c r="C1537" s="60" t="s">
        <v>29</v>
      </c>
      <c r="D1537" s="60">
        <v>4.5</v>
      </c>
    </row>
    <row r="1538" spans="1:4" x14ac:dyDescent="0.25">
      <c r="A1538" s="60">
        <v>41561</v>
      </c>
      <c r="B1538" s="60" t="s">
        <v>185</v>
      </c>
      <c r="C1538" s="60" t="s">
        <v>29</v>
      </c>
      <c r="D1538" s="60">
        <v>4</v>
      </c>
    </row>
    <row r="1539" spans="1:4" x14ac:dyDescent="0.25">
      <c r="A1539" s="60">
        <v>41561</v>
      </c>
      <c r="B1539" s="60">
        <v>168</v>
      </c>
      <c r="C1539" s="60" t="s">
        <v>29</v>
      </c>
      <c r="D1539" s="60">
        <v>7</v>
      </c>
    </row>
    <row r="1540" spans="1:4" x14ac:dyDescent="0.25">
      <c r="A1540" s="60">
        <v>41562</v>
      </c>
      <c r="B1540" s="60" t="s">
        <v>185</v>
      </c>
      <c r="C1540" s="60" t="s">
        <v>29</v>
      </c>
      <c r="D1540" s="60">
        <v>4</v>
      </c>
    </row>
    <row r="1541" spans="1:4" x14ac:dyDescent="0.25">
      <c r="A1541" s="60">
        <v>41562</v>
      </c>
      <c r="B1541" s="60" t="s">
        <v>186</v>
      </c>
      <c r="C1541" s="60" t="s">
        <v>29</v>
      </c>
      <c r="D1541" s="60">
        <v>2</v>
      </c>
    </row>
    <row r="1542" spans="1:4" x14ac:dyDescent="0.25">
      <c r="A1542" s="60">
        <v>41563</v>
      </c>
      <c r="B1542" s="60" t="s">
        <v>185</v>
      </c>
      <c r="C1542" s="60" t="s">
        <v>29</v>
      </c>
      <c r="D1542" s="60">
        <v>4</v>
      </c>
    </row>
    <row r="1543" spans="1:4" x14ac:dyDescent="0.25">
      <c r="A1543" s="60">
        <v>41564</v>
      </c>
      <c r="B1543" s="60" t="s">
        <v>185</v>
      </c>
      <c r="C1543" s="60" t="s">
        <v>29</v>
      </c>
      <c r="D1543" s="60">
        <v>4</v>
      </c>
    </row>
    <row r="1544" spans="1:4" x14ac:dyDescent="0.25">
      <c r="A1544" s="60">
        <v>41564</v>
      </c>
      <c r="B1544" s="60" t="s">
        <v>130</v>
      </c>
      <c r="C1544" s="60" t="s">
        <v>29</v>
      </c>
      <c r="D1544" s="60">
        <v>7</v>
      </c>
    </row>
    <row r="1545" spans="1:4" x14ac:dyDescent="0.25">
      <c r="A1545" s="60">
        <v>41565</v>
      </c>
      <c r="B1545" s="60" t="s">
        <v>185</v>
      </c>
      <c r="C1545" s="60" t="s">
        <v>29</v>
      </c>
      <c r="D1545" s="60">
        <v>4</v>
      </c>
    </row>
    <row r="1546" spans="1:4" x14ac:dyDescent="0.25">
      <c r="A1546" s="60">
        <v>41565</v>
      </c>
      <c r="B1546" s="60" t="s">
        <v>130</v>
      </c>
      <c r="C1546" s="60" t="s">
        <v>29</v>
      </c>
      <c r="D1546" s="60">
        <v>2</v>
      </c>
    </row>
    <row r="1547" spans="1:4" x14ac:dyDescent="0.25">
      <c r="A1547" s="60">
        <v>41565</v>
      </c>
      <c r="B1547" s="60">
        <v>131</v>
      </c>
      <c r="C1547" s="60" t="s">
        <v>29</v>
      </c>
      <c r="D1547" s="60">
        <v>6</v>
      </c>
    </row>
    <row r="1548" spans="1:4" x14ac:dyDescent="0.25">
      <c r="A1548" s="60">
        <v>41566</v>
      </c>
      <c r="B1548" s="60" t="s">
        <v>185</v>
      </c>
      <c r="C1548" s="60" t="s">
        <v>29</v>
      </c>
      <c r="D1548" s="60">
        <v>4.5</v>
      </c>
    </row>
    <row r="1549" spans="1:4" x14ac:dyDescent="0.25">
      <c r="A1549" s="60">
        <v>41568</v>
      </c>
      <c r="B1549" s="60" t="s">
        <v>185</v>
      </c>
      <c r="C1549" s="60" t="s">
        <v>29</v>
      </c>
      <c r="D1549" s="60">
        <v>4</v>
      </c>
    </row>
    <row r="1550" spans="1:4" x14ac:dyDescent="0.25">
      <c r="A1550" s="60">
        <v>41568</v>
      </c>
      <c r="B1550" s="60" t="s">
        <v>190</v>
      </c>
      <c r="C1550" s="60" t="s">
        <v>29</v>
      </c>
      <c r="D1550" s="60">
        <v>5</v>
      </c>
    </row>
    <row r="1551" spans="1:4" x14ac:dyDescent="0.25">
      <c r="A1551" s="60">
        <v>41569</v>
      </c>
      <c r="B1551" s="60" t="s">
        <v>185</v>
      </c>
      <c r="C1551" s="60" t="s">
        <v>29</v>
      </c>
      <c r="D1551" s="60">
        <v>3.5</v>
      </c>
    </row>
    <row r="1552" spans="1:4" x14ac:dyDescent="0.25">
      <c r="A1552" s="60">
        <v>41569</v>
      </c>
      <c r="B1552" s="60" t="s">
        <v>190</v>
      </c>
      <c r="C1552" s="60" t="s">
        <v>29</v>
      </c>
      <c r="D1552" s="60">
        <v>4</v>
      </c>
    </row>
    <row r="1553" spans="1:4" x14ac:dyDescent="0.25">
      <c r="A1553" s="60">
        <v>41569</v>
      </c>
      <c r="B1553" s="60" t="s">
        <v>132</v>
      </c>
      <c r="C1553" s="60" t="s">
        <v>29</v>
      </c>
      <c r="D1553" s="60">
        <v>3</v>
      </c>
    </row>
    <row r="1554" spans="1:4" x14ac:dyDescent="0.25">
      <c r="A1554" s="60">
        <v>41570</v>
      </c>
      <c r="B1554" s="60" t="s">
        <v>185</v>
      </c>
      <c r="C1554" s="60" t="s">
        <v>29</v>
      </c>
      <c r="D1554" s="60">
        <v>3.5</v>
      </c>
    </row>
    <row r="1555" spans="1:4" x14ac:dyDescent="0.25">
      <c r="A1555" s="60">
        <v>41570</v>
      </c>
      <c r="B1555" s="60" t="s">
        <v>186</v>
      </c>
      <c r="C1555" s="60" t="s">
        <v>29</v>
      </c>
      <c r="D1555" s="60">
        <v>3</v>
      </c>
    </row>
    <row r="1556" spans="1:4" x14ac:dyDescent="0.25">
      <c r="A1556" s="60">
        <v>41570</v>
      </c>
      <c r="B1556" s="60" t="s">
        <v>185</v>
      </c>
      <c r="C1556" s="60" t="s">
        <v>64</v>
      </c>
      <c r="D1556" s="60">
        <v>3</v>
      </c>
    </row>
    <row r="1557" spans="1:4" x14ac:dyDescent="0.25">
      <c r="A1557" s="60">
        <v>41571</v>
      </c>
      <c r="B1557" s="60" t="s">
        <v>185</v>
      </c>
      <c r="C1557" s="60" t="s">
        <v>29</v>
      </c>
      <c r="D1557" s="60">
        <v>4</v>
      </c>
    </row>
    <row r="1558" spans="1:4" x14ac:dyDescent="0.25">
      <c r="A1558" s="60">
        <v>41571</v>
      </c>
      <c r="B1558" s="60" t="s">
        <v>140</v>
      </c>
      <c r="C1558" s="60" t="s">
        <v>29</v>
      </c>
      <c r="D1558" s="60">
        <v>2</v>
      </c>
    </row>
    <row r="1559" spans="1:4" x14ac:dyDescent="0.25">
      <c r="A1559" s="60">
        <v>41571</v>
      </c>
      <c r="B1559" s="60">
        <v>168</v>
      </c>
      <c r="C1559" s="60" t="s">
        <v>29</v>
      </c>
      <c r="D1559" s="60">
        <v>5</v>
      </c>
    </row>
    <row r="1560" spans="1:4" x14ac:dyDescent="0.25">
      <c r="A1560" s="60">
        <v>41572</v>
      </c>
      <c r="B1560" s="60" t="s">
        <v>185</v>
      </c>
      <c r="C1560" s="60" t="s">
        <v>29</v>
      </c>
      <c r="D1560" s="60">
        <v>5</v>
      </c>
    </row>
    <row r="1561" spans="1:4" x14ac:dyDescent="0.25">
      <c r="A1561" s="60">
        <v>41572</v>
      </c>
      <c r="B1561" s="60">
        <v>168</v>
      </c>
      <c r="C1561" s="60" t="s">
        <v>29</v>
      </c>
      <c r="D1561" s="60">
        <v>6</v>
      </c>
    </row>
    <row r="1562" spans="1:4" x14ac:dyDescent="0.25">
      <c r="A1562" s="60">
        <v>41573</v>
      </c>
      <c r="B1562" s="60" t="s">
        <v>185</v>
      </c>
      <c r="C1562" s="60" t="s">
        <v>29</v>
      </c>
      <c r="D1562" s="60">
        <v>5</v>
      </c>
    </row>
    <row r="1563" spans="1:4" x14ac:dyDescent="0.25">
      <c r="A1563" s="60">
        <v>41573</v>
      </c>
      <c r="B1563" s="60">
        <v>168</v>
      </c>
      <c r="C1563" s="60" t="s">
        <v>29</v>
      </c>
      <c r="D1563" s="60">
        <v>7</v>
      </c>
    </row>
    <row r="1564" spans="1:4" x14ac:dyDescent="0.25">
      <c r="A1564" s="60">
        <v>41575</v>
      </c>
      <c r="B1564" s="60" t="s">
        <v>185</v>
      </c>
      <c r="C1564" s="60" t="s">
        <v>29</v>
      </c>
      <c r="D1564" s="60">
        <v>3.5</v>
      </c>
    </row>
    <row r="1565" spans="1:4" x14ac:dyDescent="0.25">
      <c r="A1565" s="60">
        <v>41576</v>
      </c>
      <c r="B1565" s="60" t="s">
        <v>185</v>
      </c>
      <c r="C1565" s="60" t="s">
        <v>29</v>
      </c>
      <c r="D1565" s="60">
        <v>4</v>
      </c>
    </row>
    <row r="1566" spans="1:4" x14ac:dyDescent="0.25">
      <c r="A1566" s="60">
        <v>41577</v>
      </c>
      <c r="B1566" s="60" t="s">
        <v>185</v>
      </c>
      <c r="C1566" s="60" t="s">
        <v>29</v>
      </c>
      <c r="D1566" s="60">
        <v>4</v>
      </c>
    </row>
    <row r="1567" spans="1:4" x14ac:dyDescent="0.25">
      <c r="A1567" s="60">
        <v>41577</v>
      </c>
      <c r="B1567" s="60">
        <v>163</v>
      </c>
      <c r="C1567" s="60" t="s">
        <v>29</v>
      </c>
      <c r="D1567" s="60">
        <v>4.5</v>
      </c>
    </row>
    <row r="1568" spans="1:4" x14ac:dyDescent="0.25">
      <c r="A1568" s="60">
        <v>41578</v>
      </c>
      <c r="B1568" s="60" t="s">
        <v>185</v>
      </c>
      <c r="C1568" s="60" t="s">
        <v>29</v>
      </c>
      <c r="D1568" s="60">
        <v>4</v>
      </c>
    </row>
    <row r="1569" spans="1:4" x14ac:dyDescent="0.25">
      <c r="A1569" s="60">
        <v>41578</v>
      </c>
      <c r="B1569" s="60" t="s">
        <v>186</v>
      </c>
      <c r="C1569" s="60" t="s">
        <v>29</v>
      </c>
      <c r="D1569" s="60">
        <v>2</v>
      </c>
    </row>
    <row r="1570" spans="1:4" x14ac:dyDescent="0.25">
      <c r="A1570" s="60">
        <v>41579</v>
      </c>
      <c r="B1570" s="60" t="s">
        <v>185</v>
      </c>
      <c r="C1570" s="60" t="s">
        <v>29</v>
      </c>
      <c r="D1570" s="60">
        <v>4</v>
      </c>
    </row>
    <row r="1571" spans="1:4" x14ac:dyDescent="0.25">
      <c r="A1571" s="60">
        <v>41580</v>
      </c>
      <c r="B1571" s="60" t="s">
        <v>185</v>
      </c>
      <c r="C1571" s="60" t="s">
        <v>29</v>
      </c>
      <c r="D1571" s="60">
        <v>4</v>
      </c>
    </row>
    <row r="1572" spans="1:4" x14ac:dyDescent="0.25">
      <c r="A1572" s="60">
        <v>41582</v>
      </c>
      <c r="B1572" s="60" t="s">
        <v>185</v>
      </c>
      <c r="C1572" s="60" t="s">
        <v>29</v>
      </c>
      <c r="D1572" s="60">
        <v>4</v>
      </c>
    </row>
    <row r="1573" spans="1:4" x14ac:dyDescent="0.25">
      <c r="A1573" s="60">
        <v>41583</v>
      </c>
      <c r="B1573" s="60" t="s">
        <v>185</v>
      </c>
      <c r="C1573" s="60" t="s">
        <v>29</v>
      </c>
      <c r="D1573" s="60">
        <v>4</v>
      </c>
    </row>
    <row r="1574" spans="1:4" x14ac:dyDescent="0.25">
      <c r="A1574" s="60">
        <v>41583</v>
      </c>
      <c r="B1574" s="60" t="s">
        <v>127</v>
      </c>
      <c r="C1574" s="60" t="s">
        <v>29</v>
      </c>
      <c r="D1574" s="60">
        <v>6</v>
      </c>
    </row>
    <row r="1575" spans="1:4" x14ac:dyDescent="0.25">
      <c r="A1575" s="60">
        <v>41584</v>
      </c>
      <c r="B1575" s="60" t="s">
        <v>185</v>
      </c>
      <c r="C1575" s="60" t="s">
        <v>29</v>
      </c>
      <c r="D1575" s="60">
        <v>4.5</v>
      </c>
    </row>
    <row r="1576" spans="1:4" x14ac:dyDescent="0.25">
      <c r="A1576" s="60">
        <v>41584</v>
      </c>
      <c r="B1576" s="60" t="s">
        <v>154</v>
      </c>
      <c r="C1576" s="60" t="s">
        <v>29</v>
      </c>
      <c r="D1576" s="60">
        <v>4</v>
      </c>
    </row>
    <row r="1577" spans="1:4" x14ac:dyDescent="0.25">
      <c r="A1577" s="60">
        <v>41584</v>
      </c>
      <c r="B1577" s="60" t="s">
        <v>154</v>
      </c>
      <c r="C1577" s="60" t="s">
        <v>53</v>
      </c>
      <c r="D1577" s="60">
        <v>4</v>
      </c>
    </row>
    <row r="1578" spans="1:4" x14ac:dyDescent="0.25">
      <c r="A1578" s="60">
        <v>41585</v>
      </c>
      <c r="B1578" s="60" t="s">
        <v>185</v>
      </c>
      <c r="C1578" s="60" t="s">
        <v>29</v>
      </c>
      <c r="D1578" s="60">
        <v>5</v>
      </c>
    </row>
    <row r="1579" spans="1:4" x14ac:dyDescent="0.25">
      <c r="A1579" s="60">
        <v>41585</v>
      </c>
      <c r="B1579" s="60" t="s">
        <v>125</v>
      </c>
      <c r="C1579" s="60" t="s">
        <v>29</v>
      </c>
      <c r="D1579" s="60">
        <v>2</v>
      </c>
    </row>
    <row r="1580" spans="1:4" x14ac:dyDescent="0.25">
      <c r="A1580" s="60">
        <v>41586</v>
      </c>
      <c r="B1580" s="60" t="s">
        <v>185</v>
      </c>
      <c r="C1580" s="60" t="s">
        <v>29</v>
      </c>
      <c r="D1580" s="60">
        <v>5</v>
      </c>
    </row>
    <row r="1581" spans="1:4" x14ac:dyDescent="0.25">
      <c r="A1581" s="60">
        <v>41587</v>
      </c>
      <c r="B1581" s="60" t="s">
        <v>185</v>
      </c>
      <c r="C1581" s="60" t="s">
        <v>29</v>
      </c>
      <c r="D1581" s="60">
        <v>5.5</v>
      </c>
    </row>
    <row r="1582" spans="1:4" x14ac:dyDescent="0.25">
      <c r="A1582" s="60">
        <v>41589</v>
      </c>
      <c r="B1582" s="60" t="s">
        <v>185</v>
      </c>
      <c r="C1582" s="60" t="s">
        <v>29</v>
      </c>
      <c r="D1582" s="60">
        <v>4.5</v>
      </c>
    </row>
    <row r="1583" spans="1:4" x14ac:dyDescent="0.25">
      <c r="A1583" s="60">
        <v>41590</v>
      </c>
      <c r="B1583" s="60" t="s">
        <v>185</v>
      </c>
      <c r="C1583" s="60" t="s">
        <v>29</v>
      </c>
      <c r="D1583" s="60">
        <v>4.25</v>
      </c>
    </row>
    <row r="1584" spans="1:4" x14ac:dyDescent="0.25">
      <c r="A1584" s="60">
        <v>41591</v>
      </c>
      <c r="B1584" s="60" t="s">
        <v>185</v>
      </c>
      <c r="C1584" s="60" t="s">
        <v>29</v>
      </c>
      <c r="D1584" s="60">
        <v>5.5</v>
      </c>
    </row>
    <row r="1585" spans="1:4" x14ac:dyDescent="0.25">
      <c r="A1585" s="60">
        <v>41592</v>
      </c>
      <c r="B1585" s="60" t="s">
        <v>185</v>
      </c>
      <c r="C1585" s="60" t="s">
        <v>29</v>
      </c>
      <c r="D1585" s="60">
        <v>4.5</v>
      </c>
    </row>
    <row r="1586" spans="1:4" x14ac:dyDescent="0.25">
      <c r="A1586" s="60">
        <v>41592</v>
      </c>
      <c r="B1586" s="60" t="s">
        <v>169</v>
      </c>
      <c r="C1586" s="60" t="s">
        <v>29</v>
      </c>
      <c r="D1586" s="60">
        <v>0.5</v>
      </c>
    </row>
    <row r="1587" spans="1:4" x14ac:dyDescent="0.25">
      <c r="A1587" s="60">
        <v>41593</v>
      </c>
      <c r="B1587" s="60" t="s">
        <v>185</v>
      </c>
      <c r="C1587" s="60" t="s">
        <v>29</v>
      </c>
      <c r="D1587" s="60">
        <v>4.5</v>
      </c>
    </row>
    <row r="1588" spans="1:4" x14ac:dyDescent="0.25">
      <c r="A1588" s="60">
        <v>41596</v>
      </c>
      <c r="B1588" s="60" t="s">
        <v>185</v>
      </c>
      <c r="C1588" s="60" t="s">
        <v>29</v>
      </c>
      <c r="D1588" s="60">
        <v>5.5</v>
      </c>
    </row>
    <row r="1589" spans="1:4" x14ac:dyDescent="0.25">
      <c r="A1589" s="60">
        <v>41596</v>
      </c>
      <c r="B1589" s="60" t="s">
        <v>186</v>
      </c>
      <c r="C1589" s="60" t="s">
        <v>29</v>
      </c>
      <c r="D1589" s="60">
        <v>3</v>
      </c>
    </row>
    <row r="1590" spans="1:4" x14ac:dyDescent="0.25">
      <c r="A1590" s="60">
        <v>41597</v>
      </c>
      <c r="B1590" s="60" t="s">
        <v>185</v>
      </c>
      <c r="C1590" s="60" t="s">
        <v>29</v>
      </c>
      <c r="D1590" s="60">
        <v>5.25</v>
      </c>
    </row>
    <row r="1591" spans="1:4" x14ac:dyDescent="0.25">
      <c r="A1591" s="60">
        <v>41597</v>
      </c>
      <c r="B1591" s="60" t="s">
        <v>188</v>
      </c>
      <c r="C1591" s="60" t="s">
        <v>29</v>
      </c>
      <c r="D1591" s="60">
        <v>4.5</v>
      </c>
    </row>
    <row r="1592" spans="1:4" x14ac:dyDescent="0.25">
      <c r="A1592" s="60">
        <v>41598</v>
      </c>
      <c r="B1592" s="60" t="s">
        <v>185</v>
      </c>
      <c r="C1592" s="60" t="s">
        <v>29</v>
      </c>
      <c r="D1592" s="60">
        <v>7</v>
      </c>
    </row>
    <row r="1593" spans="1:4" x14ac:dyDescent="0.25">
      <c r="A1593" s="60">
        <v>41598</v>
      </c>
      <c r="B1593" s="60" t="s">
        <v>146</v>
      </c>
      <c r="C1593" s="60" t="s">
        <v>29</v>
      </c>
      <c r="D1593" s="60">
        <v>3.5</v>
      </c>
    </row>
    <row r="1594" spans="1:4" x14ac:dyDescent="0.25">
      <c r="A1594" s="60">
        <v>41599</v>
      </c>
      <c r="B1594" s="60" t="s">
        <v>185</v>
      </c>
      <c r="C1594" s="60" t="s">
        <v>29</v>
      </c>
      <c r="D1594" s="60">
        <v>4.75</v>
      </c>
    </row>
    <row r="1595" spans="1:4" x14ac:dyDescent="0.25">
      <c r="A1595" s="60">
        <v>41599</v>
      </c>
      <c r="B1595" s="60" t="s">
        <v>146</v>
      </c>
      <c r="C1595" s="60" t="s">
        <v>29</v>
      </c>
      <c r="D1595" s="60">
        <v>2</v>
      </c>
    </row>
    <row r="1596" spans="1:4" x14ac:dyDescent="0.25">
      <c r="A1596" s="60">
        <v>41599</v>
      </c>
      <c r="B1596" s="60" t="s">
        <v>188</v>
      </c>
      <c r="C1596" s="60" t="s">
        <v>29</v>
      </c>
      <c r="D1596" s="60">
        <v>1.5</v>
      </c>
    </row>
    <row r="1597" spans="1:4" x14ac:dyDescent="0.25">
      <c r="A1597" s="60">
        <v>41599</v>
      </c>
      <c r="B1597" s="60" t="s">
        <v>62</v>
      </c>
      <c r="C1597" s="60" t="s">
        <v>29</v>
      </c>
      <c r="D1597" s="60">
        <v>1</v>
      </c>
    </row>
    <row r="1598" spans="1:4" x14ac:dyDescent="0.25">
      <c r="A1598" s="60">
        <v>41600</v>
      </c>
      <c r="B1598" s="60" t="s">
        <v>185</v>
      </c>
      <c r="C1598" s="60" t="s">
        <v>29</v>
      </c>
      <c r="D1598" s="60">
        <v>6</v>
      </c>
    </row>
    <row r="1599" spans="1:4" x14ac:dyDescent="0.25">
      <c r="A1599" s="60">
        <v>41600</v>
      </c>
      <c r="B1599" s="60" t="s">
        <v>186</v>
      </c>
      <c r="C1599" s="60" t="s">
        <v>29</v>
      </c>
      <c r="D1599" s="60">
        <v>3</v>
      </c>
    </row>
    <row r="1600" spans="1:4" x14ac:dyDescent="0.25">
      <c r="A1600" s="60">
        <v>41601</v>
      </c>
      <c r="B1600" s="60" t="s">
        <v>185</v>
      </c>
      <c r="C1600" s="60" t="s">
        <v>29</v>
      </c>
      <c r="D1600" s="60">
        <v>7</v>
      </c>
    </row>
    <row r="1601" spans="1:4" x14ac:dyDescent="0.25">
      <c r="A1601" s="60">
        <v>41603</v>
      </c>
      <c r="B1601" s="60" t="s">
        <v>185</v>
      </c>
      <c r="C1601" s="60" t="s">
        <v>29</v>
      </c>
      <c r="D1601" s="60">
        <v>4.75</v>
      </c>
    </row>
    <row r="1602" spans="1:4" x14ac:dyDescent="0.25">
      <c r="A1602" s="60">
        <v>41603</v>
      </c>
      <c r="B1602" s="60" t="s">
        <v>146</v>
      </c>
      <c r="C1602" s="60" t="s">
        <v>29</v>
      </c>
      <c r="D1602" s="60">
        <v>3.5</v>
      </c>
    </row>
    <row r="1603" spans="1:4" x14ac:dyDescent="0.25">
      <c r="A1603" s="60">
        <v>41604</v>
      </c>
      <c r="B1603" s="60" t="s">
        <v>185</v>
      </c>
      <c r="C1603" s="60" t="s">
        <v>29</v>
      </c>
      <c r="D1603" s="60">
        <v>5.5</v>
      </c>
    </row>
    <row r="1604" spans="1:4" x14ac:dyDescent="0.25">
      <c r="A1604" s="60">
        <v>41604</v>
      </c>
      <c r="B1604" s="60" t="s">
        <v>193</v>
      </c>
      <c r="C1604" s="60" t="s">
        <v>29</v>
      </c>
      <c r="D1604" s="60">
        <v>1.5</v>
      </c>
    </row>
    <row r="1605" spans="1:4" x14ac:dyDescent="0.25">
      <c r="A1605" s="60">
        <v>41604</v>
      </c>
      <c r="B1605" s="60" t="s">
        <v>154</v>
      </c>
      <c r="C1605" s="60" t="s">
        <v>29</v>
      </c>
      <c r="D1605" s="60">
        <v>3</v>
      </c>
    </row>
    <row r="1606" spans="1:4" x14ac:dyDescent="0.25">
      <c r="A1606" s="60">
        <v>41605</v>
      </c>
      <c r="B1606" s="60" t="s">
        <v>185</v>
      </c>
      <c r="C1606" s="60" t="s">
        <v>29</v>
      </c>
      <c r="D1606" s="60">
        <v>5</v>
      </c>
    </row>
    <row r="1607" spans="1:4" x14ac:dyDescent="0.25">
      <c r="A1607" s="60">
        <v>41605</v>
      </c>
      <c r="B1607" s="60" t="s">
        <v>154</v>
      </c>
      <c r="C1607" s="60" t="s">
        <v>29</v>
      </c>
      <c r="D1607" s="60">
        <v>3.5</v>
      </c>
    </row>
    <row r="1608" spans="1:4" x14ac:dyDescent="0.25">
      <c r="A1608" s="60">
        <v>41606</v>
      </c>
      <c r="B1608" s="60" t="s">
        <v>185</v>
      </c>
      <c r="C1608" s="60" t="s">
        <v>29</v>
      </c>
      <c r="D1608" s="60">
        <v>5</v>
      </c>
    </row>
    <row r="1609" spans="1:4" x14ac:dyDescent="0.25">
      <c r="A1609" s="60">
        <v>41606</v>
      </c>
      <c r="B1609" s="60" t="s">
        <v>154</v>
      </c>
      <c r="C1609" s="60" t="s">
        <v>29</v>
      </c>
      <c r="D1609" s="60">
        <v>1.5</v>
      </c>
    </row>
    <row r="1610" spans="1:4" x14ac:dyDescent="0.25">
      <c r="A1610" s="60">
        <v>41607</v>
      </c>
      <c r="B1610" s="60" t="s">
        <v>185</v>
      </c>
      <c r="C1610" s="60" t="s">
        <v>29</v>
      </c>
      <c r="D1610" s="60">
        <v>5.5</v>
      </c>
    </row>
    <row r="1611" spans="1:4" x14ac:dyDescent="0.25">
      <c r="A1611" s="60">
        <v>41607</v>
      </c>
      <c r="B1611" s="60" t="s">
        <v>186</v>
      </c>
      <c r="C1611" s="60" t="s">
        <v>29</v>
      </c>
      <c r="D1611" s="60">
        <v>2.25</v>
      </c>
    </row>
    <row r="1612" spans="1:4" x14ac:dyDescent="0.25">
      <c r="A1612" s="60">
        <v>41608</v>
      </c>
      <c r="B1612" s="60" t="s">
        <v>185</v>
      </c>
      <c r="C1612" s="60" t="s">
        <v>29</v>
      </c>
      <c r="D1612" s="60">
        <v>6.25</v>
      </c>
    </row>
    <row r="1613" spans="1:4" x14ac:dyDescent="0.25">
      <c r="A1613" s="60">
        <v>0</v>
      </c>
      <c r="B1613" s="60">
        <v>0</v>
      </c>
      <c r="C1613" s="60">
        <v>0</v>
      </c>
      <c r="D1613" s="60">
        <v>0</v>
      </c>
    </row>
    <row r="1614" spans="1:4" x14ac:dyDescent="0.25">
      <c r="A1614" s="60">
        <v>0</v>
      </c>
      <c r="B1614" s="60">
        <v>0</v>
      </c>
      <c r="C1614" s="60">
        <v>0</v>
      </c>
      <c r="D1614" s="60">
        <v>0</v>
      </c>
    </row>
    <row r="1615" spans="1:4" x14ac:dyDescent="0.25">
      <c r="A1615" s="60">
        <v>0</v>
      </c>
      <c r="B1615" s="60">
        <v>0</v>
      </c>
      <c r="C1615" s="60">
        <v>0</v>
      </c>
      <c r="D1615" s="60">
        <v>0</v>
      </c>
    </row>
    <row r="1616" spans="1:4" x14ac:dyDescent="0.25">
      <c r="A1616" s="60">
        <v>0</v>
      </c>
      <c r="B1616" s="60">
        <v>0</v>
      </c>
      <c r="C1616" s="60">
        <v>0</v>
      </c>
      <c r="D1616" s="60">
        <v>0</v>
      </c>
    </row>
    <row r="1617" spans="1:4" x14ac:dyDescent="0.25">
      <c r="A1617" s="60">
        <v>0</v>
      </c>
      <c r="B1617" s="60">
        <v>0</v>
      </c>
      <c r="C1617" s="60">
        <v>0</v>
      </c>
      <c r="D1617" s="60">
        <v>0</v>
      </c>
    </row>
    <row r="1618" spans="1:4" x14ac:dyDescent="0.25">
      <c r="A1618" s="60">
        <v>0</v>
      </c>
      <c r="B1618" s="60">
        <v>0</v>
      </c>
      <c r="C1618" s="60">
        <v>0</v>
      </c>
      <c r="D1618" s="60">
        <v>0</v>
      </c>
    </row>
    <row r="1619" spans="1:4" x14ac:dyDescent="0.25">
      <c r="A1619" s="60">
        <v>0</v>
      </c>
      <c r="B1619" s="60">
        <v>0</v>
      </c>
      <c r="C1619" s="60">
        <v>0</v>
      </c>
      <c r="D1619" s="60">
        <v>0</v>
      </c>
    </row>
    <row r="1620" spans="1:4" x14ac:dyDescent="0.25">
      <c r="A1620" s="60">
        <v>0</v>
      </c>
      <c r="B1620" s="60">
        <v>0</v>
      </c>
      <c r="C1620" s="60">
        <v>0</v>
      </c>
      <c r="D1620" s="60">
        <v>0</v>
      </c>
    </row>
    <row r="1621" spans="1:4" x14ac:dyDescent="0.25">
      <c r="A1621" s="60">
        <v>0</v>
      </c>
      <c r="B1621" s="60">
        <v>0</v>
      </c>
      <c r="C1621" s="60">
        <v>0</v>
      </c>
      <c r="D1621" s="60">
        <v>0</v>
      </c>
    </row>
    <row r="1622" spans="1:4" x14ac:dyDescent="0.25">
      <c r="A1622" s="60">
        <v>0</v>
      </c>
      <c r="B1622" s="60">
        <v>0</v>
      </c>
      <c r="C1622" s="60">
        <v>0</v>
      </c>
      <c r="D1622" s="60">
        <v>0</v>
      </c>
    </row>
    <row r="1623" spans="1:4" x14ac:dyDescent="0.25">
      <c r="A1623" s="60">
        <v>0</v>
      </c>
      <c r="B1623" s="60">
        <v>0</v>
      </c>
      <c r="C1623" s="60">
        <v>0</v>
      </c>
      <c r="D1623" s="60">
        <v>0</v>
      </c>
    </row>
    <row r="1624" spans="1:4" x14ac:dyDescent="0.25">
      <c r="A1624" s="60">
        <v>0</v>
      </c>
      <c r="B1624" s="60">
        <v>0</v>
      </c>
      <c r="C1624" s="60">
        <v>0</v>
      </c>
      <c r="D1624" s="60">
        <v>0</v>
      </c>
    </row>
    <row r="1625" spans="1:4" x14ac:dyDescent="0.25">
      <c r="A1625" s="60">
        <v>0</v>
      </c>
      <c r="B1625" s="60">
        <v>0</v>
      </c>
      <c r="C1625" s="60">
        <v>0</v>
      </c>
      <c r="D1625" s="60">
        <v>0</v>
      </c>
    </row>
    <row r="1626" spans="1:4" x14ac:dyDescent="0.25">
      <c r="A1626" s="60">
        <v>0</v>
      </c>
      <c r="B1626" s="60">
        <v>0</v>
      </c>
      <c r="C1626" s="60">
        <v>0</v>
      </c>
      <c r="D1626" s="60">
        <v>0</v>
      </c>
    </row>
    <row r="1627" spans="1:4" x14ac:dyDescent="0.25">
      <c r="A1627" s="60">
        <v>0</v>
      </c>
      <c r="B1627" s="60">
        <v>0</v>
      </c>
      <c r="C1627" s="60">
        <v>0</v>
      </c>
      <c r="D1627" s="60">
        <v>0</v>
      </c>
    </row>
    <row r="1628" spans="1:4" x14ac:dyDescent="0.25">
      <c r="A1628" s="60">
        <v>0</v>
      </c>
      <c r="B1628" s="60">
        <v>0</v>
      </c>
      <c r="C1628" s="60">
        <v>0</v>
      </c>
      <c r="D1628" s="60">
        <v>0</v>
      </c>
    </row>
    <row r="1629" spans="1:4" x14ac:dyDescent="0.25">
      <c r="A1629" s="60">
        <v>0</v>
      </c>
      <c r="B1629" s="60">
        <v>0</v>
      </c>
      <c r="C1629" s="60">
        <v>0</v>
      </c>
      <c r="D1629" s="60">
        <v>0</v>
      </c>
    </row>
    <row r="1630" spans="1:4" x14ac:dyDescent="0.25">
      <c r="A1630" s="60">
        <v>0</v>
      </c>
      <c r="B1630" s="60">
        <v>0</v>
      </c>
      <c r="C1630" s="60">
        <v>0</v>
      </c>
      <c r="D1630" s="60">
        <v>0</v>
      </c>
    </row>
    <row r="1631" spans="1:4" x14ac:dyDescent="0.25">
      <c r="A1631" s="60">
        <v>0</v>
      </c>
      <c r="B1631" s="60">
        <v>0</v>
      </c>
      <c r="C1631" s="60">
        <v>0</v>
      </c>
      <c r="D1631" s="60">
        <v>0</v>
      </c>
    </row>
    <row r="1632" spans="1:4" x14ac:dyDescent="0.25">
      <c r="A1632" s="60">
        <v>0</v>
      </c>
      <c r="B1632" s="60">
        <v>0</v>
      </c>
      <c r="C1632" s="60">
        <v>0</v>
      </c>
      <c r="D1632" s="60">
        <v>0</v>
      </c>
    </row>
    <row r="1633" spans="1:4" x14ac:dyDescent="0.25">
      <c r="A1633" s="60">
        <v>0</v>
      </c>
      <c r="B1633" s="60">
        <v>0</v>
      </c>
      <c r="C1633" s="60">
        <v>0</v>
      </c>
      <c r="D1633" s="60">
        <v>0</v>
      </c>
    </row>
    <row r="1634" spans="1:4" x14ac:dyDescent="0.25">
      <c r="A1634" s="60">
        <v>0</v>
      </c>
      <c r="B1634" s="60">
        <v>0</v>
      </c>
      <c r="C1634" s="60">
        <v>0</v>
      </c>
      <c r="D1634" s="60">
        <v>0</v>
      </c>
    </row>
    <row r="1635" spans="1:4" x14ac:dyDescent="0.25">
      <c r="A1635" s="60">
        <v>0</v>
      </c>
      <c r="B1635" s="60">
        <v>0</v>
      </c>
      <c r="C1635" s="60">
        <v>0</v>
      </c>
      <c r="D1635" s="60">
        <v>0</v>
      </c>
    </row>
    <row r="1636" spans="1:4" x14ac:dyDescent="0.25">
      <c r="A1636" s="60">
        <v>0</v>
      </c>
      <c r="B1636" s="60">
        <v>0</v>
      </c>
      <c r="C1636" s="60">
        <v>0</v>
      </c>
      <c r="D1636" s="60">
        <v>0</v>
      </c>
    </row>
    <row r="1637" spans="1:4" x14ac:dyDescent="0.25">
      <c r="A1637" s="60">
        <v>0</v>
      </c>
      <c r="B1637" s="60">
        <v>0</v>
      </c>
      <c r="C1637" s="60">
        <v>0</v>
      </c>
      <c r="D1637" s="60">
        <v>0</v>
      </c>
    </row>
    <row r="1638" spans="1:4" x14ac:dyDescent="0.25">
      <c r="A1638" s="60">
        <v>0</v>
      </c>
      <c r="B1638" s="60">
        <v>0</v>
      </c>
      <c r="C1638" s="60">
        <v>0</v>
      </c>
      <c r="D1638" s="60">
        <v>0</v>
      </c>
    </row>
    <row r="1639" spans="1:4" x14ac:dyDescent="0.25">
      <c r="A1639" s="60">
        <v>0</v>
      </c>
      <c r="B1639" s="60">
        <v>0</v>
      </c>
      <c r="C1639" s="60">
        <v>0</v>
      </c>
      <c r="D1639" s="60">
        <v>0</v>
      </c>
    </row>
    <row r="1640" spans="1:4" x14ac:dyDescent="0.25">
      <c r="A1640" s="60">
        <v>0</v>
      </c>
      <c r="B1640" s="60">
        <v>0</v>
      </c>
      <c r="C1640" s="60">
        <v>0</v>
      </c>
      <c r="D1640" s="60">
        <v>0</v>
      </c>
    </row>
    <row r="1641" spans="1:4" x14ac:dyDescent="0.25">
      <c r="A1641" s="60">
        <v>0</v>
      </c>
      <c r="B1641" s="60">
        <v>0</v>
      </c>
      <c r="C1641" s="60">
        <v>0</v>
      </c>
      <c r="D1641" s="60">
        <v>0</v>
      </c>
    </row>
    <row r="1642" spans="1:4" x14ac:dyDescent="0.25">
      <c r="A1642" s="60">
        <v>0</v>
      </c>
      <c r="B1642" s="60">
        <v>0</v>
      </c>
      <c r="C1642" s="60">
        <v>0</v>
      </c>
      <c r="D1642" s="60">
        <v>0</v>
      </c>
    </row>
    <row r="1643" spans="1:4" x14ac:dyDescent="0.25">
      <c r="A1643" s="60">
        <v>0</v>
      </c>
      <c r="B1643" s="60">
        <v>0</v>
      </c>
      <c r="C1643" s="60">
        <v>0</v>
      </c>
      <c r="D1643" s="60">
        <v>0</v>
      </c>
    </row>
    <row r="1644" spans="1:4" x14ac:dyDescent="0.25">
      <c r="A1644" s="60">
        <v>0</v>
      </c>
      <c r="B1644" s="60">
        <v>0</v>
      </c>
      <c r="C1644" s="60">
        <v>0</v>
      </c>
      <c r="D1644" s="60">
        <v>0</v>
      </c>
    </row>
    <row r="1645" spans="1:4" x14ac:dyDescent="0.25">
      <c r="A1645" s="60">
        <v>0</v>
      </c>
      <c r="B1645" s="60">
        <v>0</v>
      </c>
      <c r="C1645" s="60">
        <v>0</v>
      </c>
      <c r="D1645" s="60">
        <v>0</v>
      </c>
    </row>
    <row r="1646" spans="1:4" x14ac:dyDescent="0.25">
      <c r="A1646" s="60">
        <v>0</v>
      </c>
      <c r="B1646" s="60">
        <v>0</v>
      </c>
      <c r="C1646" s="60">
        <v>0</v>
      </c>
      <c r="D1646" s="60">
        <v>0</v>
      </c>
    </row>
    <row r="1647" spans="1:4" x14ac:dyDescent="0.25">
      <c r="A1647" s="60">
        <v>0</v>
      </c>
      <c r="B1647" s="60">
        <v>0</v>
      </c>
      <c r="C1647" s="60">
        <v>0</v>
      </c>
      <c r="D1647" s="60">
        <v>0</v>
      </c>
    </row>
    <row r="1648" spans="1:4" x14ac:dyDescent="0.25">
      <c r="A1648" s="60">
        <v>0</v>
      </c>
      <c r="B1648" s="60">
        <v>0</v>
      </c>
      <c r="C1648" s="60">
        <v>0</v>
      </c>
      <c r="D1648" s="60">
        <v>0</v>
      </c>
    </row>
    <row r="1649" spans="1:4" x14ac:dyDescent="0.25">
      <c r="A1649" s="60">
        <v>0</v>
      </c>
      <c r="B1649" s="60">
        <v>0</v>
      </c>
      <c r="C1649" s="60">
        <v>0</v>
      </c>
      <c r="D1649" s="60">
        <v>0</v>
      </c>
    </row>
    <row r="1650" spans="1:4" x14ac:dyDescent="0.25">
      <c r="A1650" s="60">
        <v>0</v>
      </c>
      <c r="B1650" s="60">
        <v>0</v>
      </c>
      <c r="C1650" s="60">
        <v>0</v>
      </c>
      <c r="D1650" s="60">
        <v>0</v>
      </c>
    </row>
    <row r="1651" spans="1:4" x14ac:dyDescent="0.25">
      <c r="A1651" s="60">
        <v>0</v>
      </c>
      <c r="B1651" s="60">
        <v>0</v>
      </c>
      <c r="C1651" s="60">
        <v>0</v>
      </c>
      <c r="D1651" s="60">
        <v>0</v>
      </c>
    </row>
    <row r="1652" spans="1:4" x14ac:dyDescent="0.25">
      <c r="A1652" s="60">
        <v>0</v>
      </c>
      <c r="B1652" s="60">
        <v>0</v>
      </c>
      <c r="C1652" s="60">
        <v>0</v>
      </c>
      <c r="D1652" s="60">
        <v>0</v>
      </c>
    </row>
    <row r="1653" spans="1:4" x14ac:dyDescent="0.25">
      <c r="A1653" s="60">
        <v>0</v>
      </c>
      <c r="B1653" s="60">
        <v>0</v>
      </c>
      <c r="C1653" s="60">
        <v>0</v>
      </c>
      <c r="D1653" s="60">
        <v>0</v>
      </c>
    </row>
    <row r="1654" spans="1:4" x14ac:dyDescent="0.25">
      <c r="A1654" s="60">
        <v>0</v>
      </c>
      <c r="B1654" s="60">
        <v>0</v>
      </c>
      <c r="C1654" s="60">
        <v>0</v>
      </c>
      <c r="D1654" s="60">
        <v>0</v>
      </c>
    </row>
    <row r="1655" spans="1:4" x14ac:dyDescent="0.25">
      <c r="A1655" s="60">
        <v>0</v>
      </c>
      <c r="B1655" s="60">
        <v>0</v>
      </c>
      <c r="C1655" s="60">
        <v>0</v>
      </c>
      <c r="D1655" s="60">
        <v>0</v>
      </c>
    </row>
    <row r="1656" spans="1:4" x14ac:dyDescent="0.25">
      <c r="A1656" s="60">
        <v>0</v>
      </c>
      <c r="B1656" s="60">
        <v>0</v>
      </c>
      <c r="C1656" s="60">
        <v>0</v>
      </c>
      <c r="D1656" s="60">
        <v>0</v>
      </c>
    </row>
    <row r="1657" spans="1:4" x14ac:dyDescent="0.25">
      <c r="A1657" s="60">
        <v>0</v>
      </c>
      <c r="B1657" s="60">
        <v>0</v>
      </c>
      <c r="C1657" s="60">
        <v>0</v>
      </c>
      <c r="D1657" s="60">
        <v>0</v>
      </c>
    </row>
    <row r="1658" spans="1:4" x14ac:dyDescent="0.25">
      <c r="A1658" s="60">
        <v>0</v>
      </c>
      <c r="B1658" s="60">
        <v>0</v>
      </c>
      <c r="C1658" s="60">
        <v>0</v>
      </c>
      <c r="D1658" s="60">
        <v>0</v>
      </c>
    </row>
    <row r="1659" spans="1:4" x14ac:dyDescent="0.25">
      <c r="A1659" s="60">
        <v>0</v>
      </c>
      <c r="B1659" s="60">
        <v>0</v>
      </c>
      <c r="C1659" s="60">
        <v>0</v>
      </c>
      <c r="D1659" s="60">
        <v>0</v>
      </c>
    </row>
    <row r="1660" spans="1:4" x14ac:dyDescent="0.25">
      <c r="A1660" s="60">
        <v>0</v>
      </c>
      <c r="B1660" s="60">
        <v>0</v>
      </c>
      <c r="C1660" s="60">
        <v>0</v>
      </c>
      <c r="D1660" s="60">
        <v>0</v>
      </c>
    </row>
    <row r="1661" spans="1:4" x14ac:dyDescent="0.25">
      <c r="A1661" s="60">
        <v>0</v>
      </c>
      <c r="B1661" s="60">
        <v>0</v>
      </c>
      <c r="C1661" s="60">
        <v>0</v>
      </c>
      <c r="D1661" s="60">
        <v>0</v>
      </c>
    </row>
    <row r="1662" spans="1:4" x14ac:dyDescent="0.25">
      <c r="A1662" s="60">
        <v>0</v>
      </c>
      <c r="B1662" s="60">
        <v>0</v>
      </c>
      <c r="C1662" s="60">
        <v>0</v>
      </c>
      <c r="D1662" s="60">
        <v>0</v>
      </c>
    </row>
    <row r="1663" spans="1:4" x14ac:dyDescent="0.25">
      <c r="A1663" s="60">
        <v>0</v>
      </c>
      <c r="B1663" s="60">
        <v>0</v>
      </c>
      <c r="C1663" s="60">
        <v>0</v>
      </c>
      <c r="D1663" s="60">
        <v>0</v>
      </c>
    </row>
    <row r="1664" spans="1:4" x14ac:dyDescent="0.25">
      <c r="A1664" s="60">
        <v>0</v>
      </c>
      <c r="B1664" s="60">
        <v>0</v>
      </c>
      <c r="C1664" s="60">
        <v>0</v>
      </c>
      <c r="D1664" s="60">
        <v>0</v>
      </c>
    </row>
    <row r="1665" spans="1:4" x14ac:dyDescent="0.25">
      <c r="A1665" s="60">
        <v>0</v>
      </c>
      <c r="B1665" s="60">
        <v>0</v>
      </c>
      <c r="C1665" s="60">
        <v>0</v>
      </c>
      <c r="D1665" s="60">
        <v>0</v>
      </c>
    </row>
    <row r="1666" spans="1:4" x14ac:dyDescent="0.25">
      <c r="A1666" s="60">
        <v>0</v>
      </c>
      <c r="B1666" s="60">
        <v>0</v>
      </c>
      <c r="C1666" s="60">
        <v>0</v>
      </c>
      <c r="D1666" s="60">
        <v>0</v>
      </c>
    </row>
    <row r="1667" spans="1:4" x14ac:dyDescent="0.25">
      <c r="A1667" s="60">
        <v>0</v>
      </c>
      <c r="B1667" s="60">
        <v>0</v>
      </c>
      <c r="C1667" s="60">
        <v>0</v>
      </c>
      <c r="D1667" s="60">
        <v>0</v>
      </c>
    </row>
    <row r="1668" spans="1:4" x14ac:dyDescent="0.25">
      <c r="A1668" s="60">
        <v>0</v>
      </c>
      <c r="B1668" s="60">
        <v>0</v>
      </c>
      <c r="C1668" s="60">
        <v>0</v>
      </c>
      <c r="D1668" s="60">
        <v>0</v>
      </c>
    </row>
    <row r="1669" spans="1:4" x14ac:dyDescent="0.25">
      <c r="A1669" s="60">
        <v>0</v>
      </c>
      <c r="B1669" s="60">
        <v>0</v>
      </c>
      <c r="C1669" s="60">
        <v>0</v>
      </c>
      <c r="D1669" s="60">
        <v>0</v>
      </c>
    </row>
    <row r="1670" spans="1:4" x14ac:dyDescent="0.25">
      <c r="A1670" s="60">
        <v>0</v>
      </c>
      <c r="B1670" s="60">
        <v>0</v>
      </c>
      <c r="C1670" s="60">
        <v>0</v>
      </c>
      <c r="D1670" s="60">
        <v>0</v>
      </c>
    </row>
    <row r="1671" spans="1:4" x14ac:dyDescent="0.25">
      <c r="A1671" s="60">
        <v>0</v>
      </c>
      <c r="B1671" s="60">
        <v>0</v>
      </c>
      <c r="C1671" s="60">
        <v>0</v>
      </c>
      <c r="D1671" s="60">
        <v>0</v>
      </c>
    </row>
    <row r="1672" spans="1:4" x14ac:dyDescent="0.25">
      <c r="A1672" s="60">
        <v>0</v>
      </c>
      <c r="B1672" s="60">
        <v>0</v>
      </c>
      <c r="C1672" s="60">
        <v>0</v>
      </c>
      <c r="D1672" s="60">
        <v>0</v>
      </c>
    </row>
    <row r="1673" spans="1:4" x14ac:dyDescent="0.25">
      <c r="A1673" s="60">
        <v>0</v>
      </c>
      <c r="B1673" s="60">
        <v>0</v>
      </c>
      <c r="C1673" s="60">
        <v>0</v>
      </c>
      <c r="D1673" s="60">
        <v>0</v>
      </c>
    </row>
    <row r="1674" spans="1:4" x14ac:dyDescent="0.25">
      <c r="A1674" s="60">
        <v>0</v>
      </c>
      <c r="B1674" s="60">
        <v>0</v>
      </c>
      <c r="C1674" s="60">
        <v>0</v>
      </c>
      <c r="D1674" s="60">
        <v>0</v>
      </c>
    </row>
    <row r="1675" spans="1:4" x14ac:dyDescent="0.25">
      <c r="A1675" s="60">
        <v>0</v>
      </c>
      <c r="B1675" s="60">
        <v>0</v>
      </c>
      <c r="C1675" s="60">
        <v>0</v>
      </c>
      <c r="D1675" s="60">
        <v>0</v>
      </c>
    </row>
    <row r="1676" spans="1:4" x14ac:dyDescent="0.25">
      <c r="A1676" s="60">
        <v>0</v>
      </c>
      <c r="B1676" s="60">
        <v>0</v>
      </c>
      <c r="C1676" s="60">
        <v>0</v>
      </c>
      <c r="D1676" s="60">
        <v>0</v>
      </c>
    </row>
    <row r="1677" spans="1:4" x14ac:dyDescent="0.25">
      <c r="A1677" s="60">
        <v>0</v>
      </c>
      <c r="B1677" s="60">
        <v>0</v>
      </c>
      <c r="C1677" s="60">
        <v>0</v>
      </c>
      <c r="D1677" s="60">
        <v>0</v>
      </c>
    </row>
    <row r="1678" spans="1:4" x14ac:dyDescent="0.25">
      <c r="A1678" s="60">
        <v>0</v>
      </c>
      <c r="B1678" s="60">
        <v>0</v>
      </c>
      <c r="C1678" s="60">
        <v>0</v>
      </c>
      <c r="D1678" s="60">
        <v>0</v>
      </c>
    </row>
    <row r="1679" spans="1:4" x14ac:dyDescent="0.25">
      <c r="A1679" s="60">
        <v>0</v>
      </c>
      <c r="B1679" s="60">
        <v>0</v>
      </c>
      <c r="C1679" s="60">
        <v>0</v>
      </c>
      <c r="D1679" s="60">
        <v>0</v>
      </c>
    </row>
    <row r="1680" spans="1:4" x14ac:dyDescent="0.25">
      <c r="A1680" s="60">
        <v>0</v>
      </c>
      <c r="B1680" s="60">
        <v>0</v>
      </c>
      <c r="C1680" s="60">
        <v>0</v>
      </c>
      <c r="D1680" s="60">
        <v>0</v>
      </c>
    </row>
    <row r="1681" spans="1:4" x14ac:dyDescent="0.25">
      <c r="A1681" s="60">
        <v>0</v>
      </c>
      <c r="B1681" s="60">
        <v>0</v>
      </c>
      <c r="C1681" s="60">
        <v>0</v>
      </c>
      <c r="D1681" s="60">
        <v>0</v>
      </c>
    </row>
    <row r="1682" spans="1:4" x14ac:dyDescent="0.25">
      <c r="A1682" s="60">
        <v>0</v>
      </c>
      <c r="B1682" s="60">
        <v>0</v>
      </c>
      <c r="C1682" s="60">
        <v>0</v>
      </c>
      <c r="D1682" s="60">
        <v>0</v>
      </c>
    </row>
    <row r="1683" spans="1:4" x14ac:dyDescent="0.25">
      <c r="A1683" s="60">
        <v>0</v>
      </c>
      <c r="B1683" s="60">
        <v>0</v>
      </c>
      <c r="C1683" s="60">
        <v>0</v>
      </c>
      <c r="D1683" s="60">
        <v>0</v>
      </c>
    </row>
    <row r="1684" spans="1:4" x14ac:dyDescent="0.25">
      <c r="A1684" s="60">
        <v>0</v>
      </c>
      <c r="B1684" s="60">
        <v>0</v>
      </c>
      <c r="C1684" s="60">
        <v>0</v>
      </c>
      <c r="D1684" s="60">
        <v>0</v>
      </c>
    </row>
    <row r="1685" spans="1:4" x14ac:dyDescent="0.25">
      <c r="A1685" s="60">
        <v>0</v>
      </c>
      <c r="B1685" s="60">
        <v>0</v>
      </c>
      <c r="C1685" s="60">
        <v>0</v>
      </c>
      <c r="D1685" s="60">
        <v>0</v>
      </c>
    </row>
    <row r="1686" spans="1:4" x14ac:dyDescent="0.25">
      <c r="A1686" s="60">
        <v>0</v>
      </c>
      <c r="B1686" s="60">
        <v>0</v>
      </c>
      <c r="C1686" s="60">
        <v>0</v>
      </c>
      <c r="D1686" s="60">
        <v>0</v>
      </c>
    </row>
    <row r="1687" spans="1:4" x14ac:dyDescent="0.25">
      <c r="A1687" s="60">
        <v>0</v>
      </c>
      <c r="B1687" s="60">
        <v>0</v>
      </c>
      <c r="C1687" s="60">
        <v>0</v>
      </c>
      <c r="D1687" s="60">
        <v>0</v>
      </c>
    </row>
    <row r="1688" spans="1:4" x14ac:dyDescent="0.25">
      <c r="A1688" s="60">
        <v>0</v>
      </c>
      <c r="B1688" s="60">
        <v>0</v>
      </c>
      <c r="C1688" s="60">
        <v>0</v>
      </c>
      <c r="D1688" s="60">
        <v>0</v>
      </c>
    </row>
    <row r="1689" spans="1:4" x14ac:dyDescent="0.25">
      <c r="A1689" s="60">
        <v>0</v>
      </c>
      <c r="B1689" s="60">
        <v>0</v>
      </c>
      <c r="C1689" s="60">
        <v>0</v>
      </c>
      <c r="D1689" s="60">
        <v>0</v>
      </c>
    </row>
    <row r="1690" spans="1:4" x14ac:dyDescent="0.25">
      <c r="A1690" s="60">
        <v>0</v>
      </c>
      <c r="B1690" s="60">
        <v>0</v>
      </c>
      <c r="C1690" s="60">
        <v>0</v>
      </c>
      <c r="D1690" s="60">
        <v>0</v>
      </c>
    </row>
    <row r="1691" spans="1:4" x14ac:dyDescent="0.25">
      <c r="A1691" s="60">
        <v>0</v>
      </c>
      <c r="B1691" s="60">
        <v>0</v>
      </c>
      <c r="C1691" s="60">
        <v>0</v>
      </c>
      <c r="D1691" s="60">
        <v>0</v>
      </c>
    </row>
    <row r="1692" spans="1:4" x14ac:dyDescent="0.25">
      <c r="A1692" s="60">
        <v>0</v>
      </c>
      <c r="B1692" s="60">
        <v>0</v>
      </c>
      <c r="C1692" s="60">
        <v>0</v>
      </c>
      <c r="D1692" s="60">
        <v>0</v>
      </c>
    </row>
    <row r="1693" spans="1:4" x14ac:dyDescent="0.25">
      <c r="A1693" s="60">
        <v>0</v>
      </c>
      <c r="B1693" s="60">
        <v>0</v>
      </c>
      <c r="C1693" s="60">
        <v>0</v>
      </c>
      <c r="D1693" s="60">
        <v>0</v>
      </c>
    </row>
    <row r="1694" spans="1:4" x14ac:dyDescent="0.25">
      <c r="A1694" s="60">
        <v>0</v>
      </c>
      <c r="B1694" s="60">
        <v>0</v>
      </c>
      <c r="C1694" s="60">
        <v>0</v>
      </c>
      <c r="D1694" s="60">
        <v>0</v>
      </c>
    </row>
    <row r="1695" spans="1:4" x14ac:dyDescent="0.25">
      <c r="A1695" s="60">
        <v>0</v>
      </c>
      <c r="B1695" s="60">
        <v>0</v>
      </c>
      <c r="C1695" s="60">
        <v>0</v>
      </c>
      <c r="D1695" s="60">
        <v>0</v>
      </c>
    </row>
    <row r="1696" spans="1:4" x14ac:dyDescent="0.25">
      <c r="A1696" s="60">
        <v>0</v>
      </c>
      <c r="B1696" s="60">
        <v>0</v>
      </c>
      <c r="C1696" s="60">
        <v>0</v>
      </c>
      <c r="D1696" s="60">
        <v>0</v>
      </c>
    </row>
    <row r="1697" spans="1:4" x14ac:dyDescent="0.25">
      <c r="A1697" s="60">
        <v>0</v>
      </c>
      <c r="B1697" s="60">
        <v>0</v>
      </c>
      <c r="C1697" s="60">
        <v>0</v>
      </c>
      <c r="D1697" s="60">
        <v>0</v>
      </c>
    </row>
    <row r="1698" spans="1:4" x14ac:dyDescent="0.25">
      <c r="A1698" s="60">
        <v>0</v>
      </c>
      <c r="B1698" s="60">
        <v>0</v>
      </c>
      <c r="C1698" s="60">
        <v>0</v>
      </c>
      <c r="D1698" s="60">
        <v>0</v>
      </c>
    </row>
    <row r="1699" spans="1:4" x14ac:dyDescent="0.25">
      <c r="A1699" s="60">
        <v>0</v>
      </c>
      <c r="B1699" s="60">
        <v>0</v>
      </c>
      <c r="C1699" s="60">
        <v>0</v>
      </c>
      <c r="D1699" s="60">
        <v>0</v>
      </c>
    </row>
    <row r="1700" spans="1:4" x14ac:dyDescent="0.25">
      <c r="A1700" s="60">
        <v>0</v>
      </c>
      <c r="B1700" s="60">
        <v>0</v>
      </c>
      <c r="C1700" s="60">
        <v>0</v>
      </c>
      <c r="D1700" s="60">
        <v>0</v>
      </c>
    </row>
    <row r="1701" spans="1:4" x14ac:dyDescent="0.25">
      <c r="A1701" s="60">
        <v>0</v>
      </c>
      <c r="B1701" s="60">
        <v>0</v>
      </c>
      <c r="C1701" s="60">
        <v>0</v>
      </c>
      <c r="D1701" s="60">
        <v>0</v>
      </c>
    </row>
    <row r="1702" spans="1:4" x14ac:dyDescent="0.25">
      <c r="A1702" s="60">
        <v>0</v>
      </c>
      <c r="B1702" s="60">
        <v>0</v>
      </c>
      <c r="C1702" s="60">
        <v>0</v>
      </c>
      <c r="D1702" s="60">
        <v>0</v>
      </c>
    </row>
    <row r="1703" spans="1:4" x14ac:dyDescent="0.25">
      <c r="A1703" s="60">
        <v>0</v>
      </c>
      <c r="B1703" s="60">
        <v>0</v>
      </c>
      <c r="C1703" s="60">
        <v>0</v>
      </c>
      <c r="D1703" s="60">
        <v>0</v>
      </c>
    </row>
    <row r="1704" spans="1:4" x14ac:dyDescent="0.25">
      <c r="A1704" s="60">
        <v>0</v>
      </c>
      <c r="B1704" s="60">
        <v>0</v>
      </c>
      <c r="C1704" s="60">
        <v>0</v>
      </c>
      <c r="D1704" s="60">
        <v>0</v>
      </c>
    </row>
    <row r="1705" spans="1:4" x14ac:dyDescent="0.25">
      <c r="A1705" s="60">
        <v>0</v>
      </c>
      <c r="B1705" s="60">
        <v>0</v>
      </c>
      <c r="C1705" s="60">
        <v>0</v>
      </c>
      <c r="D1705" s="60">
        <v>0</v>
      </c>
    </row>
    <row r="1706" spans="1:4" x14ac:dyDescent="0.25">
      <c r="A1706" s="60">
        <v>0</v>
      </c>
      <c r="B1706" s="60">
        <v>0</v>
      </c>
      <c r="C1706" s="60">
        <v>0</v>
      </c>
      <c r="D1706" s="60">
        <v>0</v>
      </c>
    </row>
    <row r="1707" spans="1:4" x14ac:dyDescent="0.25">
      <c r="A1707" s="60">
        <v>0</v>
      </c>
      <c r="B1707" s="60">
        <v>0</v>
      </c>
      <c r="C1707" s="60">
        <v>0</v>
      </c>
      <c r="D1707" s="60">
        <v>0</v>
      </c>
    </row>
    <row r="1708" spans="1:4" x14ac:dyDescent="0.25">
      <c r="A1708" s="60">
        <v>0</v>
      </c>
      <c r="B1708" s="60">
        <v>0</v>
      </c>
      <c r="C1708" s="60">
        <v>0</v>
      </c>
      <c r="D1708" s="60">
        <v>0</v>
      </c>
    </row>
    <row r="1709" spans="1:4" x14ac:dyDescent="0.25">
      <c r="A1709" s="60">
        <v>0</v>
      </c>
      <c r="B1709" s="60">
        <v>0</v>
      </c>
      <c r="C1709" s="60">
        <v>0</v>
      </c>
      <c r="D1709" s="60">
        <v>0</v>
      </c>
    </row>
    <row r="1710" spans="1:4" x14ac:dyDescent="0.25">
      <c r="A1710" s="60">
        <v>0</v>
      </c>
      <c r="B1710" s="60">
        <v>0</v>
      </c>
      <c r="C1710" s="60">
        <v>0</v>
      </c>
      <c r="D1710" s="60">
        <v>0</v>
      </c>
    </row>
    <row r="1711" spans="1:4" x14ac:dyDescent="0.25">
      <c r="A1711" s="60">
        <v>0</v>
      </c>
      <c r="B1711" s="60">
        <v>0</v>
      </c>
      <c r="C1711" s="60">
        <v>0</v>
      </c>
      <c r="D1711" s="60">
        <v>0</v>
      </c>
    </row>
    <row r="1712" spans="1:4" x14ac:dyDescent="0.25">
      <c r="A1712" s="60">
        <v>0</v>
      </c>
      <c r="B1712" s="60">
        <v>0</v>
      </c>
      <c r="C1712" s="60">
        <v>0</v>
      </c>
      <c r="D1712" s="60">
        <v>0</v>
      </c>
    </row>
    <row r="1713" spans="1:4" x14ac:dyDescent="0.25">
      <c r="A1713" s="60">
        <v>0</v>
      </c>
      <c r="B1713" s="60">
        <v>0</v>
      </c>
      <c r="C1713" s="60">
        <v>0</v>
      </c>
      <c r="D1713" s="60">
        <v>0</v>
      </c>
    </row>
    <row r="1714" spans="1:4" x14ac:dyDescent="0.25">
      <c r="A1714" s="60">
        <v>0</v>
      </c>
      <c r="B1714" s="60">
        <v>0</v>
      </c>
      <c r="C1714" s="60">
        <v>0</v>
      </c>
      <c r="D1714" s="60">
        <v>0</v>
      </c>
    </row>
    <row r="1715" spans="1:4" x14ac:dyDescent="0.25">
      <c r="A1715" s="60">
        <v>0</v>
      </c>
      <c r="B1715" s="60">
        <v>0</v>
      </c>
      <c r="C1715" s="60">
        <v>0</v>
      </c>
      <c r="D1715" s="60">
        <v>0</v>
      </c>
    </row>
    <row r="1716" spans="1:4" x14ac:dyDescent="0.25">
      <c r="A1716" s="60">
        <v>0</v>
      </c>
      <c r="B1716" s="60">
        <v>0</v>
      </c>
      <c r="C1716" s="60">
        <v>0</v>
      </c>
      <c r="D1716" s="60">
        <v>0</v>
      </c>
    </row>
    <row r="1717" spans="1:4" x14ac:dyDescent="0.25">
      <c r="A1717" s="60">
        <v>0</v>
      </c>
      <c r="B1717" s="60">
        <v>0</v>
      </c>
      <c r="C1717" s="60">
        <v>0</v>
      </c>
      <c r="D1717" s="60">
        <v>0</v>
      </c>
    </row>
    <row r="1718" spans="1:4" x14ac:dyDescent="0.25">
      <c r="A1718" s="60">
        <v>0</v>
      </c>
      <c r="B1718" s="60">
        <v>0</v>
      </c>
      <c r="C1718" s="60">
        <v>0</v>
      </c>
      <c r="D1718" s="60">
        <v>0</v>
      </c>
    </row>
    <row r="1719" spans="1:4" x14ac:dyDescent="0.25">
      <c r="A1719" s="60">
        <v>0</v>
      </c>
      <c r="B1719" s="60">
        <v>0</v>
      </c>
      <c r="C1719" s="60">
        <v>0</v>
      </c>
      <c r="D1719" s="60">
        <v>0</v>
      </c>
    </row>
    <row r="1720" spans="1:4" x14ac:dyDescent="0.25">
      <c r="A1720" s="60">
        <v>0</v>
      </c>
      <c r="B1720" s="60">
        <v>0</v>
      </c>
      <c r="C1720" s="60">
        <v>0</v>
      </c>
      <c r="D1720" s="60">
        <v>0</v>
      </c>
    </row>
    <row r="1721" spans="1:4" x14ac:dyDescent="0.25">
      <c r="A1721" s="60">
        <v>0</v>
      </c>
      <c r="B1721" s="60">
        <v>0</v>
      </c>
      <c r="C1721" s="60">
        <v>0</v>
      </c>
      <c r="D1721" s="60">
        <v>0</v>
      </c>
    </row>
    <row r="1722" spans="1:4" x14ac:dyDescent="0.25">
      <c r="A1722" s="60">
        <v>0</v>
      </c>
      <c r="B1722" s="60">
        <v>0</v>
      </c>
      <c r="C1722" s="60">
        <v>0</v>
      </c>
      <c r="D1722" s="60">
        <v>0</v>
      </c>
    </row>
    <row r="1723" spans="1:4" x14ac:dyDescent="0.25">
      <c r="A1723" s="60">
        <v>0</v>
      </c>
      <c r="B1723" s="60">
        <v>0</v>
      </c>
      <c r="C1723" s="60">
        <v>0</v>
      </c>
      <c r="D1723" s="60">
        <v>0</v>
      </c>
    </row>
    <row r="1724" spans="1:4" x14ac:dyDescent="0.25">
      <c r="A1724" s="60">
        <v>0</v>
      </c>
      <c r="B1724" s="60">
        <v>0</v>
      </c>
      <c r="C1724" s="60">
        <v>0</v>
      </c>
      <c r="D1724" s="60">
        <v>0</v>
      </c>
    </row>
    <row r="1725" spans="1:4" x14ac:dyDescent="0.25">
      <c r="A1725" s="60">
        <v>0</v>
      </c>
      <c r="B1725" s="60">
        <v>0</v>
      </c>
      <c r="C1725" s="60">
        <v>0</v>
      </c>
      <c r="D1725" s="60">
        <v>0</v>
      </c>
    </row>
    <row r="1726" spans="1:4" x14ac:dyDescent="0.25">
      <c r="A1726" s="60">
        <v>0</v>
      </c>
      <c r="B1726" s="60">
        <v>0</v>
      </c>
      <c r="C1726" s="60">
        <v>0</v>
      </c>
      <c r="D1726" s="60">
        <v>0</v>
      </c>
    </row>
    <row r="1727" spans="1:4" x14ac:dyDescent="0.25">
      <c r="A1727" s="60">
        <v>0</v>
      </c>
      <c r="B1727" s="60">
        <v>0</v>
      </c>
      <c r="C1727" s="60">
        <v>0</v>
      </c>
      <c r="D1727" s="60">
        <v>0</v>
      </c>
    </row>
    <row r="1728" spans="1:4" x14ac:dyDescent="0.25">
      <c r="A1728" s="60">
        <v>0</v>
      </c>
      <c r="B1728" s="60">
        <v>0</v>
      </c>
      <c r="C1728" s="60">
        <v>0</v>
      </c>
      <c r="D1728" s="60">
        <v>0</v>
      </c>
    </row>
    <row r="1729" spans="1:4" x14ac:dyDescent="0.25">
      <c r="A1729" s="60">
        <v>0</v>
      </c>
      <c r="B1729" s="60">
        <v>0</v>
      </c>
      <c r="C1729" s="60">
        <v>0</v>
      </c>
      <c r="D1729" s="60">
        <v>0</v>
      </c>
    </row>
    <row r="1730" spans="1:4" x14ac:dyDescent="0.25">
      <c r="A1730" s="60">
        <v>0</v>
      </c>
      <c r="B1730" s="60">
        <v>0</v>
      </c>
      <c r="C1730" s="60">
        <v>0</v>
      </c>
      <c r="D1730" s="60">
        <v>0</v>
      </c>
    </row>
    <row r="1731" spans="1:4" x14ac:dyDescent="0.25">
      <c r="A1731" s="60">
        <v>0</v>
      </c>
      <c r="B1731" s="60">
        <v>0</v>
      </c>
      <c r="C1731" s="60">
        <v>0</v>
      </c>
      <c r="D1731" s="60">
        <v>0</v>
      </c>
    </row>
    <row r="1732" spans="1:4" x14ac:dyDescent="0.25">
      <c r="A1732" s="60">
        <v>0</v>
      </c>
      <c r="B1732" s="60">
        <v>0</v>
      </c>
      <c r="C1732" s="60">
        <v>0</v>
      </c>
      <c r="D1732" s="60">
        <v>0</v>
      </c>
    </row>
    <row r="1733" spans="1:4" x14ac:dyDescent="0.25">
      <c r="A1733" s="60">
        <v>0</v>
      </c>
      <c r="B1733" s="60">
        <v>0</v>
      </c>
      <c r="C1733" s="60">
        <v>0</v>
      </c>
      <c r="D1733" s="60">
        <v>0</v>
      </c>
    </row>
    <row r="1734" spans="1:4" x14ac:dyDescent="0.25">
      <c r="A1734" s="60">
        <v>0</v>
      </c>
      <c r="B1734" s="60">
        <v>0</v>
      </c>
      <c r="C1734" s="60">
        <v>0</v>
      </c>
      <c r="D1734" s="60">
        <v>0</v>
      </c>
    </row>
    <row r="1735" spans="1:4" x14ac:dyDescent="0.25">
      <c r="A1735" s="60">
        <v>0</v>
      </c>
      <c r="B1735" s="60">
        <v>0</v>
      </c>
      <c r="C1735" s="60">
        <v>0</v>
      </c>
      <c r="D1735" s="60">
        <v>0</v>
      </c>
    </row>
    <row r="1736" spans="1:4" x14ac:dyDescent="0.25">
      <c r="A1736" s="60">
        <v>0</v>
      </c>
      <c r="B1736" s="60">
        <v>0</v>
      </c>
      <c r="C1736" s="60">
        <v>0</v>
      </c>
      <c r="D1736" s="60">
        <v>0</v>
      </c>
    </row>
    <row r="1737" spans="1:4" x14ac:dyDescent="0.25">
      <c r="A1737" s="60">
        <v>0</v>
      </c>
      <c r="B1737" s="60">
        <v>0</v>
      </c>
      <c r="C1737" s="60">
        <v>0</v>
      </c>
      <c r="D1737" s="60">
        <v>0</v>
      </c>
    </row>
    <row r="1738" spans="1:4" x14ac:dyDescent="0.25">
      <c r="A1738" s="60">
        <v>0</v>
      </c>
      <c r="B1738" s="60">
        <v>0</v>
      </c>
      <c r="C1738" s="60">
        <v>0</v>
      </c>
      <c r="D1738" s="60">
        <v>0</v>
      </c>
    </row>
    <row r="1739" spans="1:4" x14ac:dyDescent="0.25">
      <c r="A1739" s="60">
        <v>0</v>
      </c>
      <c r="B1739" s="60">
        <v>0</v>
      </c>
      <c r="C1739" s="60">
        <v>0</v>
      </c>
      <c r="D1739" s="60">
        <v>0</v>
      </c>
    </row>
    <row r="1740" spans="1:4" x14ac:dyDescent="0.25">
      <c r="A1740" s="60">
        <v>0</v>
      </c>
      <c r="B1740" s="60">
        <v>0</v>
      </c>
      <c r="C1740" s="60">
        <v>0</v>
      </c>
      <c r="D1740" s="60">
        <v>0</v>
      </c>
    </row>
    <row r="1741" spans="1:4" x14ac:dyDescent="0.25">
      <c r="A1741" s="60">
        <v>0</v>
      </c>
      <c r="B1741" s="60">
        <v>0</v>
      </c>
      <c r="C1741" s="60">
        <v>0</v>
      </c>
      <c r="D1741" s="60">
        <v>0</v>
      </c>
    </row>
    <row r="1742" spans="1:4" x14ac:dyDescent="0.25">
      <c r="A1742" s="60">
        <v>0</v>
      </c>
      <c r="B1742" s="60">
        <v>0</v>
      </c>
      <c r="C1742" s="60">
        <v>0</v>
      </c>
      <c r="D1742" s="60">
        <v>0</v>
      </c>
    </row>
    <row r="1743" spans="1:4" x14ac:dyDescent="0.25">
      <c r="A1743" s="60">
        <v>0</v>
      </c>
      <c r="B1743" s="60">
        <v>0</v>
      </c>
      <c r="C1743" s="60">
        <v>0</v>
      </c>
      <c r="D1743" s="60">
        <v>0</v>
      </c>
    </row>
    <row r="1744" spans="1:4" x14ac:dyDescent="0.25">
      <c r="A1744" s="60">
        <v>0</v>
      </c>
      <c r="B1744" s="60">
        <v>0</v>
      </c>
      <c r="C1744" s="60">
        <v>0</v>
      </c>
      <c r="D1744" s="60">
        <v>0</v>
      </c>
    </row>
    <row r="1745" spans="1:4" x14ac:dyDescent="0.25">
      <c r="A1745" s="60">
        <v>0</v>
      </c>
      <c r="B1745" s="60">
        <v>0</v>
      </c>
      <c r="C1745" s="60">
        <v>0</v>
      </c>
      <c r="D1745" s="60">
        <v>0</v>
      </c>
    </row>
    <row r="1746" spans="1:4" x14ac:dyDescent="0.25">
      <c r="A1746" s="60">
        <v>0</v>
      </c>
      <c r="B1746" s="60">
        <v>0</v>
      </c>
      <c r="C1746" s="60">
        <v>0</v>
      </c>
      <c r="D1746" s="60">
        <v>0</v>
      </c>
    </row>
    <row r="1747" spans="1:4" x14ac:dyDescent="0.25">
      <c r="A1747" s="60">
        <v>0</v>
      </c>
      <c r="B1747" s="60">
        <v>0</v>
      </c>
      <c r="C1747" s="60">
        <v>0</v>
      </c>
      <c r="D1747" s="60">
        <v>0</v>
      </c>
    </row>
    <row r="1748" spans="1:4" x14ac:dyDescent="0.25">
      <c r="A1748" s="60">
        <v>0</v>
      </c>
      <c r="B1748" s="60">
        <v>0</v>
      </c>
      <c r="C1748" s="60">
        <v>0</v>
      </c>
      <c r="D1748" s="60">
        <v>0</v>
      </c>
    </row>
    <row r="1749" spans="1:4" x14ac:dyDescent="0.25">
      <c r="A1749" s="60">
        <v>0</v>
      </c>
      <c r="B1749" s="60">
        <v>0</v>
      </c>
      <c r="C1749" s="60">
        <v>0</v>
      </c>
      <c r="D1749" s="60">
        <v>0</v>
      </c>
    </row>
    <row r="1750" spans="1:4" x14ac:dyDescent="0.25">
      <c r="A1750" s="60">
        <v>0</v>
      </c>
      <c r="B1750" s="60">
        <v>0</v>
      </c>
      <c r="C1750" s="60">
        <v>0</v>
      </c>
      <c r="D1750" s="60">
        <v>0</v>
      </c>
    </row>
    <row r="1751" spans="1:4" x14ac:dyDescent="0.25">
      <c r="A1751" s="60">
        <v>0</v>
      </c>
      <c r="B1751" s="60">
        <v>0</v>
      </c>
      <c r="C1751" s="60">
        <v>0</v>
      </c>
      <c r="D1751" s="60">
        <v>0</v>
      </c>
    </row>
    <row r="1752" spans="1:4" x14ac:dyDescent="0.25">
      <c r="A1752" s="60">
        <v>0</v>
      </c>
      <c r="B1752" s="60">
        <v>0</v>
      </c>
      <c r="C1752" s="60">
        <v>0</v>
      </c>
      <c r="D1752" s="60">
        <v>0</v>
      </c>
    </row>
    <row r="1753" spans="1:4" x14ac:dyDescent="0.25">
      <c r="A1753" s="60">
        <v>0</v>
      </c>
      <c r="B1753" s="60">
        <v>0</v>
      </c>
      <c r="C1753" s="60">
        <v>0</v>
      </c>
      <c r="D1753" s="60">
        <v>0</v>
      </c>
    </row>
    <row r="1754" spans="1:4" x14ac:dyDescent="0.25">
      <c r="A1754" s="60">
        <v>0</v>
      </c>
      <c r="B1754" s="60">
        <v>0</v>
      </c>
      <c r="C1754" s="60">
        <v>0</v>
      </c>
      <c r="D1754" s="60">
        <v>0</v>
      </c>
    </row>
    <row r="1755" spans="1:4" x14ac:dyDescent="0.25">
      <c r="A1755" s="60">
        <v>0</v>
      </c>
      <c r="B1755" s="60">
        <v>0</v>
      </c>
      <c r="C1755" s="60">
        <v>0</v>
      </c>
      <c r="D1755" s="60">
        <v>0</v>
      </c>
    </row>
    <row r="1756" spans="1:4" x14ac:dyDescent="0.25">
      <c r="A1756" s="60">
        <v>0</v>
      </c>
      <c r="B1756" s="60">
        <v>0</v>
      </c>
      <c r="C1756" s="60">
        <v>0</v>
      </c>
      <c r="D1756" s="60">
        <v>0</v>
      </c>
    </row>
    <row r="1757" spans="1:4" x14ac:dyDescent="0.25">
      <c r="A1757" s="60">
        <v>0</v>
      </c>
      <c r="B1757" s="60">
        <v>0</v>
      </c>
      <c r="C1757" s="60">
        <v>0</v>
      </c>
      <c r="D1757" s="60">
        <v>0</v>
      </c>
    </row>
    <row r="1758" spans="1:4" x14ac:dyDescent="0.25">
      <c r="A1758" s="60">
        <v>0</v>
      </c>
      <c r="B1758" s="60">
        <v>0</v>
      </c>
      <c r="C1758" s="60">
        <v>0</v>
      </c>
      <c r="D1758" s="60">
        <v>0</v>
      </c>
    </row>
    <row r="1759" spans="1:4" x14ac:dyDescent="0.25">
      <c r="A1759" s="60">
        <v>0</v>
      </c>
      <c r="B1759" s="60">
        <v>0</v>
      </c>
      <c r="C1759" s="60">
        <v>0</v>
      </c>
      <c r="D1759" s="60">
        <v>0</v>
      </c>
    </row>
    <row r="1760" spans="1:4" x14ac:dyDescent="0.25">
      <c r="A1760" s="60">
        <v>0</v>
      </c>
      <c r="B1760" s="60">
        <v>0</v>
      </c>
      <c r="C1760" s="60">
        <v>0</v>
      </c>
      <c r="D1760" s="60">
        <v>0</v>
      </c>
    </row>
    <row r="1761" spans="1:4" x14ac:dyDescent="0.25">
      <c r="A1761" s="60">
        <v>0</v>
      </c>
      <c r="B1761" s="60">
        <v>0</v>
      </c>
      <c r="C1761" s="60">
        <v>0</v>
      </c>
      <c r="D1761" s="60">
        <v>0</v>
      </c>
    </row>
    <row r="1762" spans="1:4" x14ac:dyDescent="0.25">
      <c r="A1762" s="60">
        <v>0</v>
      </c>
      <c r="B1762" s="60">
        <v>0</v>
      </c>
      <c r="C1762" s="60">
        <v>0</v>
      </c>
      <c r="D1762" s="60">
        <v>0</v>
      </c>
    </row>
    <row r="1763" spans="1:4" x14ac:dyDescent="0.25">
      <c r="A1763" s="60">
        <v>0</v>
      </c>
      <c r="B1763" s="60">
        <v>0</v>
      </c>
      <c r="C1763" s="60">
        <v>0</v>
      </c>
      <c r="D1763" s="60">
        <v>0</v>
      </c>
    </row>
    <row r="1764" spans="1:4" x14ac:dyDescent="0.25">
      <c r="A1764" s="60">
        <v>0</v>
      </c>
      <c r="B1764" s="60">
        <v>0</v>
      </c>
      <c r="C1764" s="60">
        <v>0</v>
      </c>
      <c r="D1764" s="60">
        <v>0</v>
      </c>
    </row>
    <row r="1765" spans="1:4" x14ac:dyDescent="0.25">
      <c r="A1765" s="60">
        <v>0</v>
      </c>
      <c r="B1765" s="60">
        <v>0</v>
      </c>
      <c r="C1765" s="60">
        <v>0</v>
      </c>
      <c r="D1765" s="60">
        <v>0</v>
      </c>
    </row>
    <row r="1766" spans="1:4" x14ac:dyDescent="0.25">
      <c r="A1766" s="60">
        <v>0</v>
      </c>
      <c r="B1766" s="60">
        <v>0</v>
      </c>
      <c r="C1766" s="60">
        <v>0</v>
      </c>
      <c r="D1766" s="60">
        <v>0</v>
      </c>
    </row>
    <row r="1767" spans="1:4" x14ac:dyDescent="0.25">
      <c r="A1767" s="60">
        <v>0</v>
      </c>
      <c r="B1767" s="60">
        <v>0</v>
      </c>
      <c r="C1767" s="60">
        <v>0</v>
      </c>
      <c r="D1767" s="60">
        <v>0</v>
      </c>
    </row>
    <row r="1768" spans="1:4" x14ac:dyDescent="0.25">
      <c r="A1768" s="60">
        <v>0</v>
      </c>
      <c r="B1768" s="60">
        <v>0</v>
      </c>
      <c r="C1768" s="60">
        <v>0</v>
      </c>
      <c r="D1768" s="60">
        <v>0</v>
      </c>
    </row>
    <row r="1769" spans="1:4" x14ac:dyDescent="0.25">
      <c r="A1769" s="60">
        <v>0</v>
      </c>
      <c r="B1769" s="60">
        <v>0</v>
      </c>
      <c r="C1769" s="60">
        <v>0</v>
      </c>
      <c r="D1769" s="60">
        <v>0</v>
      </c>
    </row>
    <row r="1770" spans="1:4" x14ac:dyDescent="0.25">
      <c r="A1770" s="60">
        <v>0</v>
      </c>
      <c r="B1770" s="60">
        <v>0</v>
      </c>
      <c r="C1770" s="60">
        <v>0</v>
      </c>
      <c r="D1770" s="60">
        <v>0</v>
      </c>
    </row>
    <row r="1771" spans="1:4" x14ac:dyDescent="0.25">
      <c r="A1771" s="60">
        <v>0</v>
      </c>
      <c r="B1771" s="60">
        <v>0</v>
      </c>
      <c r="C1771" s="60">
        <v>0</v>
      </c>
      <c r="D1771" s="60">
        <v>0</v>
      </c>
    </row>
    <row r="1772" spans="1:4" x14ac:dyDescent="0.25">
      <c r="A1772" s="60">
        <v>0</v>
      </c>
      <c r="B1772" s="60">
        <v>0</v>
      </c>
      <c r="C1772" s="60">
        <v>0</v>
      </c>
      <c r="D1772" s="60">
        <v>0</v>
      </c>
    </row>
    <row r="1773" spans="1:4" x14ac:dyDescent="0.25">
      <c r="A1773" s="60">
        <v>0</v>
      </c>
      <c r="B1773" s="60">
        <v>0</v>
      </c>
      <c r="C1773" s="60">
        <v>0</v>
      </c>
      <c r="D1773" s="60">
        <v>0</v>
      </c>
    </row>
    <row r="1774" spans="1:4" x14ac:dyDescent="0.25">
      <c r="A1774" s="60">
        <v>0</v>
      </c>
      <c r="B1774" s="60">
        <v>0</v>
      </c>
      <c r="C1774" s="60">
        <v>0</v>
      </c>
      <c r="D1774" s="60">
        <v>0</v>
      </c>
    </row>
    <row r="1775" spans="1:4" x14ac:dyDescent="0.25">
      <c r="A1775" s="60">
        <v>0</v>
      </c>
      <c r="B1775" s="60">
        <v>0</v>
      </c>
      <c r="C1775" s="60">
        <v>0</v>
      </c>
      <c r="D1775" s="60">
        <v>0</v>
      </c>
    </row>
    <row r="1776" spans="1:4" x14ac:dyDescent="0.25">
      <c r="A1776" s="60">
        <v>0</v>
      </c>
      <c r="B1776" s="60">
        <v>0</v>
      </c>
      <c r="C1776" s="60">
        <v>0</v>
      </c>
      <c r="D1776" s="60">
        <v>0</v>
      </c>
    </row>
    <row r="1777" spans="1:4" x14ac:dyDescent="0.25">
      <c r="A1777" s="60">
        <v>0</v>
      </c>
      <c r="B1777" s="60">
        <v>0</v>
      </c>
      <c r="C1777" s="60">
        <v>0</v>
      </c>
      <c r="D1777" s="60">
        <v>0</v>
      </c>
    </row>
    <row r="1778" spans="1:4" x14ac:dyDescent="0.25">
      <c r="A1778" s="60">
        <v>0</v>
      </c>
      <c r="B1778" s="60">
        <v>0</v>
      </c>
      <c r="C1778" s="60">
        <v>0</v>
      </c>
      <c r="D1778" s="60">
        <v>0</v>
      </c>
    </row>
    <row r="1779" spans="1:4" x14ac:dyDescent="0.25">
      <c r="A1779" s="60">
        <v>0</v>
      </c>
      <c r="B1779" s="60">
        <v>0</v>
      </c>
      <c r="C1779" s="60">
        <v>0</v>
      </c>
      <c r="D1779" s="60">
        <v>0</v>
      </c>
    </row>
    <row r="1780" spans="1:4" x14ac:dyDescent="0.25">
      <c r="A1780" s="60">
        <v>0</v>
      </c>
      <c r="B1780" s="60">
        <v>0</v>
      </c>
      <c r="C1780" s="60">
        <v>0</v>
      </c>
      <c r="D1780" s="60">
        <v>0</v>
      </c>
    </row>
    <row r="1781" spans="1:4" x14ac:dyDescent="0.25">
      <c r="A1781" s="60">
        <v>0</v>
      </c>
      <c r="B1781" s="60">
        <v>0</v>
      </c>
      <c r="C1781" s="60">
        <v>0</v>
      </c>
      <c r="D1781" s="60">
        <v>0</v>
      </c>
    </row>
    <row r="1782" spans="1:4" x14ac:dyDescent="0.25">
      <c r="A1782" s="60">
        <v>0</v>
      </c>
      <c r="B1782" s="60">
        <v>0</v>
      </c>
      <c r="C1782" s="60">
        <v>0</v>
      </c>
      <c r="D1782" s="60">
        <v>0</v>
      </c>
    </row>
    <row r="1783" spans="1:4" x14ac:dyDescent="0.25">
      <c r="A1783" s="60">
        <v>0</v>
      </c>
      <c r="B1783" s="60">
        <v>0</v>
      </c>
      <c r="C1783" s="60">
        <v>0</v>
      </c>
      <c r="D1783" s="60">
        <v>0</v>
      </c>
    </row>
    <row r="1784" spans="1:4" x14ac:dyDescent="0.25">
      <c r="A1784" s="60">
        <v>0</v>
      </c>
      <c r="B1784" s="60">
        <v>0</v>
      </c>
      <c r="C1784" s="60">
        <v>0</v>
      </c>
      <c r="D1784" s="60">
        <v>0</v>
      </c>
    </row>
    <row r="1785" spans="1:4" x14ac:dyDescent="0.25">
      <c r="A1785" s="60">
        <v>0</v>
      </c>
      <c r="B1785" s="60">
        <v>0</v>
      </c>
      <c r="C1785" s="60">
        <v>0</v>
      </c>
      <c r="D1785" s="60">
        <v>0</v>
      </c>
    </row>
    <row r="1786" spans="1:4" x14ac:dyDescent="0.25">
      <c r="A1786" s="60">
        <v>0</v>
      </c>
      <c r="B1786" s="60">
        <v>0</v>
      </c>
      <c r="C1786" s="60">
        <v>0</v>
      </c>
      <c r="D1786" s="60">
        <v>0</v>
      </c>
    </row>
    <row r="1787" spans="1:4" x14ac:dyDescent="0.25">
      <c r="A1787" s="60">
        <v>0</v>
      </c>
      <c r="B1787" s="60">
        <v>0</v>
      </c>
      <c r="C1787" s="60">
        <v>0</v>
      </c>
      <c r="D1787" s="60">
        <v>0</v>
      </c>
    </row>
    <row r="1788" spans="1:4" x14ac:dyDescent="0.25">
      <c r="A1788" s="60">
        <v>0</v>
      </c>
      <c r="B1788" s="60">
        <v>0</v>
      </c>
      <c r="C1788" s="60">
        <v>0</v>
      </c>
      <c r="D1788" s="60">
        <v>0</v>
      </c>
    </row>
    <row r="1789" spans="1:4" x14ac:dyDescent="0.25">
      <c r="A1789" s="60">
        <v>0</v>
      </c>
      <c r="B1789" s="60">
        <v>0</v>
      </c>
      <c r="C1789" s="60">
        <v>0</v>
      </c>
      <c r="D1789" s="60">
        <v>0</v>
      </c>
    </row>
    <row r="1790" spans="1:4" x14ac:dyDescent="0.25">
      <c r="A1790" s="60">
        <v>0</v>
      </c>
      <c r="B1790" s="60">
        <v>0</v>
      </c>
      <c r="C1790" s="60">
        <v>0</v>
      </c>
      <c r="D1790" s="60">
        <v>0</v>
      </c>
    </row>
    <row r="1791" spans="1:4" x14ac:dyDescent="0.25">
      <c r="A1791" s="60">
        <v>0</v>
      </c>
      <c r="B1791" s="60">
        <v>0</v>
      </c>
      <c r="C1791" s="60">
        <v>0</v>
      </c>
      <c r="D1791" s="60">
        <v>0</v>
      </c>
    </row>
    <row r="1792" spans="1:4" x14ac:dyDescent="0.25">
      <c r="A1792" s="60">
        <v>0</v>
      </c>
      <c r="B1792" s="60">
        <v>0</v>
      </c>
      <c r="C1792" s="60">
        <v>0</v>
      </c>
      <c r="D1792" s="60">
        <v>0</v>
      </c>
    </row>
    <row r="1793" spans="1:4" x14ac:dyDescent="0.25">
      <c r="A1793" s="60">
        <v>0</v>
      </c>
      <c r="B1793" s="60">
        <v>0</v>
      </c>
      <c r="C1793" s="60">
        <v>0</v>
      </c>
      <c r="D1793" s="60">
        <v>0</v>
      </c>
    </row>
    <row r="1794" spans="1:4" x14ac:dyDescent="0.25">
      <c r="A1794" s="60">
        <v>0</v>
      </c>
      <c r="B1794" s="60">
        <v>0</v>
      </c>
      <c r="C1794" s="60">
        <v>0</v>
      </c>
      <c r="D1794" s="60">
        <v>0</v>
      </c>
    </row>
    <row r="1795" spans="1:4" x14ac:dyDescent="0.25">
      <c r="A1795" s="60">
        <v>0</v>
      </c>
      <c r="B1795" s="60">
        <v>0</v>
      </c>
      <c r="C1795" s="60">
        <v>0</v>
      </c>
      <c r="D1795" s="60">
        <v>0</v>
      </c>
    </row>
    <row r="1796" spans="1:4" x14ac:dyDescent="0.25">
      <c r="A1796" s="60">
        <v>0</v>
      </c>
      <c r="B1796" s="60">
        <v>0</v>
      </c>
      <c r="C1796" s="60">
        <v>0</v>
      </c>
      <c r="D1796" s="60">
        <v>0</v>
      </c>
    </row>
    <row r="1797" spans="1:4" x14ac:dyDescent="0.25">
      <c r="A1797" s="60">
        <v>0</v>
      </c>
      <c r="B1797" s="60">
        <v>0</v>
      </c>
      <c r="C1797" s="60">
        <v>0</v>
      </c>
      <c r="D1797" s="60">
        <v>0</v>
      </c>
    </row>
    <row r="1798" spans="1:4" x14ac:dyDescent="0.25">
      <c r="A1798" s="60">
        <v>0</v>
      </c>
      <c r="B1798" s="60">
        <v>0</v>
      </c>
      <c r="C1798" s="60">
        <v>0</v>
      </c>
      <c r="D1798" s="60">
        <v>0</v>
      </c>
    </row>
    <row r="1799" spans="1:4" x14ac:dyDescent="0.25">
      <c r="A1799" s="60">
        <v>0</v>
      </c>
      <c r="B1799" s="60">
        <v>0</v>
      </c>
      <c r="C1799" s="60">
        <v>0</v>
      </c>
      <c r="D1799" s="60">
        <v>0</v>
      </c>
    </row>
    <row r="1800" spans="1:4" x14ac:dyDescent="0.25">
      <c r="A1800" s="60">
        <v>0</v>
      </c>
      <c r="B1800" s="60">
        <v>0</v>
      </c>
      <c r="C1800" s="60">
        <v>0</v>
      </c>
      <c r="D1800" s="60">
        <v>0</v>
      </c>
    </row>
    <row r="1801" spans="1:4" x14ac:dyDescent="0.25">
      <c r="A1801" s="60">
        <v>0</v>
      </c>
      <c r="B1801" s="60">
        <v>0</v>
      </c>
      <c r="C1801" s="60">
        <v>0</v>
      </c>
      <c r="D1801" s="60">
        <v>0</v>
      </c>
    </row>
    <row r="1802" spans="1:4" x14ac:dyDescent="0.25">
      <c r="A1802" s="60">
        <v>0</v>
      </c>
      <c r="B1802" s="60">
        <v>0</v>
      </c>
      <c r="C1802" s="60">
        <v>0</v>
      </c>
      <c r="D1802" s="60">
        <v>0</v>
      </c>
    </row>
    <row r="1803" spans="1:4" x14ac:dyDescent="0.25">
      <c r="A1803" s="60">
        <v>0</v>
      </c>
      <c r="B1803" s="60">
        <v>0</v>
      </c>
      <c r="C1803" s="60">
        <v>0</v>
      </c>
      <c r="D1803" s="60">
        <v>0</v>
      </c>
    </row>
    <row r="1804" spans="1:4" x14ac:dyDescent="0.25">
      <c r="A1804" s="60">
        <v>0</v>
      </c>
      <c r="B1804" s="60">
        <v>0</v>
      </c>
      <c r="C1804" s="60">
        <v>0</v>
      </c>
      <c r="D1804" s="60">
        <v>0</v>
      </c>
    </row>
    <row r="1805" spans="1:4" x14ac:dyDescent="0.25">
      <c r="A1805" s="60">
        <v>0</v>
      </c>
      <c r="B1805" s="60">
        <v>0</v>
      </c>
      <c r="C1805" s="60">
        <v>0</v>
      </c>
      <c r="D1805" s="60">
        <v>0</v>
      </c>
    </row>
    <row r="1806" spans="1:4" x14ac:dyDescent="0.25">
      <c r="A1806" s="60">
        <v>0</v>
      </c>
      <c r="B1806" s="60">
        <v>0</v>
      </c>
      <c r="C1806" s="60">
        <v>0</v>
      </c>
      <c r="D1806" s="60">
        <v>0</v>
      </c>
    </row>
    <row r="1807" spans="1:4" x14ac:dyDescent="0.25">
      <c r="A1807" s="60">
        <v>0</v>
      </c>
      <c r="B1807" s="60">
        <v>0</v>
      </c>
      <c r="C1807" s="60">
        <v>0</v>
      </c>
      <c r="D1807" s="60">
        <v>0</v>
      </c>
    </row>
    <row r="1808" spans="1:4" x14ac:dyDescent="0.25">
      <c r="A1808" s="60">
        <v>0</v>
      </c>
      <c r="B1808" s="60">
        <v>0</v>
      </c>
      <c r="C1808" s="60">
        <v>0</v>
      </c>
      <c r="D1808" s="60">
        <v>0</v>
      </c>
    </row>
    <row r="1809" spans="1:4" x14ac:dyDescent="0.25">
      <c r="A1809" s="60">
        <v>0</v>
      </c>
      <c r="B1809" s="60">
        <v>0</v>
      </c>
      <c r="C1809" s="60">
        <v>0</v>
      </c>
      <c r="D1809" s="60">
        <v>0</v>
      </c>
    </row>
    <row r="1810" spans="1:4" x14ac:dyDescent="0.25">
      <c r="A1810" s="60">
        <v>0</v>
      </c>
      <c r="B1810" s="60">
        <v>0</v>
      </c>
      <c r="C1810" s="60">
        <v>0</v>
      </c>
      <c r="D1810" s="60">
        <v>0</v>
      </c>
    </row>
    <row r="1811" spans="1:4" x14ac:dyDescent="0.25">
      <c r="A1811" s="60">
        <v>0</v>
      </c>
      <c r="B1811" s="60">
        <v>0</v>
      </c>
      <c r="C1811" s="60">
        <v>0</v>
      </c>
      <c r="D1811" s="60">
        <v>0</v>
      </c>
    </row>
    <row r="1812" spans="1:4" x14ac:dyDescent="0.25">
      <c r="A1812" s="60">
        <v>0</v>
      </c>
      <c r="B1812" s="60">
        <v>0</v>
      </c>
      <c r="C1812" s="60">
        <v>0</v>
      </c>
      <c r="D1812" s="60">
        <v>0</v>
      </c>
    </row>
    <row r="1813" spans="1:4" x14ac:dyDescent="0.25">
      <c r="A1813" s="60">
        <v>0</v>
      </c>
      <c r="B1813" s="60">
        <v>0</v>
      </c>
      <c r="C1813" s="60">
        <v>0</v>
      </c>
      <c r="D1813" s="60">
        <v>0</v>
      </c>
    </row>
    <row r="1814" spans="1:4" x14ac:dyDescent="0.25">
      <c r="A1814" s="60">
        <v>0</v>
      </c>
      <c r="B1814" s="60">
        <v>0</v>
      </c>
      <c r="C1814" s="60">
        <v>0</v>
      </c>
      <c r="D1814" s="60">
        <v>0</v>
      </c>
    </row>
    <row r="1815" spans="1:4" x14ac:dyDescent="0.25">
      <c r="A1815" s="60">
        <v>0</v>
      </c>
      <c r="B1815" s="60">
        <v>0</v>
      </c>
      <c r="C1815" s="60">
        <v>0</v>
      </c>
      <c r="D1815" s="60">
        <v>0</v>
      </c>
    </row>
    <row r="1816" spans="1:4" x14ac:dyDescent="0.25">
      <c r="A1816" s="60">
        <v>0</v>
      </c>
      <c r="B1816" s="60">
        <v>0</v>
      </c>
      <c r="C1816" s="60">
        <v>0</v>
      </c>
      <c r="D1816" s="60">
        <v>0</v>
      </c>
    </row>
    <row r="1817" spans="1:4" x14ac:dyDescent="0.25">
      <c r="A1817" s="60">
        <v>0</v>
      </c>
      <c r="B1817" s="60">
        <v>0</v>
      </c>
      <c r="C1817" s="60">
        <v>0</v>
      </c>
      <c r="D1817" s="60">
        <v>0</v>
      </c>
    </row>
    <row r="1818" spans="1:4" x14ac:dyDescent="0.25">
      <c r="A1818" s="60">
        <v>0</v>
      </c>
      <c r="B1818" s="60">
        <v>0</v>
      </c>
      <c r="C1818" s="60">
        <v>0</v>
      </c>
      <c r="D1818" s="60">
        <v>0</v>
      </c>
    </row>
    <row r="1819" spans="1:4" x14ac:dyDescent="0.25">
      <c r="A1819" s="60">
        <v>0</v>
      </c>
      <c r="B1819" s="60">
        <v>0</v>
      </c>
      <c r="C1819" s="60">
        <v>0</v>
      </c>
      <c r="D1819" s="60">
        <v>0</v>
      </c>
    </row>
    <row r="1820" spans="1:4" x14ac:dyDescent="0.25">
      <c r="A1820" s="60">
        <v>0</v>
      </c>
      <c r="B1820" s="60">
        <v>0</v>
      </c>
      <c r="C1820" s="60">
        <v>0</v>
      </c>
      <c r="D1820" s="60">
        <v>0</v>
      </c>
    </row>
    <row r="1821" spans="1:4" x14ac:dyDescent="0.25">
      <c r="A1821" s="60">
        <v>0</v>
      </c>
      <c r="B1821" s="60">
        <v>0</v>
      </c>
      <c r="C1821" s="60">
        <v>0</v>
      </c>
      <c r="D1821" s="60">
        <v>0</v>
      </c>
    </row>
    <row r="1822" spans="1:4" x14ac:dyDescent="0.25">
      <c r="A1822" s="60">
        <v>0</v>
      </c>
      <c r="B1822" s="60">
        <v>0</v>
      </c>
      <c r="C1822" s="60">
        <v>0</v>
      </c>
      <c r="D1822" s="60">
        <v>0</v>
      </c>
    </row>
    <row r="1823" spans="1:4" x14ac:dyDescent="0.25">
      <c r="A1823" s="60">
        <v>0</v>
      </c>
      <c r="B1823" s="60">
        <v>0</v>
      </c>
      <c r="C1823" s="60">
        <v>0</v>
      </c>
      <c r="D1823" s="60">
        <v>0</v>
      </c>
    </row>
    <row r="1824" spans="1:4" x14ac:dyDescent="0.25">
      <c r="A1824" s="60">
        <v>0</v>
      </c>
      <c r="B1824" s="60">
        <v>0</v>
      </c>
      <c r="C1824" s="60">
        <v>0</v>
      </c>
      <c r="D1824" s="60">
        <v>0</v>
      </c>
    </row>
    <row r="1825" spans="1:4" x14ac:dyDescent="0.25">
      <c r="A1825" s="60">
        <v>0</v>
      </c>
      <c r="B1825" s="60">
        <v>0</v>
      </c>
      <c r="C1825" s="60">
        <v>0</v>
      </c>
      <c r="D1825" s="60">
        <v>0</v>
      </c>
    </row>
    <row r="1826" spans="1:4" x14ac:dyDescent="0.25">
      <c r="A1826" s="60">
        <v>0</v>
      </c>
      <c r="B1826" s="60">
        <v>0</v>
      </c>
      <c r="C1826" s="60">
        <v>0</v>
      </c>
      <c r="D1826" s="60">
        <v>0</v>
      </c>
    </row>
    <row r="1827" spans="1:4" x14ac:dyDescent="0.25">
      <c r="A1827" s="60">
        <v>0</v>
      </c>
      <c r="B1827" s="60">
        <v>0</v>
      </c>
      <c r="C1827" s="60">
        <v>0</v>
      </c>
      <c r="D1827" s="60">
        <v>0</v>
      </c>
    </row>
    <row r="1828" spans="1:4" x14ac:dyDescent="0.25">
      <c r="A1828" s="60">
        <v>0</v>
      </c>
      <c r="B1828" s="60">
        <v>0</v>
      </c>
      <c r="C1828" s="60">
        <v>0</v>
      </c>
      <c r="D1828" s="60">
        <v>0</v>
      </c>
    </row>
    <row r="1829" spans="1:4" x14ac:dyDescent="0.25">
      <c r="A1829" s="60">
        <v>0</v>
      </c>
      <c r="B1829" s="60">
        <v>0</v>
      </c>
      <c r="C1829" s="60">
        <v>0</v>
      </c>
      <c r="D1829" s="60">
        <v>0</v>
      </c>
    </row>
    <row r="1830" spans="1:4" x14ac:dyDescent="0.25">
      <c r="A1830" s="60">
        <v>0</v>
      </c>
      <c r="B1830" s="60">
        <v>0</v>
      </c>
      <c r="C1830" s="60">
        <v>0</v>
      </c>
      <c r="D1830" s="60">
        <v>0</v>
      </c>
    </row>
    <row r="1831" spans="1:4" x14ac:dyDescent="0.25">
      <c r="A1831" s="60">
        <v>0</v>
      </c>
      <c r="B1831" s="60">
        <v>0</v>
      </c>
      <c r="C1831" s="60">
        <v>0</v>
      </c>
      <c r="D1831" s="60">
        <v>0</v>
      </c>
    </row>
    <row r="1832" spans="1:4" x14ac:dyDescent="0.25">
      <c r="A1832" s="60">
        <v>0</v>
      </c>
      <c r="B1832" s="60">
        <v>0</v>
      </c>
      <c r="C1832" s="60">
        <v>0</v>
      </c>
      <c r="D1832" s="60">
        <v>0</v>
      </c>
    </row>
    <row r="1833" spans="1:4" x14ac:dyDescent="0.25">
      <c r="A1833" s="60">
        <v>0</v>
      </c>
      <c r="B1833" s="60">
        <v>0</v>
      </c>
      <c r="C1833" s="60">
        <v>0</v>
      </c>
      <c r="D1833" s="60">
        <v>0</v>
      </c>
    </row>
  </sheetData>
  <sortState ref="F4:I6">
    <sortCondition ref="F3"/>
  </sortState>
  <conditionalFormatting sqref="F3:I3">
    <cfRule type="duplicateValues" dxfId="5" priority="10"/>
  </conditionalFormatting>
  <conditionalFormatting sqref="K3:N3">
    <cfRule type="duplicateValues" dxfId="4" priority="7"/>
  </conditionalFormatting>
  <conditionalFormatting sqref="P3:S3">
    <cfRule type="duplicateValues" dxfId="3" priority="5"/>
  </conditionalFormatting>
  <conditionalFormatting sqref="U3:X3">
    <cfRule type="duplicateValues" dxfId="2" priority="2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AF225"/>
  <sheetViews>
    <sheetView showZeros="0" tabSelected="1" topLeftCell="G1" zoomScaleNormal="100" workbookViewId="0">
      <pane ySplit="1" topLeftCell="A2" activePane="bottomLeft" state="frozen"/>
      <selection pane="bottomLeft" activeCell="K47" sqref="K47"/>
    </sheetView>
  </sheetViews>
  <sheetFormatPr baseColWidth="10" defaultRowHeight="15" x14ac:dyDescent="0.25"/>
  <cols>
    <col min="1" max="1" width="0.7109375" style="53" hidden="1" customWidth="1"/>
    <col min="2" max="4" width="7" style="53" hidden="1" customWidth="1"/>
    <col min="5" max="6" width="8.85546875" style="53" hidden="1" customWidth="1"/>
    <col min="7" max="7" width="25.42578125" style="53" customWidth="1"/>
    <col min="8" max="8" width="6.42578125" style="53" customWidth="1"/>
    <col min="9" max="9" width="10.140625" style="52" customWidth="1"/>
    <col min="10" max="10" width="14.140625" style="53" customWidth="1"/>
    <col min="11" max="11" width="12.140625" style="53" customWidth="1"/>
    <col min="12" max="12" width="10.85546875" style="53" customWidth="1"/>
    <col min="13" max="19" width="13" style="53" customWidth="1"/>
    <col min="20" max="20" width="7.7109375" style="54" hidden="1" customWidth="1"/>
    <col min="21" max="21" width="11.5703125" style="53" bestFit="1" customWidth="1"/>
    <col min="22" max="23" width="2" style="53" customWidth="1"/>
    <col min="24" max="25" width="6.85546875" style="53" customWidth="1"/>
    <col min="26" max="28" width="12.140625" style="2" customWidth="1"/>
    <col min="29" max="29" width="12.140625" style="270" customWidth="1"/>
    <col min="30" max="31" width="4.42578125" style="271" customWidth="1"/>
    <col min="32" max="32" width="4.42578125" style="68" customWidth="1"/>
    <col min="33" max="177" width="11.42578125" style="53"/>
    <col min="178" max="178" width="0.7109375" style="53" customWidth="1"/>
    <col min="179" max="181" width="8.85546875" style="53" customWidth="1"/>
    <col min="182" max="182" width="0" style="53" hidden="1" customWidth="1"/>
    <col min="183" max="183" width="8.85546875" style="53" customWidth="1"/>
    <col min="184" max="184" width="1.140625" style="53" customWidth="1"/>
    <col min="185" max="185" width="6.28515625" style="53" customWidth="1"/>
    <col min="186" max="186" width="10.140625" style="53" customWidth="1"/>
    <col min="187" max="187" width="14.140625" style="53" customWidth="1"/>
    <col min="188" max="188" width="14.85546875" style="53" customWidth="1"/>
    <col min="189" max="189" width="9" style="53" customWidth="1"/>
    <col min="190" max="196" width="13" style="53" customWidth="1"/>
    <col min="197" max="197" width="0" style="53" hidden="1" customWidth="1"/>
    <col min="198" max="198" width="9.7109375" style="53" customWidth="1"/>
    <col min="199" max="199" width="2" style="53" customWidth="1"/>
    <col min="200" max="200" width="16" style="53" customWidth="1"/>
    <col min="201" max="201" width="21.7109375" style="53" customWidth="1"/>
    <col min="202" max="202" width="21.5703125" style="53" customWidth="1"/>
    <col min="203" max="203" width="0.5703125" style="53" customWidth="1"/>
    <col min="204" max="204" width="10.85546875" style="53" customWidth="1"/>
    <col min="205" max="205" width="6.140625" style="53" customWidth="1"/>
    <col min="206" max="206" width="13.42578125" style="53" customWidth="1"/>
    <col min="207" max="207" width="7.85546875" style="53" customWidth="1"/>
    <col min="208" max="208" width="8.7109375" style="53" customWidth="1"/>
    <col min="209" max="209" width="7" style="53" customWidth="1"/>
    <col min="210" max="210" width="11.42578125" style="53"/>
    <col min="211" max="211" width="15" style="53" customWidth="1"/>
    <col min="212" max="212" width="8.7109375" style="53" customWidth="1"/>
    <col min="213" max="433" width="11.42578125" style="53"/>
    <col min="434" max="434" width="0.7109375" style="53" customWidth="1"/>
    <col min="435" max="437" width="8.85546875" style="53" customWidth="1"/>
    <col min="438" max="438" width="0" style="53" hidden="1" customWidth="1"/>
    <col min="439" max="439" width="8.85546875" style="53" customWidth="1"/>
    <col min="440" max="440" width="1.140625" style="53" customWidth="1"/>
    <col min="441" max="441" width="6.28515625" style="53" customWidth="1"/>
    <col min="442" max="442" width="10.140625" style="53" customWidth="1"/>
    <col min="443" max="443" width="14.140625" style="53" customWidth="1"/>
    <col min="444" max="444" width="14.85546875" style="53" customWidth="1"/>
    <col min="445" max="445" width="9" style="53" customWidth="1"/>
    <col min="446" max="452" width="13" style="53" customWidth="1"/>
    <col min="453" max="453" width="0" style="53" hidden="1" customWidth="1"/>
    <col min="454" max="454" width="9.7109375" style="53" customWidth="1"/>
    <col min="455" max="455" width="2" style="53" customWidth="1"/>
    <col min="456" max="456" width="16" style="53" customWidth="1"/>
    <col min="457" max="457" width="21.7109375" style="53" customWidth="1"/>
    <col min="458" max="458" width="21.5703125" style="53" customWidth="1"/>
    <col min="459" max="459" width="0.5703125" style="53" customWidth="1"/>
    <col min="460" max="460" width="10.85546875" style="53" customWidth="1"/>
    <col min="461" max="461" width="6.140625" style="53" customWidth="1"/>
    <col min="462" max="462" width="13.42578125" style="53" customWidth="1"/>
    <col min="463" max="463" width="7.85546875" style="53" customWidth="1"/>
    <col min="464" max="464" width="8.7109375" style="53" customWidth="1"/>
    <col min="465" max="465" width="7" style="53" customWidth="1"/>
    <col min="466" max="466" width="11.42578125" style="53"/>
    <col min="467" max="467" width="15" style="53" customWidth="1"/>
    <col min="468" max="468" width="8.7109375" style="53" customWidth="1"/>
    <col min="469" max="689" width="11.42578125" style="53"/>
    <col min="690" max="690" width="0.7109375" style="53" customWidth="1"/>
    <col min="691" max="693" width="8.85546875" style="53" customWidth="1"/>
    <col min="694" max="694" width="0" style="53" hidden="1" customWidth="1"/>
    <col min="695" max="695" width="8.85546875" style="53" customWidth="1"/>
    <col min="696" max="696" width="1.140625" style="53" customWidth="1"/>
    <col min="697" max="697" width="6.28515625" style="53" customWidth="1"/>
    <col min="698" max="698" width="10.140625" style="53" customWidth="1"/>
    <col min="699" max="699" width="14.140625" style="53" customWidth="1"/>
    <col min="700" max="700" width="14.85546875" style="53" customWidth="1"/>
    <col min="701" max="701" width="9" style="53" customWidth="1"/>
    <col min="702" max="708" width="13" style="53" customWidth="1"/>
    <col min="709" max="709" width="0" style="53" hidden="1" customWidth="1"/>
    <col min="710" max="710" width="9.7109375" style="53" customWidth="1"/>
    <col min="711" max="711" width="2" style="53" customWidth="1"/>
    <col min="712" max="712" width="16" style="53" customWidth="1"/>
    <col min="713" max="713" width="21.7109375" style="53" customWidth="1"/>
    <col min="714" max="714" width="21.5703125" style="53" customWidth="1"/>
    <col min="715" max="715" width="0.5703125" style="53" customWidth="1"/>
    <col min="716" max="716" width="10.85546875" style="53" customWidth="1"/>
    <col min="717" max="717" width="6.140625" style="53" customWidth="1"/>
    <col min="718" max="718" width="13.42578125" style="53" customWidth="1"/>
    <col min="719" max="719" width="7.85546875" style="53" customWidth="1"/>
    <col min="720" max="720" width="8.7109375" style="53" customWidth="1"/>
    <col min="721" max="721" width="7" style="53" customWidth="1"/>
    <col min="722" max="722" width="11.42578125" style="53"/>
    <col min="723" max="723" width="15" style="53" customWidth="1"/>
    <col min="724" max="724" width="8.7109375" style="53" customWidth="1"/>
    <col min="725" max="945" width="11.42578125" style="53"/>
    <col min="946" max="946" width="0.7109375" style="53" customWidth="1"/>
    <col min="947" max="949" width="8.85546875" style="53" customWidth="1"/>
    <col min="950" max="950" width="0" style="53" hidden="1" customWidth="1"/>
    <col min="951" max="951" width="8.85546875" style="53" customWidth="1"/>
    <col min="952" max="952" width="1.140625" style="53" customWidth="1"/>
    <col min="953" max="953" width="6.28515625" style="53" customWidth="1"/>
    <col min="954" max="954" width="10.140625" style="53" customWidth="1"/>
    <col min="955" max="955" width="14.140625" style="53" customWidth="1"/>
    <col min="956" max="956" width="14.85546875" style="53" customWidth="1"/>
    <col min="957" max="957" width="9" style="53" customWidth="1"/>
    <col min="958" max="964" width="13" style="53" customWidth="1"/>
    <col min="965" max="965" width="0" style="53" hidden="1" customWidth="1"/>
    <col min="966" max="966" width="9.7109375" style="53" customWidth="1"/>
    <col min="967" max="967" width="2" style="53" customWidth="1"/>
    <col min="968" max="968" width="16" style="53" customWidth="1"/>
    <col min="969" max="969" width="21.7109375" style="53" customWidth="1"/>
    <col min="970" max="970" width="21.5703125" style="53" customWidth="1"/>
    <col min="971" max="971" width="0.5703125" style="53" customWidth="1"/>
    <col min="972" max="972" width="10.85546875" style="53" customWidth="1"/>
    <col min="973" max="973" width="6.140625" style="53" customWidth="1"/>
    <col min="974" max="974" width="13.42578125" style="53" customWidth="1"/>
    <col min="975" max="975" width="7.85546875" style="53" customWidth="1"/>
    <col min="976" max="976" width="8.7109375" style="53" customWidth="1"/>
    <col min="977" max="977" width="7" style="53" customWidth="1"/>
    <col min="978" max="978" width="11.42578125" style="53"/>
    <col min="979" max="979" width="15" style="53" customWidth="1"/>
    <col min="980" max="980" width="8.7109375" style="53" customWidth="1"/>
    <col min="981" max="1201" width="11.42578125" style="53"/>
    <col min="1202" max="1202" width="0.7109375" style="53" customWidth="1"/>
    <col min="1203" max="1205" width="8.85546875" style="53" customWidth="1"/>
    <col min="1206" max="1206" width="0" style="53" hidden="1" customWidth="1"/>
    <col min="1207" max="1207" width="8.85546875" style="53" customWidth="1"/>
    <col min="1208" max="1208" width="1.140625" style="53" customWidth="1"/>
    <col min="1209" max="1209" width="6.28515625" style="53" customWidth="1"/>
    <col min="1210" max="1210" width="10.140625" style="53" customWidth="1"/>
    <col min="1211" max="1211" width="14.140625" style="53" customWidth="1"/>
    <col min="1212" max="1212" width="14.85546875" style="53" customWidth="1"/>
    <col min="1213" max="1213" width="9" style="53" customWidth="1"/>
    <col min="1214" max="1220" width="13" style="53" customWidth="1"/>
    <col min="1221" max="1221" width="0" style="53" hidden="1" customWidth="1"/>
    <col min="1222" max="1222" width="9.7109375" style="53" customWidth="1"/>
    <col min="1223" max="1223" width="2" style="53" customWidth="1"/>
    <col min="1224" max="1224" width="16" style="53" customWidth="1"/>
    <col min="1225" max="1225" width="21.7109375" style="53" customWidth="1"/>
    <col min="1226" max="1226" width="21.5703125" style="53" customWidth="1"/>
    <col min="1227" max="1227" width="0.5703125" style="53" customWidth="1"/>
    <col min="1228" max="1228" width="10.85546875" style="53" customWidth="1"/>
    <col min="1229" max="1229" width="6.140625" style="53" customWidth="1"/>
    <col min="1230" max="1230" width="13.42578125" style="53" customWidth="1"/>
    <col min="1231" max="1231" width="7.85546875" style="53" customWidth="1"/>
    <col min="1232" max="1232" width="8.7109375" style="53" customWidth="1"/>
    <col min="1233" max="1233" width="7" style="53" customWidth="1"/>
    <col min="1234" max="1234" width="11.42578125" style="53"/>
    <col min="1235" max="1235" width="15" style="53" customWidth="1"/>
    <col min="1236" max="1236" width="8.7109375" style="53" customWidth="1"/>
    <col min="1237" max="1457" width="11.42578125" style="53"/>
    <col min="1458" max="1458" width="0.7109375" style="53" customWidth="1"/>
    <col min="1459" max="1461" width="8.85546875" style="53" customWidth="1"/>
    <col min="1462" max="1462" width="0" style="53" hidden="1" customWidth="1"/>
    <col min="1463" max="1463" width="8.85546875" style="53" customWidth="1"/>
    <col min="1464" max="1464" width="1.140625" style="53" customWidth="1"/>
    <col min="1465" max="1465" width="6.28515625" style="53" customWidth="1"/>
    <col min="1466" max="1466" width="10.140625" style="53" customWidth="1"/>
    <col min="1467" max="1467" width="14.140625" style="53" customWidth="1"/>
    <col min="1468" max="1468" width="14.85546875" style="53" customWidth="1"/>
    <col min="1469" max="1469" width="9" style="53" customWidth="1"/>
    <col min="1470" max="1476" width="13" style="53" customWidth="1"/>
    <col min="1477" max="1477" width="0" style="53" hidden="1" customWidth="1"/>
    <col min="1478" max="1478" width="9.7109375" style="53" customWidth="1"/>
    <col min="1479" max="1479" width="2" style="53" customWidth="1"/>
    <col min="1480" max="1480" width="16" style="53" customWidth="1"/>
    <col min="1481" max="1481" width="21.7109375" style="53" customWidth="1"/>
    <col min="1482" max="1482" width="21.5703125" style="53" customWidth="1"/>
    <col min="1483" max="1483" width="0.5703125" style="53" customWidth="1"/>
    <col min="1484" max="1484" width="10.85546875" style="53" customWidth="1"/>
    <col min="1485" max="1485" width="6.140625" style="53" customWidth="1"/>
    <col min="1486" max="1486" width="13.42578125" style="53" customWidth="1"/>
    <col min="1487" max="1487" width="7.85546875" style="53" customWidth="1"/>
    <col min="1488" max="1488" width="8.7109375" style="53" customWidth="1"/>
    <col min="1489" max="1489" width="7" style="53" customWidth="1"/>
    <col min="1490" max="1490" width="11.42578125" style="53"/>
    <col min="1491" max="1491" width="15" style="53" customWidth="1"/>
    <col min="1492" max="1492" width="8.7109375" style="53" customWidth="1"/>
    <col min="1493" max="1713" width="11.42578125" style="53"/>
    <col min="1714" max="1714" width="0.7109375" style="53" customWidth="1"/>
    <col min="1715" max="1717" width="8.85546875" style="53" customWidth="1"/>
    <col min="1718" max="1718" width="0" style="53" hidden="1" customWidth="1"/>
    <col min="1719" max="1719" width="8.85546875" style="53" customWidth="1"/>
    <col min="1720" max="1720" width="1.140625" style="53" customWidth="1"/>
    <col min="1721" max="1721" width="6.28515625" style="53" customWidth="1"/>
    <col min="1722" max="1722" width="10.140625" style="53" customWidth="1"/>
    <col min="1723" max="1723" width="14.140625" style="53" customWidth="1"/>
    <col min="1724" max="1724" width="14.85546875" style="53" customWidth="1"/>
    <col min="1725" max="1725" width="9" style="53" customWidth="1"/>
    <col min="1726" max="1732" width="13" style="53" customWidth="1"/>
    <col min="1733" max="1733" width="0" style="53" hidden="1" customWidth="1"/>
    <col min="1734" max="1734" width="9.7109375" style="53" customWidth="1"/>
    <col min="1735" max="1735" width="2" style="53" customWidth="1"/>
    <col min="1736" max="1736" width="16" style="53" customWidth="1"/>
    <col min="1737" max="1737" width="21.7109375" style="53" customWidth="1"/>
    <col min="1738" max="1738" width="21.5703125" style="53" customWidth="1"/>
    <col min="1739" max="1739" width="0.5703125" style="53" customWidth="1"/>
    <col min="1740" max="1740" width="10.85546875" style="53" customWidth="1"/>
    <col min="1741" max="1741" width="6.140625" style="53" customWidth="1"/>
    <col min="1742" max="1742" width="13.42578125" style="53" customWidth="1"/>
    <col min="1743" max="1743" width="7.85546875" style="53" customWidth="1"/>
    <col min="1744" max="1744" width="8.7109375" style="53" customWidth="1"/>
    <col min="1745" max="1745" width="7" style="53" customWidth="1"/>
    <col min="1746" max="1746" width="11.42578125" style="53"/>
    <col min="1747" max="1747" width="15" style="53" customWidth="1"/>
    <col min="1748" max="1748" width="8.7109375" style="53" customWidth="1"/>
    <col min="1749" max="1969" width="11.42578125" style="53"/>
    <col min="1970" max="1970" width="0.7109375" style="53" customWidth="1"/>
    <col min="1971" max="1973" width="8.85546875" style="53" customWidth="1"/>
    <col min="1974" max="1974" width="0" style="53" hidden="1" customWidth="1"/>
    <col min="1975" max="1975" width="8.85546875" style="53" customWidth="1"/>
    <col min="1976" max="1976" width="1.140625" style="53" customWidth="1"/>
    <col min="1977" max="1977" width="6.28515625" style="53" customWidth="1"/>
    <col min="1978" max="1978" width="10.140625" style="53" customWidth="1"/>
    <col min="1979" max="1979" width="14.140625" style="53" customWidth="1"/>
    <col min="1980" max="1980" width="14.85546875" style="53" customWidth="1"/>
    <col min="1981" max="1981" width="9" style="53" customWidth="1"/>
    <col min="1982" max="1988" width="13" style="53" customWidth="1"/>
    <col min="1989" max="1989" width="0" style="53" hidden="1" customWidth="1"/>
    <col min="1990" max="1990" width="9.7109375" style="53" customWidth="1"/>
    <col min="1991" max="1991" width="2" style="53" customWidth="1"/>
    <col min="1992" max="1992" width="16" style="53" customWidth="1"/>
    <col min="1993" max="1993" width="21.7109375" style="53" customWidth="1"/>
    <col min="1994" max="1994" width="21.5703125" style="53" customWidth="1"/>
    <col min="1995" max="1995" width="0.5703125" style="53" customWidth="1"/>
    <col min="1996" max="1996" width="10.85546875" style="53" customWidth="1"/>
    <col min="1997" max="1997" width="6.140625" style="53" customWidth="1"/>
    <col min="1998" max="1998" width="13.42578125" style="53" customWidth="1"/>
    <col min="1999" max="1999" width="7.85546875" style="53" customWidth="1"/>
    <col min="2000" max="2000" width="8.7109375" style="53" customWidth="1"/>
    <col min="2001" max="2001" width="7" style="53" customWidth="1"/>
    <col min="2002" max="2002" width="11.42578125" style="53"/>
    <col min="2003" max="2003" width="15" style="53" customWidth="1"/>
    <col min="2004" max="2004" width="8.7109375" style="53" customWidth="1"/>
    <col min="2005" max="2225" width="11.42578125" style="53"/>
    <col min="2226" max="2226" width="0.7109375" style="53" customWidth="1"/>
    <col min="2227" max="2229" width="8.85546875" style="53" customWidth="1"/>
    <col min="2230" max="2230" width="0" style="53" hidden="1" customWidth="1"/>
    <col min="2231" max="2231" width="8.85546875" style="53" customWidth="1"/>
    <col min="2232" max="2232" width="1.140625" style="53" customWidth="1"/>
    <col min="2233" max="2233" width="6.28515625" style="53" customWidth="1"/>
    <col min="2234" max="2234" width="10.140625" style="53" customWidth="1"/>
    <col min="2235" max="2235" width="14.140625" style="53" customWidth="1"/>
    <col min="2236" max="2236" width="14.85546875" style="53" customWidth="1"/>
    <col min="2237" max="2237" width="9" style="53" customWidth="1"/>
    <col min="2238" max="2244" width="13" style="53" customWidth="1"/>
    <col min="2245" max="2245" width="0" style="53" hidden="1" customWidth="1"/>
    <col min="2246" max="2246" width="9.7109375" style="53" customWidth="1"/>
    <col min="2247" max="2247" width="2" style="53" customWidth="1"/>
    <col min="2248" max="2248" width="16" style="53" customWidth="1"/>
    <col min="2249" max="2249" width="21.7109375" style="53" customWidth="1"/>
    <col min="2250" max="2250" width="21.5703125" style="53" customWidth="1"/>
    <col min="2251" max="2251" width="0.5703125" style="53" customWidth="1"/>
    <col min="2252" max="2252" width="10.85546875" style="53" customWidth="1"/>
    <col min="2253" max="2253" width="6.140625" style="53" customWidth="1"/>
    <col min="2254" max="2254" width="13.42578125" style="53" customWidth="1"/>
    <col min="2255" max="2255" width="7.85546875" style="53" customWidth="1"/>
    <col min="2256" max="2256" width="8.7109375" style="53" customWidth="1"/>
    <col min="2257" max="2257" width="7" style="53" customWidth="1"/>
    <col min="2258" max="2258" width="11.42578125" style="53"/>
    <col min="2259" max="2259" width="15" style="53" customWidth="1"/>
    <col min="2260" max="2260" width="8.7109375" style="53" customWidth="1"/>
    <col min="2261" max="2481" width="11.42578125" style="53"/>
    <col min="2482" max="2482" width="0.7109375" style="53" customWidth="1"/>
    <col min="2483" max="2485" width="8.85546875" style="53" customWidth="1"/>
    <col min="2486" max="2486" width="0" style="53" hidden="1" customWidth="1"/>
    <col min="2487" max="2487" width="8.85546875" style="53" customWidth="1"/>
    <col min="2488" max="2488" width="1.140625" style="53" customWidth="1"/>
    <col min="2489" max="2489" width="6.28515625" style="53" customWidth="1"/>
    <col min="2490" max="2490" width="10.140625" style="53" customWidth="1"/>
    <col min="2491" max="2491" width="14.140625" style="53" customWidth="1"/>
    <col min="2492" max="2492" width="14.85546875" style="53" customWidth="1"/>
    <col min="2493" max="2493" width="9" style="53" customWidth="1"/>
    <col min="2494" max="2500" width="13" style="53" customWidth="1"/>
    <col min="2501" max="2501" width="0" style="53" hidden="1" customWidth="1"/>
    <col min="2502" max="2502" width="9.7109375" style="53" customWidth="1"/>
    <col min="2503" max="2503" width="2" style="53" customWidth="1"/>
    <col min="2504" max="2504" width="16" style="53" customWidth="1"/>
    <col min="2505" max="2505" width="21.7109375" style="53" customWidth="1"/>
    <col min="2506" max="2506" width="21.5703125" style="53" customWidth="1"/>
    <col min="2507" max="2507" width="0.5703125" style="53" customWidth="1"/>
    <col min="2508" max="2508" width="10.85546875" style="53" customWidth="1"/>
    <col min="2509" max="2509" width="6.140625" style="53" customWidth="1"/>
    <col min="2510" max="2510" width="13.42578125" style="53" customWidth="1"/>
    <col min="2511" max="2511" width="7.85546875" style="53" customWidth="1"/>
    <col min="2512" max="2512" width="8.7109375" style="53" customWidth="1"/>
    <col min="2513" max="2513" width="7" style="53" customWidth="1"/>
    <col min="2514" max="2514" width="11.42578125" style="53"/>
    <col min="2515" max="2515" width="15" style="53" customWidth="1"/>
    <col min="2516" max="2516" width="8.7109375" style="53" customWidth="1"/>
    <col min="2517" max="2737" width="11.42578125" style="53"/>
    <col min="2738" max="2738" width="0.7109375" style="53" customWidth="1"/>
    <col min="2739" max="2741" width="8.85546875" style="53" customWidth="1"/>
    <col min="2742" max="2742" width="0" style="53" hidden="1" customWidth="1"/>
    <col min="2743" max="2743" width="8.85546875" style="53" customWidth="1"/>
    <col min="2744" max="2744" width="1.140625" style="53" customWidth="1"/>
    <col min="2745" max="2745" width="6.28515625" style="53" customWidth="1"/>
    <col min="2746" max="2746" width="10.140625" style="53" customWidth="1"/>
    <col min="2747" max="2747" width="14.140625" style="53" customWidth="1"/>
    <col min="2748" max="2748" width="14.85546875" style="53" customWidth="1"/>
    <col min="2749" max="2749" width="9" style="53" customWidth="1"/>
    <col min="2750" max="2756" width="13" style="53" customWidth="1"/>
    <col min="2757" max="2757" width="0" style="53" hidden="1" customWidth="1"/>
    <col min="2758" max="2758" width="9.7109375" style="53" customWidth="1"/>
    <col min="2759" max="2759" width="2" style="53" customWidth="1"/>
    <col min="2760" max="2760" width="16" style="53" customWidth="1"/>
    <col min="2761" max="2761" width="21.7109375" style="53" customWidth="1"/>
    <col min="2762" max="2762" width="21.5703125" style="53" customWidth="1"/>
    <col min="2763" max="2763" width="0.5703125" style="53" customWidth="1"/>
    <col min="2764" max="2764" width="10.85546875" style="53" customWidth="1"/>
    <col min="2765" max="2765" width="6.140625" style="53" customWidth="1"/>
    <col min="2766" max="2766" width="13.42578125" style="53" customWidth="1"/>
    <col min="2767" max="2767" width="7.85546875" style="53" customWidth="1"/>
    <col min="2768" max="2768" width="8.7109375" style="53" customWidth="1"/>
    <col min="2769" max="2769" width="7" style="53" customWidth="1"/>
    <col min="2770" max="2770" width="11.42578125" style="53"/>
    <col min="2771" max="2771" width="15" style="53" customWidth="1"/>
    <col min="2772" max="2772" width="8.7109375" style="53" customWidth="1"/>
    <col min="2773" max="2993" width="11.42578125" style="53"/>
    <col min="2994" max="2994" width="0.7109375" style="53" customWidth="1"/>
    <col min="2995" max="2997" width="8.85546875" style="53" customWidth="1"/>
    <col min="2998" max="2998" width="0" style="53" hidden="1" customWidth="1"/>
    <col min="2999" max="2999" width="8.85546875" style="53" customWidth="1"/>
    <col min="3000" max="3000" width="1.140625" style="53" customWidth="1"/>
    <col min="3001" max="3001" width="6.28515625" style="53" customWidth="1"/>
    <col min="3002" max="3002" width="10.140625" style="53" customWidth="1"/>
    <col min="3003" max="3003" width="14.140625" style="53" customWidth="1"/>
    <col min="3004" max="3004" width="14.85546875" style="53" customWidth="1"/>
    <col min="3005" max="3005" width="9" style="53" customWidth="1"/>
    <col min="3006" max="3012" width="13" style="53" customWidth="1"/>
    <col min="3013" max="3013" width="0" style="53" hidden="1" customWidth="1"/>
    <col min="3014" max="3014" width="9.7109375" style="53" customWidth="1"/>
    <col min="3015" max="3015" width="2" style="53" customWidth="1"/>
    <col min="3016" max="3016" width="16" style="53" customWidth="1"/>
    <col min="3017" max="3017" width="21.7109375" style="53" customWidth="1"/>
    <col min="3018" max="3018" width="21.5703125" style="53" customWidth="1"/>
    <col min="3019" max="3019" width="0.5703125" style="53" customWidth="1"/>
    <col min="3020" max="3020" width="10.85546875" style="53" customWidth="1"/>
    <col min="3021" max="3021" width="6.140625" style="53" customWidth="1"/>
    <col min="3022" max="3022" width="13.42578125" style="53" customWidth="1"/>
    <col min="3023" max="3023" width="7.85546875" style="53" customWidth="1"/>
    <col min="3024" max="3024" width="8.7109375" style="53" customWidth="1"/>
    <col min="3025" max="3025" width="7" style="53" customWidth="1"/>
    <col min="3026" max="3026" width="11.42578125" style="53"/>
    <col min="3027" max="3027" width="15" style="53" customWidth="1"/>
    <col min="3028" max="3028" width="8.7109375" style="53" customWidth="1"/>
    <col min="3029" max="3249" width="11.42578125" style="53"/>
    <col min="3250" max="3250" width="0.7109375" style="53" customWidth="1"/>
    <col min="3251" max="3253" width="8.85546875" style="53" customWidth="1"/>
    <col min="3254" max="3254" width="0" style="53" hidden="1" customWidth="1"/>
    <col min="3255" max="3255" width="8.85546875" style="53" customWidth="1"/>
    <col min="3256" max="3256" width="1.140625" style="53" customWidth="1"/>
    <col min="3257" max="3257" width="6.28515625" style="53" customWidth="1"/>
    <col min="3258" max="3258" width="10.140625" style="53" customWidth="1"/>
    <col min="3259" max="3259" width="14.140625" style="53" customWidth="1"/>
    <col min="3260" max="3260" width="14.85546875" style="53" customWidth="1"/>
    <col min="3261" max="3261" width="9" style="53" customWidth="1"/>
    <col min="3262" max="3268" width="13" style="53" customWidth="1"/>
    <col min="3269" max="3269" width="0" style="53" hidden="1" customWidth="1"/>
    <col min="3270" max="3270" width="9.7109375" style="53" customWidth="1"/>
    <col min="3271" max="3271" width="2" style="53" customWidth="1"/>
    <col min="3272" max="3272" width="16" style="53" customWidth="1"/>
    <col min="3273" max="3273" width="21.7109375" style="53" customWidth="1"/>
    <col min="3274" max="3274" width="21.5703125" style="53" customWidth="1"/>
    <col min="3275" max="3275" width="0.5703125" style="53" customWidth="1"/>
    <col min="3276" max="3276" width="10.85546875" style="53" customWidth="1"/>
    <col min="3277" max="3277" width="6.140625" style="53" customWidth="1"/>
    <col min="3278" max="3278" width="13.42578125" style="53" customWidth="1"/>
    <col min="3279" max="3279" width="7.85546875" style="53" customWidth="1"/>
    <col min="3280" max="3280" width="8.7109375" style="53" customWidth="1"/>
    <col min="3281" max="3281" width="7" style="53" customWidth="1"/>
    <col min="3282" max="3282" width="11.42578125" style="53"/>
    <col min="3283" max="3283" width="15" style="53" customWidth="1"/>
    <col min="3284" max="3284" width="8.7109375" style="53" customWidth="1"/>
    <col min="3285" max="3505" width="11.42578125" style="53"/>
    <col min="3506" max="3506" width="0.7109375" style="53" customWidth="1"/>
    <col min="3507" max="3509" width="8.85546875" style="53" customWidth="1"/>
    <col min="3510" max="3510" width="0" style="53" hidden="1" customWidth="1"/>
    <col min="3511" max="3511" width="8.85546875" style="53" customWidth="1"/>
    <col min="3512" max="3512" width="1.140625" style="53" customWidth="1"/>
    <col min="3513" max="3513" width="6.28515625" style="53" customWidth="1"/>
    <col min="3514" max="3514" width="10.140625" style="53" customWidth="1"/>
    <col min="3515" max="3515" width="14.140625" style="53" customWidth="1"/>
    <col min="3516" max="3516" width="14.85546875" style="53" customWidth="1"/>
    <col min="3517" max="3517" width="9" style="53" customWidth="1"/>
    <col min="3518" max="3524" width="13" style="53" customWidth="1"/>
    <col min="3525" max="3525" width="0" style="53" hidden="1" customWidth="1"/>
    <col min="3526" max="3526" width="9.7109375" style="53" customWidth="1"/>
    <col min="3527" max="3527" width="2" style="53" customWidth="1"/>
    <col min="3528" max="3528" width="16" style="53" customWidth="1"/>
    <col min="3529" max="3529" width="21.7109375" style="53" customWidth="1"/>
    <col min="3530" max="3530" width="21.5703125" style="53" customWidth="1"/>
    <col min="3531" max="3531" width="0.5703125" style="53" customWidth="1"/>
    <col min="3532" max="3532" width="10.85546875" style="53" customWidth="1"/>
    <col min="3533" max="3533" width="6.140625" style="53" customWidth="1"/>
    <col min="3534" max="3534" width="13.42578125" style="53" customWidth="1"/>
    <col min="3535" max="3535" width="7.85546875" style="53" customWidth="1"/>
    <col min="3536" max="3536" width="8.7109375" style="53" customWidth="1"/>
    <col min="3537" max="3537" width="7" style="53" customWidth="1"/>
    <col min="3538" max="3538" width="11.42578125" style="53"/>
    <col min="3539" max="3539" width="15" style="53" customWidth="1"/>
    <col min="3540" max="3540" width="8.7109375" style="53" customWidth="1"/>
    <col min="3541" max="3761" width="11.42578125" style="53"/>
    <col min="3762" max="3762" width="0.7109375" style="53" customWidth="1"/>
    <col min="3763" max="3765" width="8.85546875" style="53" customWidth="1"/>
    <col min="3766" max="3766" width="0" style="53" hidden="1" customWidth="1"/>
    <col min="3767" max="3767" width="8.85546875" style="53" customWidth="1"/>
    <col min="3768" max="3768" width="1.140625" style="53" customWidth="1"/>
    <col min="3769" max="3769" width="6.28515625" style="53" customWidth="1"/>
    <col min="3770" max="3770" width="10.140625" style="53" customWidth="1"/>
    <col min="3771" max="3771" width="14.140625" style="53" customWidth="1"/>
    <col min="3772" max="3772" width="14.85546875" style="53" customWidth="1"/>
    <col min="3773" max="3773" width="9" style="53" customWidth="1"/>
    <col min="3774" max="3780" width="13" style="53" customWidth="1"/>
    <col min="3781" max="3781" width="0" style="53" hidden="1" customWidth="1"/>
    <col min="3782" max="3782" width="9.7109375" style="53" customWidth="1"/>
    <col min="3783" max="3783" width="2" style="53" customWidth="1"/>
    <col min="3784" max="3784" width="16" style="53" customWidth="1"/>
    <col min="3785" max="3785" width="21.7109375" style="53" customWidth="1"/>
    <col min="3786" max="3786" width="21.5703125" style="53" customWidth="1"/>
    <col min="3787" max="3787" width="0.5703125" style="53" customWidth="1"/>
    <col min="3788" max="3788" width="10.85546875" style="53" customWidth="1"/>
    <col min="3789" max="3789" width="6.140625" style="53" customWidth="1"/>
    <col min="3790" max="3790" width="13.42578125" style="53" customWidth="1"/>
    <col min="3791" max="3791" width="7.85546875" style="53" customWidth="1"/>
    <col min="3792" max="3792" width="8.7109375" style="53" customWidth="1"/>
    <col min="3793" max="3793" width="7" style="53" customWidth="1"/>
    <col min="3794" max="3794" width="11.42578125" style="53"/>
    <col min="3795" max="3795" width="15" style="53" customWidth="1"/>
    <col min="3796" max="3796" width="8.7109375" style="53" customWidth="1"/>
    <col min="3797" max="4017" width="11.42578125" style="53"/>
    <col min="4018" max="4018" width="0.7109375" style="53" customWidth="1"/>
    <col min="4019" max="4021" width="8.85546875" style="53" customWidth="1"/>
    <col min="4022" max="4022" width="0" style="53" hidden="1" customWidth="1"/>
    <col min="4023" max="4023" width="8.85546875" style="53" customWidth="1"/>
    <col min="4024" max="4024" width="1.140625" style="53" customWidth="1"/>
    <col min="4025" max="4025" width="6.28515625" style="53" customWidth="1"/>
    <col min="4026" max="4026" width="10.140625" style="53" customWidth="1"/>
    <col min="4027" max="4027" width="14.140625" style="53" customWidth="1"/>
    <col min="4028" max="4028" width="14.85546875" style="53" customWidth="1"/>
    <col min="4029" max="4029" width="9" style="53" customWidth="1"/>
    <col min="4030" max="4036" width="13" style="53" customWidth="1"/>
    <col min="4037" max="4037" width="0" style="53" hidden="1" customWidth="1"/>
    <col min="4038" max="4038" width="9.7109375" style="53" customWidth="1"/>
    <col min="4039" max="4039" width="2" style="53" customWidth="1"/>
    <col min="4040" max="4040" width="16" style="53" customWidth="1"/>
    <col min="4041" max="4041" width="21.7109375" style="53" customWidth="1"/>
    <col min="4042" max="4042" width="21.5703125" style="53" customWidth="1"/>
    <col min="4043" max="4043" width="0.5703125" style="53" customWidth="1"/>
    <col min="4044" max="4044" width="10.85546875" style="53" customWidth="1"/>
    <col min="4045" max="4045" width="6.140625" style="53" customWidth="1"/>
    <col min="4046" max="4046" width="13.42578125" style="53" customWidth="1"/>
    <col min="4047" max="4047" width="7.85546875" style="53" customWidth="1"/>
    <col min="4048" max="4048" width="8.7109375" style="53" customWidth="1"/>
    <col min="4049" max="4049" width="7" style="53" customWidth="1"/>
    <col min="4050" max="4050" width="11.42578125" style="53"/>
    <col min="4051" max="4051" width="15" style="53" customWidth="1"/>
    <col min="4052" max="4052" width="8.7109375" style="53" customWidth="1"/>
    <col min="4053" max="4273" width="11.42578125" style="53"/>
    <col min="4274" max="4274" width="0.7109375" style="53" customWidth="1"/>
    <col min="4275" max="4277" width="8.85546875" style="53" customWidth="1"/>
    <col min="4278" max="4278" width="0" style="53" hidden="1" customWidth="1"/>
    <col min="4279" max="4279" width="8.85546875" style="53" customWidth="1"/>
    <col min="4280" max="4280" width="1.140625" style="53" customWidth="1"/>
    <col min="4281" max="4281" width="6.28515625" style="53" customWidth="1"/>
    <col min="4282" max="4282" width="10.140625" style="53" customWidth="1"/>
    <col min="4283" max="4283" width="14.140625" style="53" customWidth="1"/>
    <col min="4284" max="4284" width="14.85546875" style="53" customWidth="1"/>
    <col min="4285" max="4285" width="9" style="53" customWidth="1"/>
    <col min="4286" max="4292" width="13" style="53" customWidth="1"/>
    <col min="4293" max="4293" width="0" style="53" hidden="1" customWidth="1"/>
    <col min="4294" max="4294" width="9.7109375" style="53" customWidth="1"/>
    <col min="4295" max="4295" width="2" style="53" customWidth="1"/>
    <col min="4296" max="4296" width="16" style="53" customWidth="1"/>
    <col min="4297" max="4297" width="21.7109375" style="53" customWidth="1"/>
    <col min="4298" max="4298" width="21.5703125" style="53" customWidth="1"/>
    <col min="4299" max="4299" width="0.5703125" style="53" customWidth="1"/>
    <col min="4300" max="4300" width="10.85546875" style="53" customWidth="1"/>
    <col min="4301" max="4301" width="6.140625" style="53" customWidth="1"/>
    <col min="4302" max="4302" width="13.42578125" style="53" customWidth="1"/>
    <col min="4303" max="4303" width="7.85546875" style="53" customWidth="1"/>
    <col min="4304" max="4304" width="8.7109375" style="53" customWidth="1"/>
    <col min="4305" max="4305" width="7" style="53" customWidth="1"/>
    <col min="4306" max="4306" width="11.42578125" style="53"/>
    <col min="4307" max="4307" width="15" style="53" customWidth="1"/>
    <col min="4308" max="4308" width="8.7109375" style="53" customWidth="1"/>
    <col min="4309" max="4529" width="11.42578125" style="53"/>
    <col min="4530" max="4530" width="0.7109375" style="53" customWidth="1"/>
    <col min="4531" max="4533" width="8.85546875" style="53" customWidth="1"/>
    <col min="4534" max="4534" width="0" style="53" hidden="1" customWidth="1"/>
    <col min="4535" max="4535" width="8.85546875" style="53" customWidth="1"/>
    <col min="4536" max="4536" width="1.140625" style="53" customWidth="1"/>
    <col min="4537" max="4537" width="6.28515625" style="53" customWidth="1"/>
    <col min="4538" max="4538" width="10.140625" style="53" customWidth="1"/>
    <col min="4539" max="4539" width="14.140625" style="53" customWidth="1"/>
    <col min="4540" max="4540" width="14.85546875" style="53" customWidth="1"/>
    <col min="4541" max="4541" width="9" style="53" customWidth="1"/>
    <col min="4542" max="4548" width="13" style="53" customWidth="1"/>
    <col min="4549" max="4549" width="0" style="53" hidden="1" customWidth="1"/>
    <col min="4550" max="4550" width="9.7109375" style="53" customWidth="1"/>
    <col min="4551" max="4551" width="2" style="53" customWidth="1"/>
    <col min="4552" max="4552" width="16" style="53" customWidth="1"/>
    <col min="4553" max="4553" width="21.7109375" style="53" customWidth="1"/>
    <col min="4554" max="4554" width="21.5703125" style="53" customWidth="1"/>
    <col min="4555" max="4555" width="0.5703125" style="53" customWidth="1"/>
    <col min="4556" max="4556" width="10.85546875" style="53" customWidth="1"/>
    <col min="4557" max="4557" width="6.140625" style="53" customWidth="1"/>
    <col min="4558" max="4558" width="13.42578125" style="53" customWidth="1"/>
    <col min="4559" max="4559" width="7.85546875" style="53" customWidth="1"/>
    <col min="4560" max="4560" width="8.7109375" style="53" customWidth="1"/>
    <col min="4561" max="4561" width="7" style="53" customWidth="1"/>
    <col min="4562" max="4562" width="11.42578125" style="53"/>
    <col min="4563" max="4563" width="15" style="53" customWidth="1"/>
    <col min="4564" max="4564" width="8.7109375" style="53" customWidth="1"/>
    <col min="4565" max="4785" width="11.42578125" style="53"/>
    <col min="4786" max="4786" width="0.7109375" style="53" customWidth="1"/>
    <col min="4787" max="4789" width="8.85546875" style="53" customWidth="1"/>
    <col min="4790" max="4790" width="0" style="53" hidden="1" customWidth="1"/>
    <col min="4791" max="4791" width="8.85546875" style="53" customWidth="1"/>
    <col min="4792" max="4792" width="1.140625" style="53" customWidth="1"/>
    <col min="4793" max="4793" width="6.28515625" style="53" customWidth="1"/>
    <col min="4794" max="4794" width="10.140625" style="53" customWidth="1"/>
    <col min="4795" max="4795" width="14.140625" style="53" customWidth="1"/>
    <col min="4796" max="4796" width="14.85546875" style="53" customWidth="1"/>
    <col min="4797" max="4797" width="9" style="53" customWidth="1"/>
    <col min="4798" max="4804" width="13" style="53" customWidth="1"/>
    <col min="4805" max="4805" width="0" style="53" hidden="1" customWidth="1"/>
    <col min="4806" max="4806" width="9.7109375" style="53" customWidth="1"/>
    <col min="4807" max="4807" width="2" style="53" customWidth="1"/>
    <col min="4808" max="4808" width="16" style="53" customWidth="1"/>
    <col min="4809" max="4809" width="21.7109375" style="53" customWidth="1"/>
    <col min="4810" max="4810" width="21.5703125" style="53" customWidth="1"/>
    <col min="4811" max="4811" width="0.5703125" style="53" customWidth="1"/>
    <col min="4812" max="4812" width="10.85546875" style="53" customWidth="1"/>
    <col min="4813" max="4813" width="6.140625" style="53" customWidth="1"/>
    <col min="4814" max="4814" width="13.42578125" style="53" customWidth="1"/>
    <col min="4815" max="4815" width="7.85546875" style="53" customWidth="1"/>
    <col min="4816" max="4816" width="8.7109375" style="53" customWidth="1"/>
    <col min="4817" max="4817" width="7" style="53" customWidth="1"/>
    <col min="4818" max="4818" width="11.42578125" style="53"/>
    <col min="4819" max="4819" width="15" style="53" customWidth="1"/>
    <col min="4820" max="4820" width="8.7109375" style="53" customWidth="1"/>
    <col min="4821" max="5041" width="11.42578125" style="53"/>
    <col min="5042" max="5042" width="0.7109375" style="53" customWidth="1"/>
    <col min="5043" max="5045" width="8.85546875" style="53" customWidth="1"/>
    <col min="5046" max="5046" width="0" style="53" hidden="1" customWidth="1"/>
    <col min="5047" max="5047" width="8.85546875" style="53" customWidth="1"/>
    <col min="5048" max="5048" width="1.140625" style="53" customWidth="1"/>
    <col min="5049" max="5049" width="6.28515625" style="53" customWidth="1"/>
    <col min="5050" max="5050" width="10.140625" style="53" customWidth="1"/>
    <col min="5051" max="5051" width="14.140625" style="53" customWidth="1"/>
    <col min="5052" max="5052" width="14.85546875" style="53" customWidth="1"/>
    <col min="5053" max="5053" width="9" style="53" customWidth="1"/>
    <col min="5054" max="5060" width="13" style="53" customWidth="1"/>
    <col min="5061" max="5061" width="0" style="53" hidden="1" customWidth="1"/>
    <col min="5062" max="5062" width="9.7109375" style="53" customWidth="1"/>
    <col min="5063" max="5063" width="2" style="53" customWidth="1"/>
    <col min="5064" max="5064" width="16" style="53" customWidth="1"/>
    <col min="5065" max="5065" width="21.7109375" style="53" customWidth="1"/>
    <col min="5066" max="5066" width="21.5703125" style="53" customWidth="1"/>
    <col min="5067" max="5067" width="0.5703125" style="53" customWidth="1"/>
    <col min="5068" max="5068" width="10.85546875" style="53" customWidth="1"/>
    <col min="5069" max="5069" width="6.140625" style="53" customWidth="1"/>
    <col min="5070" max="5070" width="13.42578125" style="53" customWidth="1"/>
    <col min="5071" max="5071" width="7.85546875" style="53" customWidth="1"/>
    <col min="5072" max="5072" width="8.7109375" style="53" customWidth="1"/>
    <col min="5073" max="5073" width="7" style="53" customWidth="1"/>
    <col min="5074" max="5074" width="11.42578125" style="53"/>
    <col min="5075" max="5075" width="15" style="53" customWidth="1"/>
    <col min="5076" max="5076" width="8.7109375" style="53" customWidth="1"/>
    <col min="5077" max="5297" width="11.42578125" style="53"/>
    <col min="5298" max="5298" width="0.7109375" style="53" customWidth="1"/>
    <col min="5299" max="5301" width="8.85546875" style="53" customWidth="1"/>
    <col min="5302" max="5302" width="0" style="53" hidden="1" customWidth="1"/>
    <col min="5303" max="5303" width="8.85546875" style="53" customWidth="1"/>
    <col min="5304" max="5304" width="1.140625" style="53" customWidth="1"/>
    <col min="5305" max="5305" width="6.28515625" style="53" customWidth="1"/>
    <col min="5306" max="5306" width="10.140625" style="53" customWidth="1"/>
    <col min="5307" max="5307" width="14.140625" style="53" customWidth="1"/>
    <col min="5308" max="5308" width="14.85546875" style="53" customWidth="1"/>
    <col min="5309" max="5309" width="9" style="53" customWidth="1"/>
    <col min="5310" max="5316" width="13" style="53" customWidth="1"/>
    <col min="5317" max="5317" width="0" style="53" hidden="1" customWidth="1"/>
    <col min="5318" max="5318" width="9.7109375" style="53" customWidth="1"/>
    <col min="5319" max="5319" width="2" style="53" customWidth="1"/>
    <col min="5320" max="5320" width="16" style="53" customWidth="1"/>
    <col min="5321" max="5321" width="21.7109375" style="53" customWidth="1"/>
    <col min="5322" max="5322" width="21.5703125" style="53" customWidth="1"/>
    <col min="5323" max="5323" width="0.5703125" style="53" customWidth="1"/>
    <col min="5324" max="5324" width="10.85546875" style="53" customWidth="1"/>
    <col min="5325" max="5325" width="6.140625" style="53" customWidth="1"/>
    <col min="5326" max="5326" width="13.42578125" style="53" customWidth="1"/>
    <col min="5327" max="5327" width="7.85546875" style="53" customWidth="1"/>
    <col min="5328" max="5328" width="8.7109375" style="53" customWidth="1"/>
    <col min="5329" max="5329" width="7" style="53" customWidth="1"/>
    <col min="5330" max="5330" width="11.42578125" style="53"/>
    <col min="5331" max="5331" width="15" style="53" customWidth="1"/>
    <col min="5332" max="5332" width="8.7109375" style="53" customWidth="1"/>
    <col min="5333" max="5553" width="11.42578125" style="53"/>
    <col min="5554" max="5554" width="0.7109375" style="53" customWidth="1"/>
    <col min="5555" max="5557" width="8.85546875" style="53" customWidth="1"/>
    <col min="5558" max="5558" width="0" style="53" hidden="1" customWidth="1"/>
    <col min="5559" max="5559" width="8.85546875" style="53" customWidth="1"/>
    <col min="5560" max="5560" width="1.140625" style="53" customWidth="1"/>
    <col min="5561" max="5561" width="6.28515625" style="53" customWidth="1"/>
    <col min="5562" max="5562" width="10.140625" style="53" customWidth="1"/>
    <col min="5563" max="5563" width="14.140625" style="53" customWidth="1"/>
    <col min="5564" max="5564" width="14.85546875" style="53" customWidth="1"/>
    <col min="5565" max="5565" width="9" style="53" customWidth="1"/>
    <col min="5566" max="5572" width="13" style="53" customWidth="1"/>
    <col min="5573" max="5573" width="0" style="53" hidden="1" customWidth="1"/>
    <col min="5574" max="5574" width="9.7109375" style="53" customWidth="1"/>
    <col min="5575" max="5575" width="2" style="53" customWidth="1"/>
    <col min="5576" max="5576" width="16" style="53" customWidth="1"/>
    <col min="5577" max="5577" width="21.7109375" style="53" customWidth="1"/>
    <col min="5578" max="5578" width="21.5703125" style="53" customWidth="1"/>
    <col min="5579" max="5579" width="0.5703125" style="53" customWidth="1"/>
    <col min="5580" max="5580" width="10.85546875" style="53" customWidth="1"/>
    <col min="5581" max="5581" width="6.140625" style="53" customWidth="1"/>
    <col min="5582" max="5582" width="13.42578125" style="53" customWidth="1"/>
    <col min="5583" max="5583" width="7.85546875" style="53" customWidth="1"/>
    <col min="5584" max="5584" width="8.7109375" style="53" customWidth="1"/>
    <col min="5585" max="5585" width="7" style="53" customWidth="1"/>
    <col min="5586" max="5586" width="11.42578125" style="53"/>
    <col min="5587" max="5587" width="15" style="53" customWidth="1"/>
    <col min="5588" max="5588" width="8.7109375" style="53" customWidth="1"/>
    <col min="5589" max="5809" width="11.42578125" style="53"/>
    <col min="5810" max="5810" width="0.7109375" style="53" customWidth="1"/>
    <col min="5811" max="5813" width="8.85546875" style="53" customWidth="1"/>
    <col min="5814" max="5814" width="0" style="53" hidden="1" customWidth="1"/>
    <col min="5815" max="5815" width="8.85546875" style="53" customWidth="1"/>
    <col min="5816" max="5816" width="1.140625" style="53" customWidth="1"/>
    <col min="5817" max="5817" width="6.28515625" style="53" customWidth="1"/>
    <col min="5818" max="5818" width="10.140625" style="53" customWidth="1"/>
    <col min="5819" max="5819" width="14.140625" style="53" customWidth="1"/>
    <col min="5820" max="5820" width="14.85546875" style="53" customWidth="1"/>
    <col min="5821" max="5821" width="9" style="53" customWidth="1"/>
    <col min="5822" max="5828" width="13" style="53" customWidth="1"/>
    <col min="5829" max="5829" width="0" style="53" hidden="1" customWidth="1"/>
    <col min="5830" max="5830" width="9.7109375" style="53" customWidth="1"/>
    <col min="5831" max="5831" width="2" style="53" customWidth="1"/>
    <col min="5832" max="5832" width="16" style="53" customWidth="1"/>
    <col min="5833" max="5833" width="21.7109375" style="53" customWidth="1"/>
    <col min="5834" max="5834" width="21.5703125" style="53" customWidth="1"/>
    <col min="5835" max="5835" width="0.5703125" style="53" customWidth="1"/>
    <col min="5836" max="5836" width="10.85546875" style="53" customWidth="1"/>
    <col min="5837" max="5837" width="6.140625" style="53" customWidth="1"/>
    <col min="5838" max="5838" width="13.42578125" style="53" customWidth="1"/>
    <col min="5839" max="5839" width="7.85546875" style="53" customWidth="1"/>
    <col min="5840" max="5840" width="8.7109375" style="53" customWidth="1"/>
    <col min="5841" max="5841" width="7" style="53" customWidth="1"/>
    <col min="5842" max="5842" width="11.42578125" style="53"/>
    <col min="5843" max="5843" width="15" style="53" customWidth="1"/>
    <col min="5844" max="5844" width="8.7109375" style="53" customWidth="1"/>
    <col min="5845" max="6065" width="11.42578125" style="53"/>
    <col min="6066" max="6066" width="0.7109375" style="53" customWidth="1"/>
    <col min="6067" max="6069" width="8.85546875" style="53" customWidth="1"/>
    <col min="6070" max="6070" width="0" style="53" hidden="1" customWidth="1"/>
    <col min="6071" max="6071" width="8.85546875" style="53" customWidth="1"/>
    <col min="6072" max="6072" width="1.140625" style="53" customWidth="1"/>
    <col min="6073" max="6073" width="6.28515625" style="53" customWidth="1"/>
    <col min="6074" max="6074" width="10.140625" style="53" customWidth="1"/>
    <col min="6075" max="6075" width="14.140625" style="53" customWidth="1"/>
    <col min="6076" max="6076" width="14.85546875" style="53" customWidth="1"/>
    <col min="6077" max="6077" width="9" style="53" customWidth="1"/>
    <col min="6078" max="6084" width="13" style="53" customWidth="1"/>
    <col min="6085" max="6085" width="0" style="53" hidden="1" customWidth="1"/>
    <col min="6086" max="6086" width="9.7109375" style="53" customWidth="1"/>
    <col min="6087" max="6087" width="2" style="53" customWidth="1"/>
    <col min="6088" max="6088" width="16" style="53" customWidth="1"/>
    <col min="6089" max="6089" width="21.7109375" style="53" customWidth="1"/>
    <col min="6090" max="6090" width="21.5703125" style="53" customWidth="1"/>
    <col min="6091" max="6091" width="0.5703125" style="53" customWidth="1"/>
    <col min="6092" max="6092" width="10.85546875" style="53" customWidth="1"/>
    <col min="6093" max="6093" width="6.140625" style="53" customWidth="1"/>
    <col min="6094" max="6094" width="13.42578125" style="53" customWidth="1"/>
    <col min="6095" max="6095" width="7.85546875" style="53" customWidth="1"/>
    <col min="6096" max="6096" width="8.7109375" style="53" customWidth="1"/>
    <col min="6097" max="6097" width="7" style="53" customWidth="1"/>
    <col min="6098" max="6098" width="11.42578125" style="53"/>
    <col min="6099" max="6099" width="15" style="53" customWidth="1"/>
    <col min="6100" max="6100" width="8.7109375" style="53" customWidth="1"/>
    <col min="6101" max="6321" width="11.42578125" style="53"/>
    <col min="6322" max="6322" width="0.7109375" style="53" customWidth="1"/>
    <col min="6323" max="6325" width="8.85546875" style="53" customWidth="1"/>
    <col min="6326" max="6326" width="0" style="53" hidden="1" customWidth="1"/>
    <col min="6327" max="6327" width="8.85546875" style="53" customWidth="1"/>
    <col min="6328" max="6328" width="1.140625" style="53" customWidth="1"/>
    <col min="6329" max="6329" width="6.28515625" style="53" customWidth="1"/>
    <col min="6330" max="6330" width="10.140625" style="53" customWidth="1"/>
    <col min="6331" max="6331" width="14.140625" style="53" customWidth="1"/>
    <col min="6332" max="6332" width="14.85546875" style="53" customWidth="1"/>
    <col min="6333" max="6333" width="9" style="53" customWidth="1"/>
    <col min="6334" max="6340" width="13" style="53" customWidth="1"/>
    <col min="6341" max="6341" width="0" style="53" hidden="1" customWidth="1"/>
    <col min="6342" max="6342" width="9.7109375" style="53" customWidth="1"/>
    <col min="6343" max="6343" width="2" style="53" customWidth="1"/>
    <col min="6344" max="6344" width="16" style="53" customWidth="1"/>
    <col min="6345" max="6345" width="21.7109375" style="53" customWidth="1"/>
    <col min="6346" max="6346" width="21.5703125" style="53" customWidth="1"/>
    <col min="6347" max="6347" width="0.5703125" style="53" customWidth="1"/>
    <col min="6348" max="6348" width="10.85546875" style="53" customWidth="1"/>
    <col min="6349" max="6349" width="6.140625" style="53" customWidth="1"/>
    <col min="6350" max="6350" width="13.42578125" style="53" customWidth="1"/>
    <col min="6351" max="6351" width="7.85546875" style="53" customWidth="1"/>
    <col min="6352" max="6352" width="8.7109375" style="53" customWidth="1"/>
    <col min="6353" max="6353" width="7" style="53" customWidth="1"/>
    <col min="6354" max="6354" width="11.42578125" style="53"/>
    <col min="6355" max="6355" width="15" style="53" customWidth="1"/>
    <col min="6356" max="6356" width="8.7109375" style="53" customWidth="1"/>
    <col min="6357" max="6577" width="11.42578125" style="53"/>
    <col min="6578" max="6578" width="0.7109375" style="53" customWidth="1"/>
    <col min="6579" max="6581" width="8.85546875" style="53" customWidth="1"/>
    <col min="6582" max="6582" width="0" style="53" hidden="1" customWidth="1"/>
    <col min="6583" max="6583" width="8.85546875" style="53" customWidth="1"/>
    <col min="6584" max="6584" width="1.140625" style="53" customWidth="1"/>
    <col min="6585" max="6585" width="6.28515625" style="53" customWidth="1"/>
    <col min="6586" max="6586" width="10.140625" style="53" customWidth="1"/>
    <col min="6587" max="6587" width="14.140625" style="53" customWidth="1"/>
    <col min="6588" max="6588" width="14.85546875" style="53" customWidth="1"/>
    <col min="6589" max="6589" width="9" style="53" customWidth="1"/>
    <col min="6590" max="6596" width="13" style="53" customWidth="1"/>
    <col min="6597" max="6597" width="0" style="53" hidden="1" customWidth="1"/>
    <col min="6598" max="6598" width="9.7109375" style="53" customWidth="1"/>
    <col min="6599" max="6599" width="2" style="53" customWidth="1"/>
    <col min="6600" max="6600" width="16" style="53" customWidth="1"/>
    <col min="6601" max="6601" width="21.7109375" style="53" customWidth="1"/>
    <col min="6602" max="6602" width="21.5703125" style="53" customWidth="1"/>
    <col min="6603" max="6603" width="0.5703125" style="53" customWidth="1"/>
    <col min="6604" max="6604" width="10.85546875" style="53" customWidth="1"/>
    <col min="6605" max="6605" width="6.140625" style="53" customWidth="1"/>
    <col min="6606" max="6606" width="13.42578125" style="53" customWidth="1"/>
    <col min="6607" max="6607" width="7.85546875" style="53" customWidth="1"/>
    <col min="6608" max="6608" width="8.7109375" style="53" customWidth="1"/>
    <col min="6609" max="6609" width="7" style="53" customWidth="1"/>
    <col min="6610" max="6610" width="11.42578125" style="53"/>
    <col min="6611" max="6611" width="15" style="53" customWidth="1"/>
    <col min="6612" max="6612" width="8.7109375" style="53" customWidth="1"/>
    <col min="6613" max="6833" width="11.42578125" style="53"/>
    <col min="6834" max="6834" width="0.7109375" style="53" customWidth="1"/>
    <col min="6835" max="6837" width="8.85546875" style="53" customWidth="1"/>
    <col min="6838" max="6838" width="0" style="53" hidden="1" customWidth="1"/>
    <col min="6839" max="6839" width="8.85546875" style="53" customWidth="1"/>
    <col min="6840" max="6840" width="1.140625" style="53" customWidth="1"/>
    <col min="6841" max="6841" width="6.28515625" style="53" customWidth="1"/>
    <col min="6842" max="6842" width="10.140625" style="53" customWidth="1"/>
    <col min="6843" max="6843" width="14.140625" style="53" customWidth="1"/>
    <col min="6844" max="6844" width="14.85546875" style="53" customWidth="1"/>
    <col min="6845" max="6845" width="9" style="53" customWidth="1"/>
    <col min="6846" max="6852" width="13" style="53" customWidth="1"/>
    <col min="6853" max="6853" width="0" style="53" hidden="1" customWidth="1"/>
    <col min="6854" max="6854" width="9.7109375" style="53" customWidth="1"/>
    <col min="6855" max="6855" width="2" style="53" customWidth="1"/>
    <col min="6856" max="6856" width="16" style="53" customWidth="1"/>
    <col min="6857" max="6857" width="21.7109375" style="53" customWidth="1"/>
    <col min="6858" max="6858" width="21.5703125" style="53" customWidth="1"/>
    <col min="6859" max="6859" width="0.5703125" style="53" customWidth="1"/>
    <col min="6860" max="6860" width="10.85546875" style="53" customWidth="1"/>
    <col min="6861" max="6861" width="6.140625" style="53" customWidth="1"/>
    <col min="6862" max="6862" width="13.42578125" style="53" customWidth="1"/>
    <col min="6863" max="6863" width="7.85546875" style="53" customWidth="1"/>
    <col min="6864" max="6864" width="8.7109375" style="53" customWidth="1"/>
    <col min="6865" max="6865" width="7" style="53" customWidth="1"/>
    <col min="6866" max="6866" width="11.42578125" style="53"/>
    <col min="6867" max="6867" width="15" style="53" customWidth="1"/>
    <col min="6868" max="6868" width="8.7109375" style="53" customWidth="1"/>
    <col min="6869" max="7089" width="11.42578125" style="53"/>
    <col min="7090" max="7090" width="0.7109375" style="53" customWidth="1"/>
    <col min="7091" max="7093" width="8.85546875" style="53" customWidth="1"/>
    <col min="7094" max="7094" width="0" style="53" hidden="1" customWidth="1"/>
    <col min="7095" max="7095" width="8.85546875" style="53" customWidth="1"/>
    <col min="7096" max="7096" width="1.140625" style="53" customWidth="1"/>
    <col min="7097" max="7097" width="6.28515625" style="53" customWidth="1"/>
    <col min="7098" max="7098" width="10.140625" style="53" customWidth="1"/>
    <col min="7099" max="7099" width="14.140625" style="53" customWidth="1"/>
    <col min="7100" max="7100" width="14.85546875" style="53" customWidth="1"/>
    <col min="7101" max="7101" width="9" style="53" customWidth="1"/>
    <col min="7102" max="7108" width="13" style="53" customWidth="1"/>
    <col min="7109" max="7109" width="0" style="53" hidden="1" customWidth="1"/>
    <col min="7110" max="7110" width="9.7109375" style="53" customWidth="1"/>
    <col min="7111" max="7111" width="2" style="53" customWidth="1"/>
    <col min="7112" max="7112" width="16" style="53" customWidth="1"/>
    <col min="7113" max="7113" width="21.7109375" style="53" customWidth="1"/>
    <col min="7114" max="7114" width="21.5703125" style="53" customWidth="1"/>
    <col min="7115" max="7115" width="0.5703125" style="53" customWidth="1"/>
    <col min="7116" max="7116" width="10.85546875" style="53" customWidth="1"/>
    <col min="7117" max="7117" width="6.140625" style="53" customWidth="1"/>
    <col min="7118" max="7118" width="13.42578125" style="53" customWidth="1"/>
    <col min="7119" max="7119" width="7.85546875" style="53" customWidth="1"/>
    <col min="7120" max="7120" width="8.7109375" style="53" customWidth="1"/>
    <col min="7121" max="7121" width="7" style="53" customWidth="1"/>
    <col min="7122" max="7122" width="11.42578125" style="53"/>
    <col min="7123" max="7123" width="15" style="53" customWidth="1"/>
    <col min="7124" max="7124" width="8.7109375" style="53" customWidth="1"/>
    <col min="7125" max="7345" width="11.42578125" style="53"/>
    <col min="7346" max="7346" width="0.7109375" style="53" customWidth="1"/>
    <col min="7347" max="7349" width="8.85546875" style="53" customWidth="1"/>
    <col min="7350" max="7350" width="0" style="53" hidden="1" customWidth="1"/>
    <col min="7351" max="7351" width="8.85546875" style="53" customWidth="1"/>
    <col min="7352" max="7352" width="1.140625" style="53" customWidth="1"/>
    <col min="7353" max="7353" width="6.28515625" style="53" customWidth="1"/>
    <col min="7354" max="7354" width="10.140625" style="53" customWidth="1"/>
    <col min="7355" max="7355" width="14.140625" style="53" customWidth="1"/>
    <col min="7356" max="7356" width="14.85546875" style="53" customWidth="1"/>
    <col min="7357" max="7357" width="9" style="53" customWidth="1"/>
    <col min="7358" max="7364" width="13" style="53" customWidth="1"/>
    <col min="7365" max="7365" width="0" style="53" hidden="1" customWidth="1"/>
    <col min="7366" max="7366" width="9.7109375" style="53" customWidth="1"/>
    <col min="7367" max="7367" width="2" style="53" customWidth="1"/>
    <col min="7368" max="7368" width="16" style="53" customWidth="1"/>
    <col min="7369" max="7369" width="21.7109375" style="53" customWidth="1"/>
    <col min="7370" max="7370" width="21.5703125" style="53" customWidth="1"/>
    <col min="7371" max="7371" width="0.5703125" style="53" customWidth="1"/>
    <col min="7372" max="7372" width="10.85546875" style="53" customWidth="1"/>
    <col min="7373" max="7373" width="6.140625" style="53" customWidth="1"/>
    <col min="7374" max="7374" width="13.42578125" style="53" customWidth="1"/>
    <col min="7375" max="7375" width="7.85546875" style="53" customWidth="1"/>
    <col min="7376" max="7376" width="8.7109375" style="53" customWidth="1"/>
    <col min="7377" max="7377" width="7" style="53" customWidth="1"/>
    <col min="7378" max="7378" width="11.42578125" style="53"/>
    <col min="7379" max="7379" width="15" style="53" customWidth="1"/>
    <col min="7380" max="7380" width="8.7109375" style="53" customWidth="1"/>
    <col min="7381" max="7601" width="11.42578125" style="53"/>
    <col min="7602" max="7602" width="0.7109375" style="53" customWidth="1"/>
    <col min="7603" max="7605" width="8.85546875" style="53" customWidth="1"/>
    <col min="7606" max="7606" width="0" style="53" hidden="1" customWidth="1"/>
    <col min="7607" max="7607" width="8.85546875" style="53" customWidth="1"/>
    <col min="7608" max="7608" width="1.140625" style="53" customWidth="1"/>
    <col min="7609" max="7609" width="6.28515625" style="53" customWidth="1"/>
    <col min="7610" max="7610" width="10.140625" style="53" customWidth="1"/>
    <col min="7611" max="7611" width="14.140625" style="53" customWidth="1"/>
    <col min="7612" max="7612" width="14.85546875" style="53" customWidth="1"/>
    <col min="7613" max="7613" width="9" style="53" customWidth="1"/>
    <col min="7614" max="7620" width="13" style="53" customWidth="1"/>
    <col min="7621" max="7621" width="0" style="53" hidden="1" customWidth="1"/>
    <col min="7622" max="7622" width="9.7109375" style="53" customWidth="1"/>
    <col min="7623" max="7623" width="2" style="53" customWidth="1"/>
    <col min="7624" max="7624" width="16" style="53" customWidth="1"/>
    <col min="7625" max="7625" width="21.7109375" style="53" customWidth="1"/>
    <col min="7626" max="7626" width="21.5703125" style="53" customWidth="1"/>
    <col min="7627" max="7627" width="0.5703125" style="53" customWidth="1"/>
    <col min="7628" max="7628" width="10.85546875" style="53" customWidth="1"/>
    <col min="7629" max="7629" width="6.140625" style="53" customWidth="1"/>
    <col min="7630" max="7630" width="13.42578125" style="53" customWidth="1"/>
    <col min="7631" max="7631" width="7.85546875" style="53" customWidth="1"/>
    <col min="7632" max="7632" width="8.7109375" style="53" customWidth="1"/>
    <col min="7633" max="7633" width="7" style="53" customWidth="1"/>
    <col min="7634" max="7634" width="11.42578125" style="53"/>
    <col min="7635" max="7635" width="15" style="53" customWidth="1"/>
    <col min="7636" max="7636" width="8.7109375" style="53" customWidth="1"/>
    <col min="7637" max="7857" width="11.42578125" style="53"/>
    <col min="7858" max="7858" width="0.7109375" style="53" customWidth="1"/>
    <col min="7859" max="7861" width="8.85546875" style="53" customWidth="1"/>
    <col min="7862" max="7862" width="0" style="53" hidden="1" customWidth="1"/>
    <col min="7863" max="7863" width="8.85546875" style="53" customWidth="1"/>
    <col min="7864" max="7864" width="1.140625" style="53" customWidth="1"/>
    <col min="7865" max="7865" width="6.28515625" style="53" customWidth="1"/>
    <col min="7866" max="7866" width="10.140625" style="53" customWidth="1"/>
    <col min="7867" max="7867" width="14.140625" style="53" customWidth="1"/>
    <col min="7868" max="7868" width="14.85546875" style="53" customWidth="1"/>
    <col min="7869" max="7869" width="9" style="53" customWidth="1"/>
    <col min="7870" max="7876" width="13" style="53" customWidth="1"/>
    <col min="7877" max="7877" width="0" style="53" hidden="1" customWidth="1"/>
    <col min="7878" max="7878" width="9.7109375" style="53" customWidth="1"/>
    <col min="7879" max="7879" width="2" style="53" customWidth="1"/>
    <col min="7880" max="7880" width="16" style="53" customWidth="1"/>
    <col min="7881" max="7881" width="21.7109375" style="53" customWidth="1"/>
    <col min="7882" max="7882" width="21.5703125" style="53" customWidth="1"/>
    <col min="7883" max="7883" width="0.5703125" style="53" customWidth="1"/>
    <col min="7884" max="7884" width="10.85546875" style="53" customWidth="1"/>
    <col min="7885" max="7885" width="6.140625" style="53" customWidth="1"/>
    <col min="7886" max="7886" width="13.42578125" style="53" customWidth="1"/>
    <col min="7887" max="7887" width="7.85546875" style="53" customWidth="1"/>
    <col min="7888" max="7888" width="8.7109375" style="53" customWidth="1"/>
    <col min="7889" max="7889" width="7" style="53" customWidth="1"/>
    <col min="7890" max="7890" width="11.42578125" style="53"/>
    <col min="7891" max="7891" width="15" style="53" customWidth="1"/>
    <col min="7892" max="7892" width="8.7109375" style="53" customWidth="1"/>
    <col min="7893" max="8113" width="11.42578125" style="53"/>
    <col min="8114" max="8114" width="0.7109375" style="53" customWidth="1"/>
    <col min="8115" max="8117" width="8.85546875" style="53" customWidth="1"/>
    <col min="8118" max="8118" width="0" style="53" hidden="1" customWidth="1"/>
    <col min="8119" max="8119" width="8.85546875" style="53" customWidth="1"/>
    <col min="8120" max="8120" width="1.140625" style="53" customWidth="1"/>
    <col min="8121" max="8121" width="6.28515625" style="53" customWidth="1"/>
    <col min="8122" max="8122" width="10.140625" style="53" customWidth="1"/>
    <col min="8123" max="8123" width="14.140625" style="53" customWidth="1"/>
    <col min="8124" max="8124" width="14.85546875" style="53" customWidth="1"/>
    <col min="8125" max="8125" width="9" style="53" customWidth="1"/>
    <col min="8126" max="8132" width="13" style="53" customWidth="1"/>
    <col min="8133" max="8133" width="0" style="53" hidden="1" customWidth="1"/>
    <col min="8134" max="8134" width="9.7109375" style="53" customWidth="1"/>
    <col min="8135" max="8135" width="2" style="53" customWidth="1"/>
    <col min="8136" max="8136" width="16" style="53" customWidth="1"/>
    <col min="8137" max="8137" width="21.7109375" style="53" customWidth="1"/>
    <col min="8138" max="8138" width="21.5703125" style="53" customWidth="1"/>
    <col min="8139" max="8139" width="0.5703125" style="53" customWidth="1"/>
    <col min="8140" max="8140" width="10.85546875" style="53" customWidth="1"/>
    <col min="8141" max="8141" width="6.140625" style="53" customWidth="1"/>
    <col min="8142" max="8142" width="13.42578125" style="53" customWidth="1"/>
    <col min="8143" max="8143" width="7.85546875" style="53" customWidth="1"/>
    <col min="8144" max="8144" width="8.7109375" style="53" customWidth="1"/>
    <col min="8145" max="8145" width="7" style="53" customWidth="1"/>
    <col min="8146" max="8146" width="11.42578125" style="53"/>
    <col min="8147" max="8147" width="15" style="53" customWidth="1"/>
    <col min="8148" max="8148" width="8.7109375" style="53" customWidth="1"/>
    <col min="8149" max="8369" width="11.42578125" style="53"/>
    <col min="8370" max="8370" width="0.7109375" style="53" customWidth="1"/>
    <col min="8371" max="8373" width="8.85546875" style="53" customWidth="1"/>
    <col min="8374" max="8374" width="0" style="53" hidden="1" customWidth="1"/>
    <col min="8375" max="8375" width="8.85546875" style="53" customWidth="1"/>
    <col min="8376" max="8376" width="1.140625" style="53" customWidth="1"/>
    <col min="8377" max="8377" width="6.28515625" style="53" customWidth="1"/>
    <col min="8378" max="8378" width="10.140625" style="53" customWidth="1"/>
    <col min="8379" max="8379" width="14.140625" style="53" customWidth="1"/>
    <col min="8380" max="8380" width="14.85546875" style="53" customWidth="1"/>
    <col min="8381" max="8381" width="9" style="53" customWidth="1"/>
    <col min="8382" max="8388" width="13" style="53" customWidth="1"/>
    <col min="8389" max="8389" width="0" style="53" hidden="1" customWidth="1"/>
    <col min="8390" max="8390" width="9.7109375" style="53" customWidth="1"/>
    <col min="8391" max="8391" width="2" style="53" customWidth="1"/>
    <col min="8392" max="8392" width="16" style="53" customWidth="1"/>
    <col min="8393" max="8393" width="21.7109375" style="53" customWidth="1"/>
    <col min="8394" max="8394" width="21.5703125" style="53" customWidth="1"/>
    <col min="8395" max="8395" width="0.5703125" style="53" customWidth="1"/>
    <col min="8396" max="8396" width="10.85546875" style="53" customWidth="1"/>
    <col min="8397" max="8397" width="6.140625" style="53" customWidth="1"/>
    <col min="8398" max="8398" width="13.42578125" style="53" customWidth="1"/>
    <col min="8399" max="8399" width="7.85546875" style="53" customWidth="1"/>
    <col min="8400" max="8400" width="8.7109375" style="53" customWidth="1"/>
    <col min="8401" max="8401" width="7" style="53" customWidth="1"/>
    <col min="8402" max="8402" width="11.42578125" style="53"/>
    <col min="8403" max="8403" width="15" style="53" customWidth="1"/>
    <col min="8404" max="8404" width="8.7109375" style="53" customWidth="1"/>
    <col min="8405" max="8625" width="11.42578125" style="53"/>
    <col min="8626" max="8626" width="0.7109375" style="53" customWidth="1"/>
    <col min="8627" max="8629" width="8.85546875" style="53" customWidth="1"/>
    <col min="8630" max="8630" width="0" style="53" hidden="1" customWidth="1"/>
    <col min="8631" max="8631" width="8.85546875" style="53" customWidth="1"/>
    <col min="8632" max="8632" width="1.140625" style="53" customWidth="1"/>
    <col min="8633" max="8633" width="6.28515625" style="53" customWidth="1"/>
    <col min="8634" max="8634" width="10.140625" style="53" customWidth="1"/>
    <col min="8635" max="8635" width="14.140625" style="53" customWidth="1"/>
    <col min="8636" max="8636" width="14.85546875" style="53" customWidth="1"/>
    <col min="8637" max="8637" width="9" style="53" customWidth="1"/>
    <col min="8638" max="8644" width="13" style="53" customWidth="1"/>
    <col min="8645" max="8645" width="0" style="53" hidden="1" customWidth="1"/>
    <col min="8646" max="8646" width="9.7109375" style="53" customWidth="1"/>
    <col min="8647" max="8647" width="2" style="53" customWidth="1"/>
    <col min="8648" max="8648" width="16" style="53" customWidth="1"/>
    <col min="8649" max="8649" width="21.7109375" style="53" customWidth="1"/>
    <col min="8650" max="8650" width="21.5703125" style="53" customWidth="1"/>
    <col min="8651" max="8651" width="0.5703125" style="53" customWidth="1"/>
    <col min="8652" max="8652" width="10.85546875" style="53" customWidth="1"/>
    <col min="8653" max="8653" width="6.140625" style="53" customWidth="1"/>
    <col min="8654" max="8654" width="13.42578125" style="53" customWidth="1"/>
    <col min="8655" max="8655" width="7.85546875" style="53" customWidth="1"/>
    <col min="8656" max="8656" width="8.7109375" style="53" customWidth="1"/>
    <col min="8657" max="8657" width="7" style="53" customWidth="1"/>
    <col min="8658" max="8658" width="11.42578125" style="53"/>
    <col min="8659" max="8659" width="15" style="53" customWidth="1"/>
    <col min="8660" max="8660" width="8.7109375" style="53" customWidth="1"/>
    <col min="8661" max="8881" width="11.42578125" style="53"/>
    <col min="8882" max="8882" width="0.7109375" style="53" customWidth="1"/>
    <col min="8883" max="8885" width="8.85546875" style="53" customWidth="1"/>
    <col min="8886" max="8886" width="0" style="53" hidden="1" customWidth="1"/>
    <col min="8887" max="8887" width="8.85546875" style="53" customWidth="1"/>
    <col min="8888" max="8888" width="1.140625" style="53" customWidth="1"/>
    <col min="8889" max="8889" width="6.28515625" style="53" customWidth="1"/>
    <col min="8890" max="8890" width="10.140625" style="53" customWidth="1"/>
    <col min="8891" max="8891" width="14.140625" style="53" customWidth="1"/>
    <col min="8892" max="8892" width="14.85546875" style="53" customWidth="1"/>
    <col min="8893" max="8893" width="9" style="53" customWidth="1"/>
    <col min="8894" max="8900" width="13" style="53" customWidth="1"/>
    <col min="8901" max="8901" width="0" style="53" hidden="1" customWidth="1"/>
    <col min="8902" max="8902" width="9.7109375" style="53" customWidth="1"/>
    <col min="8903" max="8903" width="2" style="53" customWidth="1"/>
    <col min="8904" max="8904" width="16" style="53" customWidth="1"/>
    <col min="8905" max="8905" width="21.7109375" style="53" customWidth="1"/>
    <col min="8906" max="8906" width="21.5703125" style="53" customWidth="1"/>
    <col min="8907" max="8907" width="0.5703125" style="53" customWidth="1"/>
    <col min="8908" max="8908" width="10.85546875" style="53" customWidth="1"/>
    <col min="8909" max="8909" width="6.140625" style="53" customWidth="1"/>
    <col min="8910" max="8910" width="13.42578125" style="53" customWidth="1"/>
    <col min="8911" max="8911" width="7.85546875" style="53" customWidth="1"/>
    <col min="8912" max="8912" width="8.7109375" style="53" customWidth="1"/>
    <col min="8913" max="8913" width="7" style="53" customWidth="1"/>
    <col min="8914" max="8914" width="11.42578125" style="53"/>
    <col min="8915" max="8915" width="15" style="53" customWidth="1"/>
    <col min="8916" max="8916" width="8.7109375" style="53" customWidth="1"/>
    <col min="8917" max="9137" width="11.42578125" style="53"/>
    <col min="9138" max="9138" width="0.7109375" style="53" customWidth="1"/>
    <col min="9139" max="9141" width="8.85546875" style="53" customWidth="1"/>
    <col min="9142" max="9142" width="0" style="53" hidden="1" customWidth="1"/>
    <col min="9143" max="9143" width="8.85546875" style="53" customWidth="1"/>
    <col min="9144" max="9144" width="1.140625" style="53" customWidth="1"/>
    <col min="9145" max="9145" width="6.28515625" style="53" customWidth="1"/>
    <col min="9146" max="9146" width="10.140625" style="53" customWidth="1"/>
    <col min="9147" max="9147" width="14.140625" style="53" customWidth="1"/>
    <col min="9148" max="9148" width="14.85546875" style="53" customWidth="1"/>
    <col min="9149" max="9149" width="9" style="53" customWidth="1"/>
    <col min="9150" max="9156" width="13" style="53" customWidth="1"/>
    <col min="9157" max="9157" width="0" style="53" hidden="1" customWidth="1"/>
    <col min="9158" max="9158" width="9.7109375" style="53" customWidth="1"/>
    <col min="9159" max="9159" width="2" style="53" customWidth="1"/>
    <col min="9160" max="9160" width="16" style="53" customWidth="1"/>
    <col min="9161" max="9161" width="21.7109375" style="53" customWidth="1"/>
    <col min="9162" max="9162" width="21.5703125" style="53" customWidth="1"/>
    <col min="9163" max="9163" width="0.5703125" style="53" customWidth="1"/>
    <col min="9164" max="9164" width="10.85546875" style="53" customWidth="1"/>
    <col min="9165" max="9165" width="6.140625" style="53" customWidth="1"/>
    <col min="9166" max="9166" width="13.42578125" style="53" customWidth="1"/>
    <col min="9167" max="9167" width="7.85546875" style="53" customWidth="1"/>
    <col min="9168" max="9168" width="8.7109375" style="53" customWidth="1"/>
    <col min="9169" max="9169" width="7" style="53" customWidth="1"/>
    <col min="9170" max="9170" width="11.42578125" style="53"/>
    <col min="9171" max="9171" width="15" style="53" customWidth="1"/>
    <col min="9172" max="9172" width="8.7109375" style="53" customWidth="1"/>
    <col min="9173" max="9393" width="11.42578125" style="53"/>
    <col min="9394" max="9394" width="0.7109375" style="53" customWidth="1"/>
    <col min="9395" max="9397" width="8.85546875" style="53" customWidth="1"/>
    <col min="9398" max="9398" width="0" style="53" hidden="1" customWidth="1"/>
    <col min="9399" max="9399" width="8.85546875" style="53" customWidth="1"/>
    <col min="9400" max="9400" width="1.140625" style="53" customWidth="1"/>
    <col min="9401" max="9401" width="6.28515625" style="53" customWidth="1"/>
    <col min="9402" max="9402" width="10.140625" style="53" customWidth="1"/>
    <col min="9403" max="9403" width="14.140625" style="53" customWidth="1"/>
    <col min="9404" max="9404" width="14.85546875" style="53" customWidth="1"/>
    <col min="9405" max="9405" width="9" style="53" customWidth="1"/>
    <col min="9406" max="9412" width="13" style="53" customWidth="1"/>
    <col min="9413" max="9413" width="0" style="53" hidden="1" customWidth="1"/>
    <col min="9414" max="9414" width="9.7109375" style="53" customWidth="1"/>
    <col min="9415" max="9415" width="2" style="53" customWidth="1"/>
    <col min="9416" max="9416" width="16" style="53" customWidth="1"/>
    <col min="9417" max="9417" width="21.7109375" style="53" customWidth="1"/>
    <col min="9418" max="9418" width="21.5703125" style="53" customWidth="1"/>
    <col min="9419" max="9419" width="0.5703125" style="53" customWidth="1"/>
    <col min="9420" max="9420" width="10.85546875" style="53" customWidth="1"/>
    <col min="9421" max="9421" width="6.140625" style="53" customWidth="1"/>
    <col min="9422" max="9422" width="13.42578125" style="53" customWidth="1"/>
    <col min="9423" max="9423" width="7.85546875" style="53" customWidth="1"/>
    <col min="9424" max="9424" width="8.7109375" style="53" customWidth="1"/>
    <col min="9425" max="9425" width="7" style="53" customWidth="1"/>
    <col min="9426" max="9426" width="11.42578125" style="53"/>
    <col min="9427" max="9427" width="15" style="53" customWidth="1"/>
    <col min="9428" max="9428" width="8.7109375" style="53" customWidth="1"/>
    <col min="9429" max="9649" width="11.42578125" style="53"/>
    <col min="9650" max="9650" width="0.7109375" style="53" customWidth="1"/>
    <col min="9651" max="9653" width="8.85546875" style="53" customWidth="1"/>
    <col min="9654" max="9654" width="0" style="53" hidden="1" customWidth="1"/>
    <col min="9655" max="9655" width="8.85546875" style="53" customWidth="1"/>
    <col min="9656" max="9656" width="1.140625" style="53" customWidth="1"/>
    <col min="9657" max="9657" width="6.28515625" style="53" customWidth="1"/>
    <col min="9658" max="9658" width="10.140625" style="53" customWidth="1"/>
    <col min="9659" max="9659" width="14.140625" style="53" customWidth="1"/>
    <col min="9660" max="9660" width="14.85546875" style="53" customWidth="1"/>
    <col min="9661" max="9661" width="9" style="53" customWidth="1"/>
    <col min="9662" max="9668" width="13" style="53" customWidth="1"/>
    <col min="9669" max="9669" width="0" style="53" hidden="1" customWidth="1"/>
    <col min="9670" max="9670" width="9.7109375" style="53" customWidth="1"/>
    <col min="9671" max="9671" width="2" style="53" customWidth="1"/>
    <col min="9672" max="9672" width="16" style="53" customWidth="1"/>
    <col min="9673" max="9673" width="21.7109375" style="53" customWidth="1"/>
    <col min="9674" max="9674" width="21.5703125" style="53" customWidth="1"/>
    <col min="9675" max="9675" width="0.5703125" style="53" customWidth="1"/>
    <col min="9676" max="9676" width="10.85546875" style="53" customWidth="1"/>
    <col min="9677" max="9677" width="6.140625" style="53" customWidth="1"/>
    <col min="9678" max="9678" width="13.42578125" style="53" customWidth="1"/>
    <col min="9679" max="9679" width="7.85546875" style="53" customWidth="1"/>
    <col min="9680" max="9680" width="8.7109375" style="53" customWidth="1"/>
    <col min="9681" max="9681" width="7" style="53" customWidth="1"/>
    <col min="9682" max="9682" width="11.42578125" style="53"/>
    <col min="9683" max="9683" width="15" style="53" customWidth="1"/>
    <col min="9684" max="9684" width="8.7109375" style="53" customWidth="1"/>
    <col min="9685" max="9905" width="11.42578125" style="53"/>
    <col min="9906" max="9906" width="0.7109375" style="53" customWidth="1"/>
    <col min="9907" max="9909" width="8.85546875" style="53" customWidth="1"/>
    <col min="9910" max="9910" width="0" style="53" hidden="1" customWidth="1"/>
    <col min="9911" max="9911" width="8.85546875" style="53" customWidth="1"/>
    <col min="9912" max="9912" width="1.140625" style="53" customWidth="1"/>
    <col min="9913" max="9913" width="6.28515625" style="53" customWidth="1"/>
    <col min="9914" max="9914" width="10.140625" style="53" customWidth="1"/>
    <col min="9915" max="9915" width="14.140625" style="53" customWidth="1"/>
    <col min="9916" max="9916" width="14.85546875" style="53" customWidth="1"/>
    <col min="9917" max="9917" width="9" style="53" customWidth="1"/>
    <col min="9918" max="9924" width="13" style="53" customWidth="1"/>
    <col min="9925" max="9925" width="0" style="53" hidden="1" customWidth="1"/>
    <col min="9926" max="9926" width="9.7109375" style="53" customWidth="1"/>
    <col min="9927" max="9927" width="2" style="53" customWidth="1"/>
    <col min="9928" max="9928" width="16" style="53" customWidth="1"/>
    <col min="9929" max="9929" width="21.7109375" style="53" customWidth="1"/>
    <col min="9930" max="9930" width="21.5703125" style="53" customWidth="1"/>
    <col min="9931" max="9931" width="0.5703125" style="53" customWidth="1"/>
    <col min="9932" max="9932" width="10.85546875" style="53" customWidth="1"/>
    <col min="9933" max="9933" width="6.140625" style="53" customWidth="1"/>
    <col min="9934" max="9934" width="13.42578125" style="53" customWidth="1"/>
    <col min="9935" max="9935" width="7.85546875" style="53" customWidth="1"/>
    <col min="9936" max="9936" width="8.7109375" style="53" customWidth="1"/>
    <col min="9937" max="9937" width="7" style="53" customWidth="1"/>
    <col min="9938" max="9938" width="11.42578125" style="53"/>
    <col min="9939" max="9939" width="15" style="53" customWidth="1"/>
    <col min="9940" max="9940" width="8.7109375" style="53" customWidth="1"/>
    <col min="9941" max="10161" width="11.42578125" style="53"/>
    <col min="10162" max="10162" width="0.7109375" style="53" customWidth="1"/>
    <col min="10163" max="10165" width="8.85546875" style="53" customWidth="1"/>
    <col min="10166" max="10166" width="0" style="53" hidden="1" customWidth="1"/>
    <col min="10167" max="10167" width="8.85546875" style="53" customWidth="1"/>
    <col min="10168" max="10168" width="1.140625" style="53" customWidth="1"/>
    <col min="10169" max="10169" width="6.28515625" style="53" customWidth="1"/>
    <col min="10170" max="10170" width="10.140625" style="53" customWidth="1"/>
    <col min="10171" max="10171" width="14.140625" style="53" customWidth="1"/>
    <col min="10172" max="10172" width="14.85546875" style="53" customWidth="1"/>
    <col min="10173" max="10173" width="9" style="53" customWidth="1"/>
    <col min="10174" max="10180" width="13" style="53" customWidth="1"/>
    <col min="10181" max="10181" width="0" style="53" hidden="1" customWidth="1"/>
    <col min="10182" max="10182" width="9.7109375" style="53" customWidth="1"/>
    <col min="10183" max="10183" width="2" style="53" customWidth="1"/>
    <col min="10184" max="10184" width="16" style="53" customWidth="1"/>
    <col min="10185" max="10185" width="21.7109375" style="53" customWidth="1"/>
    <col min="10186" max="10186" width="21.5703125" style="53" customWidth="1"/>
    <col min="10187" max="10187" width="0.5703125" style="53" customWidth="1"/>
    <col min="10188" max="10188" width="10.85546875" style="53" customWidth="1"/>
    <col min="10189" max="10189" width="6.140625" style="53" customWidth="1"/>
    <col min="10190" max="10190" width="13.42578125" style="53" customWidth="1"/>
    <col min="10191" max="10191" width="7.85546875" style="53" customWidth="1"/>
    <col min="10192" max="10192" width="8.7109375" style="53" customWidth="1"/>
    <col min="10193" max="10193" width="7" style="53" customWidth="1"/>
    <col min="10194" max="10194" width="11.42578125" style="53"/>
    <col min="10195" max="10195" width="15" style="53" customWidth="1"/>
    <col min="10196" max="10196" width="8.7109375" style="53" customWidth="1"/>
    <col min="10197" max="10417" width="11.42578125" style="53"/>
    <col min="10418" max="10418" width="0.7109375" style="53" customWidth="1"/>
    <col min="10419" max="10421" width="8.85546875" style="53" customWidth="1"/>
    <col min="10422" max="10422" width="0" style="53" hidden="1" customWidth="1"/>
    <col min="10423" max="10423" width="8.85546875" style="53" customWidth="1"/>
    <col min="10424" max="10424" width="1.140625" style="53" customWidth="1"/>
    <col min="10425" max="10425" width="6.28515625" style="53" customWidth="1"/>
    <col min="10426" max="10426" width="10.140625" style="53" customWidth="1"/>
    <col min="10427" max="10427" width="14.140625" style="53" customWidth="1"/>
    <col min="10428" max="10428" width="14.85546875" style="53" customWidth="1"/>
    <col min="10429" max="10429" width="9" style="53" customWidth="1"/>
    <col min="10430" max="10436" width="13" style="53" customWidth="1"/>
    <col min="10437" max="10437" width="0" style="53" hidden="1" customWidth="1"/>
    <col min="10438" max="10438" width="9.7109375" style="53" customWidth="1"/>
    <col min="10439" max="10439" width="2" style="53" customWidth="1"/>
    <col min="10440" max="10440" width="16" style="53" customWidth="1"/>
    <col min="10441" max="10441" width="21.7109375" style="53" customWidth="1"/>
    <col min="10442" max="10442" width="21.5703125" style="53" customWidth="1"/>
    <col min="10443" max="10443" width="0.5703125" style="53" customWidth="1"/>
    <col min="10444" max="10444" width="10.85546875" style="53" customWidth="1"/>
    <col min="10445" max="10445" width="6.140625" style="53" customWidth="1"/>
    <col min="10446" max="10446" width="13.42578125" style="53" customWidth="1"/>
    <col min="10447" max="10447" width="7.85546875" style="53" customWidth="1"/>
    <col min="10448" max="10448" width="8.7109375" style="53" customWidth="1"/>
    <col min="10449" max="10449" width="7" style="53" customWidth="1"/>
    <col min="10450" max="10450" width="11.42578125" style="53"/>
    <col min="10451" max="10451" width="15" style="53" customWidth="1"/>
    <col min="10452" max="10452" width="8.7109375" style="53" customWidth="1"/>
    <col min="10453" max="10673" width="11.42578125" style="53"/>
    <col min="10674" max="10674" width="0.7109375" style="53" customWidth="1"/>
    <col min="10675" max="10677" width="8.85546875" style="53" customWidth="1"/>
    <col min="10678" max="10678" width="0" style="53" hidden="1" customWidth="1"/>
    <col min="10679" max="10679" width="8.85546875" style="53" customWidth="1"/>
    <col min="10680" max="10680" width="1.140625" style="53" customWidth="1"/>
    <col min="10681" max="10681" width="6.28515625" style="53" customWidth="1"/>
    <col min="10682" max="10682" width="10.140625" style="53" customWidth="1"/>
    <col min="10683" max="10683" width="14.140625" style="53" customWidth="1"/>
    <col min="10684" max="10684" width="14.85546875" style="53" customWidth="1"/>
    <col min="10685" max="10685" width="9" style="53" customWidth="1"/>
    <col min="10686" max="10692" width="13" style="53" customWidth="1"/>
    <col min="10693" max="10693" width="0" style="53" hidden="1" customWidth="1"/>
    <col min="10694" max="10694" width="9.7109375" style="53" customWidth="1"/>
    <col min="10695" max="10695" width="2" style="53" customWidth="1"/>
    <col min="10696" max="10696" width="16" style="53" customWidth="1"/>
    <col min="10697" max="10697" width="21.7109375" style="53" customWidth="1"/>
    <col min="10698" max="10698" width="21.5703125" style="53" customWidth="1"/>
    <col min="10699" max="10699" width="0.5703125" style="53" customWidth="1"/>
    <col min="10700" max="10700" width="10.85546875" style="53" customWidth="1"/>
    <col min="10701" max="10701" width="6.140625" style="53" customWidth="1"/>
    <col min="10702" max="10702" width="13.42578125" style="53" customWidth="1"/>
    <col min="10703" max="10703" width="7.85546875" style="53" customWidth="1"/>
    <col min="10704" max="10704" width="8.7109375" style="53" customWidth="1"/>
    <col min="10705" max="10705" width="7" style="53" customWidth="1"/>
    <col min="10706" max="10706" width="11.42578125" style="53"/>
    <col min="10707" max="10707" width="15" style="53" customWidth="1"/>
    <col min="10708" max="10708" width="8.7109375" style="53" customWidth="1"/>
    <col min="10709" max="10929" width="11.42578125" style="53"/>
    <col min="10930" max="10930" width="0.7109375" style="53" customWidth="1"/>
    <col min="10931" max="10933" width="8.85546875" style="53" customWidth="1"/>
    <col min="10934" max="10934" width="0" style="53" hidden="1" customWidth="1"/>
    <col min="10935" max="10935" width="8.85546875" style="53" customWidth="1"/>
    <col min="10936" max="10936" width="1.140625" style="53" customWidth="1"/>
    <col min="10937" max="10937" width="6.28515625" style="53" customWidth="1"/>
    <col min="10938" max="10938" width="10.140625" style="53" customWidth="1"/>
    <col min="10939" max="10939" width="14.140625" style="53" customWidth="1"/>
    <col min="10940" max="10940" width="14.85546875" style="53" customWidth="1"/>
    <col min="10941" max="10941" width="9" style="53" customWidth="1"/>
    <col min="10942" max="10948" width="13" style="53" customWidth="1"/>
    <col min="10949" max="10949" width="0" style="53" hidden="1" customWidth="1"/>
    <col min="10950" max="10950" width="9.7109375" style="53" customWidth="1"/>
    <col min="10951" max="10951" width="2" style="53" customWidth="1"/>
    <col min="10952" max="10952" width="16" style="53" customWidth="1"/>
    <col min="10953" max="10953" width="21.7109375" style="53" customWidth="1"/>
    <col min="10954" max="10954" width="21.5703125" style="53" customWidth="1"/>
    <col min="10955" max="10955" width="0.5703125" style="53" customWidth="1"/>
    <col min="10956" max="10956" width="10.85546875" style="53" customWidth="1"/>
    <col min="10957" max="10957" width="6.140625" style="53" customWidth="1"/>
    <col min="10958" max="10958" width="13.42578125" style="53" customWidth="1"/>
    <col min="10959" max="10959" width="7.85546875" style="53" customWidth="1"/>
    <col min="10960" max="10960" width="8.7109375" style="53" customWidth="1"/>
    <col min="10961" max="10961" width="7" style="53" customWidth="1"/>
    <col min="10962" max="10962" width="11.42578125" style="53"/>
    <col min="10963" max="10963" width="15" style="53" customWidth="1"/>
    <col min="10964" max="10964" width="8.7109375" style="53" customWidth="1"/>
    <col min="10965" max="11185" width="11.42578125" style="53"/>
    <col min="11186" max="11186" width="0.7109375" style="53" customWidth="1"/>
    <col min="11187" max="11189" width="8.85546875" style="53" customWidth="1"/>
    <col min="11190" max="11190" width="0" style="53" hidden="1" customWidth="1"/>
    <col min="11191" max="11191" width="8.85546875" style="53" customWidth="1"/>
    <col min="11192" max="11192" width="1.140625" style="53" customWidth="1"/>
    <col min="11193" max="11193" width="6.28515625" style="53" customWidth="1"/>
    <col min="11194" max="11194" width="10.140625" style="53" customWidth="1"/>
    <col min="11195" max="11195" width="14.140625" style="53" customWidth="1"/>
    <col min="11196" max="11196" width="14.85546875" style="53" customWidth="1"/>
    <col min="11197" max="11197" width="9" style="53" customWidth="1"/>
    <col min="11198" max="11204" width="13" style="53" customWidth="1"/>
    <col min="11205" max="11205" width="0" style="53" hidden="1" customWidth="1"/>
    <col min="11206" max="11206" width="9.7109375" style="53" customWidth="1"/>
    <col min="11207" max="11207" width="2" style="53" customWidth="1"/>
    <col min="11208" max="11208" width="16" style="53" customWidth="1"/>
    <col min="11209" max="11209" width="21.7109375" style="53" customWidth="1"/>
    <col min="11210" max="11210" width="21.5703125" style="53" customWidth="1"/>
    <col min="11211" max="11211" width="0.5703125" style="53" customWidth="1"/>
    <col min="11212" max="11212" width="10.85546875" style="53" customWidth="1"/>
    <col min="11213" max="11213" width="6.140625" style="53" customWidth="1"/>
    <col min="11214" max="11214" width="13.42578125" style="53" customWidth="1"/>
    <col min="11215" max="11215" width="7.85546875" style="53" customWidth="1"/>
    <col min="11216" max="11216" width="8.7109375" style="53" customWidth="1"/>
    <col min="11217" max="11217" width="7" style="53" customWidth="1"/>
    <col min="11218" max="11218" width="11.42578125" style="53"/>
    <col min="11219" max="11219" width="15" style="53" customWidth="1"/>
    <col min="11220" max="11220" width="8.7109375" style="53" customWidth="1"/>
    <col min="11221" max="11441" width="11.42578125" style="53"/>
    <col min="11442" max="11442" width="0.7109375" style="53" customWidth="1"/>
    <col min="11443" max="11445" width="8.85546875" style="53" customWidth="1"/>
    <col min="11446" max="11446" width="0" style="53" hidden="1" customWidth="1"/>
    <col min="11447" max="11447" width="8.85546875" style="53" customWidth="1"/>
    <col min="11448" max="11448" width="1.140625" style="53" customWidth="1"/>
    <col min="11449" max="11449" width="6.28515625" style="53" customWidth="1"/>
    <col min="11450" max="11450" width="10.140625" style="53" customWidth="1"/>
    <col min="11451" max="11451" width="14.140625" style="53" customWidth="1"/>
    <col min="11452" max="11452" width="14.85546875" style="53" customWidth="1"/>
    <col min="11453" max="11453" width="9" style="53" customWidth="1"/>
    <col min="11454" max="11460" width="13" style="53" customWidth="1"/>
    <col min="11461" max="11461" width="0" style="53" hidden="1" customWidth="1"/>
    <col min="11462" max="11462" width="9.7109375" style="53" customWidth="1"/>
    <col min="11463" max="11463" width="2" style="53" customWidth="1"/>
    <col min="11464" max="11464" width="16" style="53" customWidth="1"/>
    <col min="11465" max="11465" width="21.7109375" style="53" customWidth="1"/>
    <col min="11466" max="11466" width="21.5703125" style="53" customWidth="1"/>
    <col min="11467" max="11467" width="0.5703125" style="53" customWidth="1"/>
    <col min="11468" max="11468" width="10.85546875" style="53" customWidth="1"/>
    <col min="11469" max="11469" width="6.140625" style="53" customWidth="1"/>
    <col min="11470" max="11470" width="13.42578125" style="53" customWidth="1"/>
    <col min="11471" max="11471" width="7.85546875" style="53" customWidth="1"/>
    <col min="11472" max="11472" width="8.7109375" style="53" customWidth="1"/>
    <col min="11473" max="11473" width="7" style="53" customWidth="1"/>
    <col min="11474" max="11474" width="11.42578125" style="53"/>
    <col min="11475" max="11475" width="15" style="53" customWidth="1"/>
    <col min="11476" max="11476" width="8.7109375" style="53" customWidth="1"/>
    <col min="11477" max="11697" width="11.42578125" style="53"/>
    <col min="11698" max="11698" width="0.7109375" style="53" customWidth="1"/>
    <col min="11699" max="11701" width="8.85546875" style="53" customWidth="1"/>
    <col min="11702" max="11702" width="0" style="53" hidden="1" customWidth="1"/>
    <col min="11703" max="11703" width="8.85546875" style="53" customWidth="1"/>
    <col min="11704" max="11704" width="1.140625" style="53" customWidth="1"/>
    <col min="11705" max="11705" width="6.28515625" style="53" customWidth="1"/>
    <col min="11706" max="11706" width="10.140625" style="53" customWidth="1"/>
    <col min="11707" max="11707" width="14.140625" style="53" customWidth="1"/>
    <col min="11708" max="11708" width="14.85546875" style="53" customWidth="1"/>
    <col min="11709" max="11709" width="9" style="53" customWidth="1"/>
    <col min="11710" max="11716" width="13" style="53" customWidth="1"/>
    <col min="11717" max="11717" width="0" style="53" hidden="1" customWidth="1"/>
    <col min="11718" max="11718" width="9.7109375" style="53" customWidth="1"/>
    <col min="11719" max="11719" width="2" style="53" customWidth="1"/>
    <col min="11720" max="11720" width="16" style="53" customWidth="1"/>
    <col min="11721" max="11721" width="21.7109375" style="53" customWidth="1"/>
    <col min="11722" max="11722" width="21.5703125" style="53" customWidth="1"/>
    <col min="11723" max="11723" width="0.5703125" style="53" customWidth="1"/>
    <col min="11724" max="11724" width="10.85546875" style="53" customWidth="1"/>
    <col min="11725" max="11725" width="6.140625" style="53" customWidth="1"/>
    <col min="11726" max="11726" width="13.42578125" style="53" customWidth="1"/>
    <col min="11727" max="11727" width="7.85546875" style="53" customWidth="1"/>
    <col min="11728" max="11728" width="8.7109375" style="53" customWidth="1"/>
    <col min="11729" max="11729" width="7" style="53" customWidth="1"/>
    <col min="11730" max="11730" width="11.42578125" style="53"/>
    <col min="11731" max="11731" width="15" style="53" customWidth="1"/>
    <col min="11732" max="11732" width="8.7109375" style="53" customWidth="1"/>
    <col min="11733" max="11953" width="11.42578125" style="53"/>
    <col min="11954" max="11954" width="0.7109375" style="53" customWidth="1"/>
    <col min="11955" max="11957" width="8.85546875" style="53" customWidth="1"/>
    <col min="11958" max="11958" width="0" style="53" hidden="1" customWidth="1"/>
    <col min="11959" max="11959" width="8.85546875" style="53" customWidth="1"/>
    <col min="11960" max="11960" width="1.140625" style="53" customWidth="1"/>
    <col min="11961" max="11961" width="6.28515625" style="53" customWidth="1"/>
    <col min="11962" max="11962" width="10.140625" style="53" customWidth="1"/>
    <col min="11963" max="11963" width="14.140625" style="53" customWidth="1"/>
    <col min="11964" max="11964" width="14.85546875" style="53" customWidth="1"/>
    <col min="11965" max="11965" width="9" style="53" customWidth="1"/>
    <col min="11966" max="11972" width="13" style="53" customWidth="1"/>
    <col min="11973" max="11973" width="0" style="53" hidden="1" customWidth="1"/>
    <col min="11974" max="11974" width="9.7109375" style="53" customWidth="1"/>
    <col min="11975" max="11975" width="2" style="53" customWidth="1"/>
    <col min="11976" max="11976" width="16" style="53" customWidth="1"/>
    <col min="11977" max="11977" width="21.7109375" style="53" customWidth="1"/>
    <col min="11978" max="11978" width="21.5703125" style="53" customWidth="1"/>
    <col min="11979" max="11979" width="0.5703125" style="53" customWidth="1"/>
    <col min="11980" max="11980" width="10.85546875" style="53" customWidth="1"/>
    <col min="11981" max="11981" width="6.140625" style="53" customWidth="1"/>
    <col min="11982" max="11982" width="13.42578125" style="53" customWidth="1"/>
    <col min="11983" max="11983" width="7.85546875" style="53" customWidth="1"/>
    <col min="11984" max="11984" width="8.7109375" style="53" customWidth="1"/>
    <col min="11985" max="11985" width="7" style="53" customWidth="1"/>
    <col min="11986" max="11986" width="11.42578125" style="53"/>
    <col min="11987" max="11987" width="15" style="53" customWidth="1"/>
    <col min="11988" max="11988" width="8.7109375" style="53" customWidth="1"/>
    <col min="11989" max="12209" width="11.42578125" style="53"/>
    <col min="12210" max="12210" width="0.7109375" style="53" customWidth="1"/>
    <col min="12211" max="12213" width="8.85546875" style="53" customWidth="1"/>
    <col min="12214" max="12214" width="0" style="53" hidden="1" customWidth="1"/>
    <col min="12215" max="12215" width="8.85546875" style="53" customWidth="1"/>
    <col min="12216" max="12216" width="1.140625" style="53" customWidth="1"/>
    <col min="12217" max="12217" width="6.28515625" style="53" customWidth="1"/>
    <col min="12218" max="12218" width="10.140625" style="53" customWidth="1"/>
    <col min="12219" max="12219" width="14.140625" style="53" customWidth="1"/>
    <col min="12220" max="12220" width="14.85546875" style="53" customWidth="1"/>
    <col min="12221" max="12221" width="9" style="53" customWidth="1"/>
    <col min="12222" max="12228" width="13" style="53" customWidth="1"/>
    <col min="12229" max="12229" width="0" style="53" hidden="1" customWidth="1"/>
    <col min="12230" max="12230" width="9.7109375" style="53" customWidth="1"/>
    <col min="12231" max="12231" width="2" style="53" customWidth="1"/>
    <col min="12232" max="12232" width="16" style="53" customWidth="1"/>
    <col min="12233" max="12233" width="21.7109375" style="53" customWidth="1"/>
    <col min="12234" max="12234" width="21.5703125" style="53" customWidth="1"/>
    <col min="12235" max="12235" width="0.5703125" style="53" customWidth="1"/>
    <col min="12236" max="12236" width="10.85546875" style="53" customWidth="1"/>
    <col min="12237" max="12237" width="6.140625" style="53" customWidth="1"/>
    <col min="12238" max="12238" width="13.42578125" style="53" customWidth="1"/>
    <col min="12239" max="12239" width="7.85546875" style="53" customWidth="1"/>
    <col min="12240" max="12240" width="8.7109375" style="53" customWidth="1"/>
    <col min="12241" max="12241" width="7" style="53" customWidth="1"/>
    <col min="12242" max="12242" width="11.42578125" style="53"/>
    <col min="12243" max="12243" width="15" style="53" customWidth="1"/>
    <col min="12244" max="12244" width="8.7109375" style="53" customWidth="1"/>
    <col min="12245" max="12465" width="11.42578125" style="53"/>
    <col min="12466" max="12466" width="0.7109375" style="53" customWidth="1"/>
    <col min="12467" max="12469" width="8.85546875" style="53" customWidth="1"/>
    <col min="12470" max="12470" width="0" style="53" hidden="1" customWidth="1"/>
    <col min="12471" max="12471" width="8.85546875" style="53" customWidth="1"/>
    <col min="12472" max="12472" width="1.140625" style="53" customWidth="1"/>
    <col min="12473" max="12473" width="6.28515625" style="53" customWidth="1"/>
    <col min="12474" max="12474" width="10.140625" style="53" customWidth="1"/>
    <col min="12475" max="12475" width="14.140625" style="53" customWidth="1"/>
    <col min="12476" max="12476" width="14.85546875" style="53" customWidth="1"/>
    <col min="12477" max="12477" width="9" style="53" customWidth="1"/>
    <col min="12478" max="12484" width="13" style="53" customWidth="1"/>
    <col min="12485" max="12485" width="0" style="53" hidden="1" customWidth="1"/>
    <col min="12486" max="12486" width="9.7109375" style="53" customWidth="1"/>
    <col min="12487" max="12487" width="2" style="53" customWidth="1"/>
    <col min="12488" max="12488" width="16" style="53" customWidth="1"/>
    <col min="12489" max="12489" width="21.7109375" style="53" customWidth="1"/>
    <col min="12490" max="12490" width="21.5703125" style="53" customWidth="1"/>
    <col min="12491" max="12491" width="0.5703125" style="53" customWidth="1"/>
    <col min="12492" max="12492" width="10.85546875" style="53" customWidth="1"/>
    <col min="12493" max="12493" width="6.140625" style="53" customWidth="1"/>
    <col min="12494" max="12494" width="13.42578125" style="53" customWidth="1"/>
    <col min="12495" max="12495" width="7.85546875" style="53" customWidth="1"/>
    <col min="12496" max="12496" width="8.7109375" style="53" customWidth="1"/>
    <col min="12497" max="12497" width="7" style="53" customWidth="1"/>
    <col min="12498" max="12498" width="11.42578125" style="53"/>
    <col min="12499" max="12499" width="15" style="53" customWidth="1"/>
    <col min="12500" max="12500" width="8.7109375" style="53" customWidth="1"/>
    <col min="12501" max="12721" width="11.42578125" style="53"/>
    <col min="12722" max="12722" width="0.7109375" style="53" customWidth="1"/>
    <col min="12723" max="12725" width="8.85546875" style="53" customWidth="1"/>
    <col min="12726" max="12726" width="0" style="53" hidden="1" customWidth="1"/>
    <col min="12727" max="12727" width="8.85546875" style="53" customWidth="1"/>
    <col min="12728" max="12728" width="1.140625" style="53" customWidth="1"/>
    <col min="12729" max="12729" width="6.28515625" style="53" customWidth="1"/>
    <col min="12730" max="12730" width="10.140625" style="53" customWidth="1"/>
    <col min="12731" max="12731" width="14.140625" style="53" customWidth="1"/>
    <col min="12732" max="12732" width="14.85546875" style="53" customWidth="1"/>
    <col min="12733" max="12733" width="9" style="53" customWidth="1"/>
    <col min="12734" max="12740" width="13" style="53" customWidth="1"/>
    <col min="12741" max="12741" width="0" style="53" hidden="1" customWidth="1"/>
    <col min="12742" max="12742" width="9.7109375" style="53" customWidth="1"/>
    <col min="12743" max="12743" width="2" style="53" customWidth="1"/>
    <col min="12744" max="12744" width="16" style="53" customWidth="1"/>
    <col min="12745" max="12745" width="21.7109375" style="53" customWidth="1"/>
    <col min="12746" max="12746" width="21.5703125" style="53" customWidth="1"/>
    <col min="12747" max="12747" width="0.5703125" style="53" customWidth="1"/>
    <col min="12748" max="12748" width="10.85546875" style="53" customWidth="1"/>
    <col min="12749" max="12749" width="6.140625" style="53" customWidth="1"/>
    <col min="12750" max="12750" width="13.42578125" style="53" customWidth="1"/>
    <col min="12751" max="12751" width="7.85546875" style="53" customWidth="1"/>
    <col min="12752" max="12752" width="8.7109375" style="53" customWidth="1"/>
    <col min="12753" max="12753" width="7" style="53" customWidth="1"/>
    <col min="12754" max="12754" width="11.42578125" style="53"/>
    <col min="12755" max="12755" width="15" style="53" customWidth="1"/>
    <col min="12756" max="12756" width="8.7109375" style="53" customWidth="1"/>
    <col min="12757" max="12977" width="11.42578125" style="53"/>
    <col min="12978" max="12978" width="0.7109375" style="53" customWidth="1"/>
    <col min="12979" max="12981" width="8.85546875" style="53" customWidth="1"/>
    <col min="12982" max="12982" width="0" style="53" hidden="1" customWidth="1"/>
    <col min="12983" max="12983" width="8.85546875" style="53" customWidth="1"/>
    <col min="12984" max="12984" width="1.140625" style="53" customWidth="1"/>
    <col min="12985" max="12985" width="6.28515625" style="53" customWidth="1"/>
    <col min="12986" max="12986" width="10.140625" style="53" customWidth="1"/>
    <col min="12987" max="12987" width="14.140625" style="53" customWidth="1"/>
    <col min="12988" max="12988" width="14.85546875" style="53" customWidth="1"/>
    <col min="12989" max="12989" width="9" style="53" customWidth="1"/>
    <col min="12990" max="12996" width="13" style="53" customWidth="1"/>
    <col min="12997" max="12997" width="0" style="53" hidden="1" customWidth="1"/>
    <col min="12998" max="12998" width="9.7109375" style="53" customWidth="1"/>
    <col min="12999" max="12999" width="2" style="53" customWidth="1"/>
    <col min="13000" max="13000" width="16" style="53" customWidth="1"/>
    <col min="13001" max="13001" width="21.7109375" style="53" customWidth="1"/>
    <col min="13002" max="13002" width="21.5703125" style="53" customWidth="1"/>
    <col min="13003" max="13003" width="0.5703125" style="53" customWidth="1"/>
    <col min="13004" max="13004" width="10.85546875" style="53" customWidth="1"/>
    <col min="13005" max="13005" width="6.140625" style="53" customWidth="1"/>
    <col min="13006" max="13006" width="13.42578125" style="53" customWidth="1"/>
    <col min="13007" max="13007" width="7.85546875" style="53" customWidth="1"/>
    <col min="13008" max="13008" width="8.7109375" style="53" customWidth="1"/>
    <col min="13009" max="13009" width="7" style="53" customWidth="1"/>
    <col min="13010" max="13010" width="11.42578125" style="53"/>
    <col min="13011" max="13011" width="15" style="53" customWidth="1"/>
    <col min="13012" max="13012" width="8.7109375" style="53" customWidth="1"/>
    <col min="13013" max="13233" width="11.42578125" style="53"/>
    <col min="13234" max="13234" width="0.7109375" style="53" customWidth="1"/>
    <col min="13235" max="13237" width="8.85546875" style="53" customWidth="1"/>
    <col min="13238" max="13238" width="0" style="53" hidden="1" customWidth="1"/>
    <col min="13239" max="13239" width="8.85546875" style="53" customWidth="1"/>
    <col min="13240" max="13240" width="1.140625" style="53" customWidth="1"/>
    <col min="13241" max="13241" width="6.28515625" style="53" customWidth="1"/>
    <col min="13242" max="13242" width="10.140625" style="53" customWidth="1"/>
    <col min="13243" max="13243" width="14.140625" style="53" customWidth="1"/>
    <col min="13244" max="13244" width="14.85546875" style="53" customWidth="1"/>
    <col min="13245" max="13245" width="9" style="53" customWidth="1"/>
    <col min="13246" max="13252" width="13" style="53" customWidth="1"/>
    <col min="13253" max="13253" width="0" style="53" hidden="1" customWidth="1"/>
    <col min="13254" max="13254" width="9.7109375" style="53" customWidth="1"/>
    <col min="13255" max="13255" width="2" style="53" customWidth="1"/>
    <col min="13256" max="13256" width="16" style="53" customWidth="1"/>
    <col min="13257" max="13257" width="21.7109375" style="53" customWidth="1"/>
    <col min="13258" max="13258" width="21.5703125" style="53" customWidth="1"/>
    <col min="13259" max="13259" width="0.5703125" style="53" customWidth="1"/>
    <col min="13260" max="13260" width="10.85546875" style="53" customWidth="1"/>
    <col min="13261" max="13261" width="6.140625" style="53" customWidth="1"/>
    <col min="13262" max="13262" width="13.42578125" style="53" customWidth="1"/>
    <col min="13263" max="13263" width="7.85546875" style="53" customWidth="1"/>
    <col min="13264" max="13264" width="8.7109375" style="53" customWidth="1"/>
    <col min="13265" max="13265" width="7" style="53" customWidth="1"/>
    <col min="13266" max="13266" width="11.42578125" style="53"/>
    <col min="13267" max="13267" width="15" style="53" customWidth="1"/>
    <col min="13268" max="13268" width="8.7109375" style="53" customWidth="1"/>
    <col min="13269" max="13489" width="11.42578125" style="53"/>
    <col min="13490" max="13490" width="0.7109375" style="53" customWidth="1"/>
    <col min="13491" max="13493" width="8.85546875" style="53" customWidth="1"/>
    <col min="13494" max="13494" width="0" style="53" hidden="1" customWidth="1"/>
    <col min="13495" max="13495" width="8.85546875" style="53" customWidth="1"/>
    <col min="13496" max="13496" width="1.140625" style="53" customWidth="1"/>
    <col min="13497" max="13497" width="6.28515625" style="53" customWidth="1"/>
    <col min="13498" max="13498" width="10.140625" style="53" customWidth="1"/>
    <col min="13499" max="13499" width="14.140625" style="53" customWidth="1"/>
    <col min="13500" max="13500" width="14.85546875" style="53" customWidth="1"/>
    <col min="13501" max="13501" width="9" style="53" customWidth="1"/>
    <col min="13502" max="13508" width="13" style="53" customWidth="1"/>
    <col min="13509" max="13509" width="0" style="53" hidden="1" customWidth="1"/>
    <col min="13510" max="13510" width="9.7109375" style="53" customWidth="1"/>
    <col min="13511" max="13511" width="2" style="53" customWidth="1"/>
    <col min="13512" max="13512" width="16" style="53" customWidth="1"/>
    <col min="13513" max="13513" width="21.7109375" style="53" customWidth="1"/>
    <col min="13514" max="13514" width="21.5703125" style="53" customWidth="1"/>
    <col min="13515" max="13515" width="0.5703125" style="53" customWidth="1"/>
    <col min="13516" max="13516" width="10.85546875" style="53" customWidth="1"/>
    <col min="13517" max="13517" width="6.140625" style="53" customWidth="1"/>
    <col min="13518" max="13518" width="13.42578125" style="53" customWidth="1"/>
    <col min="13519" max="13519" width="7.85546875" style="53" customWidth="1"/>
    <col min="13520" max="13520" width="8.7109375" style="53" customWidth="1"/>
    <col min="13521" max="13521" width="7" style="53" customWidth="1"/>
    <col min="13522" max="13522" width="11.42578125" style="53"/>
    <col min="13523" max="13523" width="15" style="53" customWidth="1"/>
    <col min="13524" max="13524" width="8.7109375" style="53" customWidth="1"/>
    <col min="13525" max="13745" width="11.42578125" style="53"/>
    <col min="13746" max="13746" width="0.7109375" style="53" customWidth="1"/>
    <col min="13747" max="13749" width="8.85546875" style="53" customWidth="1"/>
    <col min="13750" max="13750" width="0" style="53" hidden="1" customWidth="1"/>
    <col min="13751" max="13751" width="8.85546875" style="53" customWidth="1"/>
    <col min="13752" max="13752" width="1.140625" style="53" customWidth="1"/>
    <col min="13753" max="13753" width="6.28515625" style="53" customWidth="1"/>
    <col min="13754" max="13754" width="10.140625" style="53" customWidth="1"/>
    <col min="13755" max="13755" width="14.140625" style="53" customWidth="1"/>
    <col min="13756" max="13756" width="14.85546875" style="53" customWidth="1"/>
    <col min="13757" max="13757" width="9" style="53" customWidth="1"/>
    <col min="13758" max="13764" width="13" style="53" customWidth="1"/>
    <col min="13765" max="13765" width="0" style="53" hidden="1" customWidth="1"/>
    <col min="13766" max="13766" width="9.7109375" style="53" customWidth="1"/>
    <col min="13767" max="13767" width="2" style="53" customWidth="1"/>
    <col min="13768" max="13768" width="16" style="53" customWidth="1"/>
    <col min="13769" max="13769" width="21.7109375" style="53" customWidth="1"/>
    <col min="13770" max="13770" width="21.5703125" style="53" customWidth="1"/>
    <col min="13771" max="13771" width="0.5703125" style="53" customWidth="1"/>
    <col min="13772" max="13772" width="10.85546875" style="53" customWidth="1"/>
    <col min="13773" max="13773" width="6.140625" style="53" customWidth="1"/>
    <col min="13774" max="13774" width="13.42578125" style="53" customWidth="1"/>
    <col min="13775" max="13775" width="7.85546875" style="53" customWidth="1"/>
    <col min="13776" max="13776" width="8.7109375" style="53" customWidth="1"/>
    <col min="13777" max="13777" width="7" style="53" customWidth="1"/>
    <col min="13778" max="13778" width="11.42578125" style="53"/>
    <col min="13779" max="13779" width="15" style="53" customWidth="1"/>
    <col min="13780" max="13780" width="8.7109375" style="53" customWidth="1"/>
    <col min="13781" max="14001" width="11.42578125" style="53"/>
    <col min="14002" max="14002" width="0.7109375" style="53" customWidth="1"/>
    <col min="14003" max="14005" width="8.85546875" style="53" customWidth="1"/>
    <col min="14006" max="14006" width="0" style="53" hidden="1" customWidth="1"/>
    <col min="14007" max="14007" width="8.85546875" style="53" customWidth="1"/>
    <col min="14008" max="14008" width="1.140625" style="53" customWidth="1"/>
    <col min="14009" max="14009" width="6.28515625" style="53" customWidth="1"/>
    <col min="14010" max="14010" width="10.140625" style="53" customWidth="1"/>
    <col min="14011" max="14011" width="14.140625" style="53" customWidth="1"/>
    <col min="14012" max="14012" width="14.85546875" style="53" customWidth="1"/>
    <col min="14013" max="14013" width="9" style="53" customWidth="1"/>
    <col min="14014" max="14020" width="13" style="53" customWidth="1"/>
    <col min="14021" max="14021" width="0" style="53" hidden="1" customWidth="1"/>
    <col min="14022" max="14022" width="9.7109375" style="53" customWidth="1"/>
    <col min="14023" max="14023" width="2" style="53" customWidth="1"/>
    <col min="14024" max="14024" width="16" style="53" customWidth="1"/>
    <col min="14025" max="14025" width="21.7109375" style="53" customWidth="1"/>
    <col min="14026" max="14026" width="21.5703125" style="53" customWidth="1"/>
    <col min="14027" max="14027" width="0.5703125" style="53" customWidth="1"/>
    <col min="14028" max="14028" width="10.85546875" style="53" customWidth="1"/>
    <col min="14029" max="14029" width="6.140625" style="53" customWidth="1"/>
    <col min="14030" max="14030" width="13.42578125" style="53" customWidth="1"/>
    <col min="14031" max="14031" width="7.85546875" style="53" customWidth="1"/>
    <col min="14032" max="14032" width="8.7109375" style="53" customWidth="1"/>
    <col min="14033" max="14033" width="7" style="53" customWidth="1"/>
    <col min="14034" max="14034" width="11.42578125" style="53"/>
    <col min="14035" max="14035" width="15" style="53" customWidth="1"/>
    <col min="14036" max="14036" width="8.7109375" style="53" customWidth="1"/>
    <col min="14037" max="14257" width="11.42578125" style="53"/>
    <col min="14258" max="14258" width="0.7109375" style="53" customWidth="1"/>
    <col min="14259" max="14261" width="8.85546875" style="53" customWidth="1"/>
    <col min="14262" max="14262" width="0" style="53" hidden="1" customWidth="1"/>
    <col min="14263" max="14263" width="8.85546875" style="53" customWidth="1"/>
    <col min="14264" max="14264" width="1.140625" style="53" customWidth="1"/>
    <col min="14265" max="14265" width="6.28515625" style="53" customWidth="1"/>
    <col min="14266" max="14266" width="10.140625" style="53" customWidth="1"/>
    <col min="14267" max="14267" width="14.140625" style="53" customWidth="1"/>
    <col min="14268" max="14268" width="14.85546875" style="53" customWidth="1"/>
    <col min="14269" max="14269" width="9" style="53" customWidth="1"/>
    <col min="14270" max="14276" width="13" style="53" customWidth="1"/>
    <col min="14277" max="14277" width="0" style="53" hidden="1" customWidth="1"/>
    <col min="14278" max="14278" width="9.7109375" style="53" customWidth="1"/>
    <col min="14279" max="14279" width="2" style="53" customWidth="1"/>
    <col min="14280" max="14280" width="16" style="53" customWidth="1"/>
    <col min="14281" max="14281" width="21.7109375" style="53" customWidth="1"/>
    <col min="14282" max="14282" width="21.5703125" style="53" customWidth="1"/>
    <col min="14283" max="14283" width="0.5703125" style="53" customWidth="1"/>
    <col min="14284" max="14284" width="10.85546875" style="53" customWidth="1"/>
    <col min="14285" max="14285" width="6.140625" style="53" customWidth="1"/>
    <col min="14286" max="14286" width="13.42578125" style="53" customWidth="1"/>
    <col min="14287" max="14287" width="7.85546875" style="53" customWidth="1"/>
    <col min="14288" max="14288" width="8.7109375" style="53" customWidth="1"/>
    <col min="14289" max="14289" width="7" style="53" customWidth="1"/>
    <col min="14290" max="14290" width="11.42578125" style="53"/>
    <col min="14291" max="14291" width="15" style="53" customWidth="1"/>
    <col min="14292" max="14292" width="8.7109375" style="53" customWidth="1"/>
    <col min="14293" max="14513" width="11.42578125" style="53"/>
    <col min="14514" max="14514" width="0.7109375" style="53" customWidth="1"/>
    <col min="14515" max="14517" width="8.85546875" style="53" customWidth="1"/>
    <col min="14518" max="14518" width="0" style="53" hidden="1" customWidth="1"/>
    <col min="14519" max="14519" width="8.85546875" style="53" customWidth="1"/>
    <col min="14520" max="14520" width="1.140625" style="53" customWidth="1"/>
    <col min="14521" max="14521" width="6.28515625" style="53" customWidth="1"/>
    <col min="14522" max="14522" width="10.140625" style="53" customWidth="1"/>
    <col min="14523" max="14523" width="14.140625" style="53" customWidth="1"/>
    <col min="14524" max="14524" width="14.85546875" style="53" customWidth="1"/>
    <col min="14525" max="14525" width="9" style="53" customWidth="1"/>
    <col min="14526" max="14532" width="13" style="53" customWidth="1"/>
    <col min="14533" max="14533" width="0" style="53" hidden="1" customWidth="1"/>
    <col min="14534" max="14534" width="9.7109375" style="53" customWidth="1"/>
    <col min="14535" max="14535" width="2" style="53" customWidth="1"/>
    <col min="14536" max="14536" width="16" style="53" customWidth="1"/>
    <col min="14537" max="14537" width="21.7109375" style="53" customWidth="1"/>
    <col min="14538" max="14538" width="21.5703125" style="53" customWidth="1"/>
    <col min="14539" max="14539" width="0.5703125" style="53" customWidth="1"/>
    <col min="14540" max="14540" width="10.85546875" style="53" customWidth="1"/>
    <col min="14541" max="14541" width="6.140625" style="53" customWidth="1"/>
    <col min="14542" max="14542" width="13.42578125" style="53" customWidth="1"/>
    <col min="14543" max="14543" width="7.85546875" style="53" customWidth="1"/>
    <col min="14544" max="14544" width="8.7109375" style="53" customWidth="1"/>
    <col min="14545" max="14545" width="7" style="53" customWidth="1"/>
    <col min="14546" max="14546" width="11.42578125" style="53"/>
    <col min="14547" max="14547" width="15" style="53" customWidth="1"/>
    <col min="14548" max="14548" width="8.7109375" style="53" customWidth="1"/>
    <col min="14549" max="16384" width="11.42578125" style="53"/>
  </cols>
  <sheetData>
    <row r="1" spans="1:32" s="70" customFormat="1" ht="21.75" customHeight="1" x14ac:dyDescent="0.25">
      <c r="H1" s="71">
        <f>ACCUEIL!C2</f>
        <v>2014</v>
      </c>
      <c r="I1" s="138" t="s">
        <v>18</v>
      </c>
      <c r="J1" s="138"/>
      <c r="Z1" s="72"/>
      <c r="AA1" s="72"/>
      <c r="AB1" s="72"/>
      <c r="AC1" s="268"/>
      <c r="AD1" s="269"/>
      <c r="AE1" s="269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73"/>
      <c r="AA2" s="73"/>
      <c r="AB2" s="73"/>
      <c r="AC2" s="73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73"/>
      <c r="AA3" s="73"/>
      <c r="AB3" s="73"/>
      <c r="AC3" s="73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73"/>
      <c r="AA4" s="73"/>
      <c r="AB4" s="73"/>
      <c r="AC4" s="73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272"/>
      <c r="Q5" s="5"/>
      <c r="R5" s="5"/>
      <c r="S5" s="5"/>
      <c r="T5" s="6"/>
      <c r="U5" s="1"/>
      <c r="V5" s="1"/>
      <c r="W5" s="1"/>
      <c r="X5" s="1"/>
      <c r="Y5" s="1"/>
      <c r="Z5" s="74"/>
      <c r="AA5" s="74"/>
      <c r="AB5" s="74"/>
      <c r="AC5" s="74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8"/>
      <c r="I6" s="8"/>
      <c r="J6" s="7"/>
      <c r="K6" s="7"/>
      <c r="L6" s="7"/>
      <c r="M6" s="7"/>
      <c r="N6" s="7"/>
      <c r="O6" s="7"/>
      <c r="P6" s="9"/>
      <c r="Q6" s="9"/>
      <c r="R6" s="9"/>
      <c r="S6" s="9"/>
      <c r="T6" s="10"/>
      <c r="U6" s="262" t="s">
        <v>27</v>
      </c>
      <c r="V6" s="7"/>
      <c r="W6" s="7"/>
      <c r="X6" s="1"/>
      <c r="Y6" s="1"/>
      <c r="Z6" s="74"/>
      <c r="AA6" s="74"/>
      <c r="AB6" s="74"/>
      <c r="AC6" s="74"/>
      <c r="AD6" s="1"/>
      <c r="AE6" s="1"/>
      <c r="AF6" s="1"/>
    </row>
    <row r="7" spans="1:32" ht="13.5" customHeight="1" x14ac:dyDescent="0.2">
      <c r="A7" s="1"/>
      <c r="B7" s="1"/>
      <c r="C7" s="1"/>
      <c r="D7" s="272"/>
      <c r="E7" s="1"/>
      <c r="F7" s="1"/>
      <c r="G7" s="1"/>
      <c r="H7" s="55"/>
      <c r="I7" s="293" t="s">
        <v>0</v>
      </c>
      <c r="J7" s="294"/>
      <c r="K7" s="297" t="s">
        <v>18</v>
      </c>
      <c r="L7" s="298"/>
      <c r="M7" s="11" t="s">
        <v>1</v>
      </c>
      <c r="N7" s="12" t="s">
        <v>2</v>
      </c>
      <c r="O7" s="13" t="s">
        <v>3</v>
      </c>
      <c r="P7" s="14" t="s">
        <v>4</v>
      </c>
      <c r="Q7" s="13" t="s">
        <v>5</v>
      </c>
      <c r="R7" s="14" t="s">
        <v>6</v>
      </c>
      <c r="S7" s="13" t="s">
        <v>7</v>
      </c>
      <c r="T7" s="6"/>
      <c r="U7" s="301">
        <v>1</v>
      </c>
      <c r="V7" s="7"/>
      <c r="W7" s="7"/>
      <c r="X7" s="1"/>
      <c r="Y7" s="1"/>
      <c r="Z7" s="74"/>
      <c r="AA7" s="74"/>
      <c r="AB7" s="74"/>
      <c r="AC7" s="74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5"/>
      <c r="I8" s="295"/>
      <c r="J8" s="296"/>
      <c r="K8" s="299"/>
      <c r="L8" s="300"/>
      <c r="M8" s="303">
        <f>7*U7+DATE(H12,1,3)-WEEKDAY(DATE(H12,1,3))-5</f>
        <v>41638</v>
      </c>
      <c r="N8" s="303">
        <f t="shared" ref="N8:S8" si="0">M8+1</f>
        <v>41639</v>
      </c>
      <c r="O8" s="303">
        <f t="shared" si="0"/>
        <v>41640</v>
      </c>
      <c r="P8" s="303">
        <f t="shared" si="0"/>
        <v>41641</v>
      </c>
      <c r="Q8" s="303">
        <f t="shared" si="0"/>
        <v>41642</v>
      </c>
      <c r="R8" s="303">
        <f t="shared" si="0"/>
        <v>41643</v>
      </c>
      <c r="S8" s="303">
        <f t="shared" si="0"/>
        <v>41644</v>
      </c>
      <c r="T8" s="6"/>
      <c r="U8" s="301"/>
      <c r="V8" s="7"/>
      <c r="W8" s="7"/>
      <c r="X8" s="1"/>
      <c r="Y8" s="1"/>
      <c r="Z8" s="74"/>
      <c r="AA8" s="74"/>
      <c r="AB8" s="74"/>
      <c r="AC8" s="74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5"/>
      <c r="I9" s="16" t="s">
        <v>8</v>
      </c>
      <c r="J9" s="17"/>
      <c r="K9" s="18" t="s">
        <v>122</v>
      </c>
      <c r="L9" s="19"/>
      <c r="M9" s="304"/>
      <c r="N9" s="304"/>
      <c r="O9" s="304"/>
      <c r="P9" s="304"/>
      <c r="Q9" s="304"/>
      <c r="R9" s="304"/>
      <c r="S9" s="304"/>
      <c r="T9" s="6"/>
      <c r="U9" s="302"/>
      <c r="V9" s="7"/>
      <c r="W9" s="7"/>
      <c r="X9" s="1"/>
      <c r="Y9" s="1"/>
      <c r="Z9" s="74"/>
      <c r="AA9" s="74"/>
      <c r="AB9" s="74"/>
      <c r="AC9" s="74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5"/>
      <c r="I10" s="20" t="s">
        <v>276</v>
      </c>
      <c r="J10" s="281" t="str">
        <f t="shared" ref="J10:J29" si="1">IF(I10="","",IF(ISTEXT(I10),"",VLOOKUP(I10,ADHERENTS,2,FALSE)))</f>
        <v/>
      </c>
      <c r="K10" s="21"/>
      <c r="L10" s="22"/>
      <c r="M10" s="23"/>
      <c r="N10" s="23"/>
      <c r="O10" s="23"/>
      <c r="P10" s="23">
        <v>7</v>
      </c>
      <c r="Q10" s="23"/>
      <c r="R10" s="23"/>
      <c r="S10" s="23"/>
      <c r="T10" s="24" t="str">
        <f t="shared" ref="T10:T29" si="2">IF(I10="","",I10)</f>
        <v>TRA</v>
      </c>
      <c r="U10" s="25">
        <f t="shared" ref="U10:U29" si="3">SUM(M10:S10)</f>
        <v>7</v>
      </c>
      <c r="V10" s="7"/>
      <c r="W10" s="7"/>
      <c r="X10" s="1"/>
      <c r="Y10" s="1"/>
      <c r="Z10" s="74"/>
      <c r="AA10" s="74"/>
      <c r="AB10" s="74"/>
      <c r="AC10" s="74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5"/>
      <c r="I11" s="26" t="s">
        <v>277</v>
      </c>
      <c r="J11" s="282" t="str">
        <f t="shared" si="1"/>
        <v/>
      </c>
      <c r="K11" s="27"/>
      <c r="L11" s="28"/>
      <c r="M11" s="29"/>
      <c r="N11" s="29"/>
      <c r="O11" s="29"/>
      <c r="P11" s="29">
        <v>8</v>
      </c>
      <c r="Q11" s="29"/>
      <c r="R11" s="29">
        <v>5</v>
      </c>
      <c r="S11" s="29"/>
      <c r="T11" s="30" t="str">
        <f t="shared" si="2"/>
        <v>DESF</v>
      </c>
      <c r="U11" s="31">
        <f t="shared" si="3"/>
        <v>13</v>
      </c>
      <c r="V11" s="7"/>
      <c r="W11" s="7"/>
      <c r="X11" s="1"/>
      <c r="Y11" s="1"/>
      <c r="Z11" s="74"/>
      <c r="AA11" s="74"/>
      <c r="AB11" s="74"/>
      <c r="AC11" s="74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309">
        <f>$H$1</f>
        <v>2014</v>
      </c>
      <c r="I12" s="32" t="s">
        <v>281</v>
      </c>
      <c r="J12" s="282" t="str">
        <f t="shared" si="1"/>
        <v/>
      </c>
      <c r="K12" s="33"/>
      <c r="L12" s="34"/>
      <c r="M12" s="35"/>
      <c r="N12" s="35"/>
      <c r="O12" s="35"/>
      <c r="P12" s="35"/>
      <c r="Q12" s="35"/>
      <c r="R12" s="35"/>
      <c r="S12" s="35">
        <v>2</v>
      </c>
      <c r="T12" s="36" t="str">
        <f t="shared" si="2"/>
        <v>ZZZ</v>
      </c>
      <c r="U12" s="37">
        <f t="shared" si="3"/>
        <v>2</v>
      </c>
      <c r="V12" s="7"/>
      <c r="W12" s="7"/>
      <c r="X12" s="1"/>
      <c r="Y12" s="1"/>
      <c r="Z12" s="74"/>
      <c r="AA12" s="74"/>
      <c r="AB12" s="74"/>
      <c r="AC12" s="74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309"/>
      <c r="I13" s="26"/>
      <c r="J13" s="282" t="str">
        <f t="shared" si="1"/>
        <v/>
      </c>
      <c r="K13" s="27"/>
      <c r="L13" s="28"/>
      <c r="M13" s="29"/>
      <c r="N13" s="29"/>
      <c r="O13" s="29"/>
      <c r="P13" s="29"/>
      <c r="Q13" s="29"/>
      <c r="R13" s="29"/>
      <c r="S13" s="29"/>
      <c r="T13" s="30" t="str">
        <f t="shared" si="2"/>
        <v/>
      </c>
      <c r="U13" s="31">
        <f t="shared" si="3"/>
        <v>0</v>
      </c>
      <c r="V13" s="7"/>
      <c r="W13" s="7"/>
      <c r="X13" s="1"/>
      <c r="Y13" s="1"/>
      <c r="Z13" s="74"/>
      <c r="AA13" s="74"/>
      <c r="AB13" s="74"/>
      <c r="AC13" s="74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309"/>
      <c r="I14" s="32"/>
      <c r="J14" s="282" t="str">
        <f t="shared" si="1"/>
        <v/>
      </c>
      <c r="K14" s="33"/>
      <c r="L14" s="34"/>
      <c r="M14" s="38"/>
      <c r="N14" s="38"/>
      <c r="O14" s="38"/>
      <c r="P14" s="38"/>
      <c r="Q14" s="38"/>
      <c r="R14" s="38"/>
      <c r="S14" s="38"/>
      <c r="T14" s="39" t="str">
        <f t="shared" si="2"/>
        <v/>
      </c>
      <c r="U14" s="40">
        <f t="shared" si="3"/>
        <v>0</v>
      </c>
      <c r="V14" s="7"/>
      <c r="W14" s="7"/>
      <c r="X14" s="1"/>
      <c r="Y14" s="1"/>
      <c r="Z14" s="74"/>
      <c r="AA14" s="74"/>
      <c r="AB14" s="74"/>
      <c r="AC14" s="74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309"/>
      <c r="I15" s="26"/>
      <c r="J15" s="282" t="str">
        <f t="shared" si="1"/>
        <v/>
      </c>
      <c r="K15" s="27"/>
      <c r="L15" s="28"/>
      <c r="M15" s="29"/>
      <c r="N15" s="29"/>
      <c r="O15" s="29"/>
      <c r="P15" s="29"/>
      <c r="Q15" s="29"/>
      <c r="R15" s="29"/>
      <c r="S15" s="29"/>
      <c r="T15" s="30" t="str">
        <f t="shared" si="2"/>
        <v/>
      </c>
      <c r="U15" s="31">
        <f t="shared" si="3"/>
        <v>0</v>
      </c>
      <c r="V15" s="7"/>
      <c r="W15" s="7"/>
      <c r="X15" s="1"/>
      <c r="Y15" s="1"/>
      <c r="Z15" s="74"/>
      <c r="AA15" s="74"/>
      <c r="AB15" s="74"/>
      <c r="AC15" s="74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309"/>
      <c r="I16" s="41"/>
      <c r="J16" s="282" t="str">
        <f t="shared" si="1"/>
        <v/>
      </c>
      <c r="K16" s="33"/>
      <c r="L16" s="34"/>
      <c r="M16" s="42"/>
      <c r="N16" s="42"/>
      <c r="O16" s="42"/>
      <c r="P16" s="42"/>
      <c r="Q16" s="42"/>
      <c r="R16" s="42"/>
      <c r="S16" s="42"/>
      <c r="T16" s="43" t="str">
        <f t="shared" si="2"/>
        <v/>
      </c>
      <c r="U16" s="44">
        <f t="shared" si="3"/>
        <v>0</v>
      </c>
      <c r="V16" s="7"/>
      <c r="W16" s="7"/>
      <c r="X16" s="1"/>
      <c r="Y16" s="1"/>
      <c r="Z16" s="74"/>
      <c r="AA16" s="74"/>
      <c r="AB16" s="74"/>
      <c r="AC16" s="74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309"/>
      <c r="I17" s="26"/>
      <c r="J17" s="282" t="str">
        <f t="shared" si="1"/>
        <v/>
      </c>
      <c r="K17" s="27"/>
      <c r="L17" s="28"/>
      <c r="M17" s="29"/>
      <c r="N17" s="29"/>
      <c r="O17" s="29"/>
      <c r="P17" s="29"/>
      <c r="Q17" s="29"/>
      <c r="R17" s="29"/>
      <c r="S17" s="29"/>
      <c r="T17" s="30" t="str">
        <f t="shared" si="2"/>
        <v/>
      </c>
      <c r="U17" s="31">
        <f t="shared" si="3"/>
        <v>0</v>
      </c>
      <c r="V17" s="7"/>
      <c r="W17" s="7"/>
      <c r="X17" s="1"/>
      <c r="Y17" s="1"/>
      <c r="Z17" s="74"/>
      <c r="AA17" s="74"/>
      <c r="AB17" s="74"/>
      <c r="AC17" s="74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64"/>
      <c r="I18" s="41"/>
      <c r="J18" s="282" t="str">
        <f t="shared" si="1"/>
        <v/>
      </c>
      <c r="K18" s="33"/>
      <c r="L18" s="34"/>
      <c r="M18" s="42"/>
      <c r="N18" s="42"/>
      <c r="O18" s="42"/>
      <c r="P18" s="42"/>
      <c r="Q18" s="42"/>
      <c r="R18" s="42"/>
      <c r="S18" s="42"/>
      <c r="T18" s="43" t="str">
        <f t="shared" si="2"/>
        <v/>
      </c>
      <c r="U18" s="44">
        <f t="shared" si="3"/>
        <v>0</v>
      </c>
      <c r="V18" s="7"/>
      <c r="W18" s="7"/>
      <c r="X18" s="1"/>
      <c r="Y18" s="1"/>
      <c r="Z18" s="74"/>
      <c r="AA18" s="74"/>
      <c r="AB18" s="74"/>
      <c r="AC18" s="74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273"/>
      <c r="I19" s="26"/>
      <c r="J19" s="282" t="str">
        <f t="shared" si="1"/>
        <v/>
      </c>
      <c r="K19" s="27"/>
      <c r="L19" s="28"/>
      <c r="M19" s="29"/>
      <c r="N19" s="29"/>
      <c r="O19" s="29"/>
      <c r="P19" s="29"/>
      <c r="Q19" s="29"/>
      <c r="R19" s="29"/>
      <c r="S19" s="29"/>
      <c r="T19" s="30" t="str">
        <f t="shared" si="2"/>
        <v/>
      </c>
      <c r="U19" s="31">
        <f t="shared" si="3"/>
        <v>0</v>
      </c>
      <c r="V19" s="7"/>
      <c r="W19" s="7"/>
      <c r="X19" s="1"/>
      <c r="Y19" s="1"/>
      <c r="Z19" s="74"/>
      <c r="AA19" s="74"/>
      <c r="AB19" s="74"/>
      <c r="AC19" s="74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273"/>
      <c r="I20" s="41"/>
      <c r="J20" s="282" t="str">
        <f t="shared" si="1"/>
        <v/>
      </c>
      <c r="K20" s="33"/>
      <c r="L20" s="34"/>
      <c r="M20" s="42"/>
      <c r="N20" s="42"/>
      <c r="O20" s="42"/>
      <c r="P20" s="42"/>
      <c r="Q20" s="42"/>
      <c r="R20" s="42"/>
      <c r="S20" s="42"/>
      <c r="T20" s="43" t="str">
        <f t="shared" si="2"/>
        <v/>
      </c>
      <c r="U20" s="44">
        <f t="shared" si="3"/>
        <v>0</v>
      </c>
      <c r="V20" s="7"/>
      <c r="W20" s="7"/>
      <c r="X20" s="1"/>
      <c r="Y20" s="1"/>
      <c r="Z20" s="74"/>
      <c r="AA20" s="74"/>
      <c r="AB20" s="74"/>
      <c r="AC20" s="74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273"/>
      <c r="I21" s="26"/>
      <c r="J21" s="282" t="str">
        <f t="shared" si="1"/>
        <v/>
      </c>
      <c r="K21" s="27"/>
      <c r="L21" s="28"/>
      <c r="M21" s="29"/>
      <c r="N21" s="29"/>
      <c r="O21" s="29"/>
      <c r="P21" s="29"/>
      <c r="Q21" s="29"/>
      <c r="R21" s="29"/>
      <c r="S21" s="29"/>
      <c r="T21" s="30" t="str">
        <f t="shared" si="2"/>
        <v/>
      </c>
      <c r="U21" s="31">
        <f t="shared" si="3"/>
        <v>0</v>
      </c>
      <c r="V21" s="7"/>
      <c r="W21" s="7"/>
      <c r="X21" s="1"/>
      <c r="Y21" s="1"/>
      <c r="Z21" s="74"/>
      <c r="AA21" s="74"/>
      <c r="AB21" s="74"/>
      <c r="AC21" s="74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64"/>
      <c r="I22" s="41"/>
      <c r="J22" s="282" t="str">
        <f t="shared" si="1"/>
        <v/>
      </c>
      <c r="K22" s="33"/>
      <c r="L22" s="34"/>
      <c r="M22" s="42"/>
      <c r="N22" s="42"/>
      <c r="O22" s="42"/>
      <c r="P22" s="42"/>
      <c r="Q22" s="42"/>
      <c r="R22" s="42"/>
      <c r="S22" s="42"/>
      <c r="T22" s="43" t="str">
        <f t="shared" si="2"/>
        <v/>
      </c>
      <c r="U22" s="44">
        <f t="shared" si="3"/>
        <v>0</v>
      </c>
      <c r="V22" s="7"/>
      <c r="W22" s="7"/>
      <c r="X22" s="1"/>
      <c r="Y22" s="1"/>
      <c r="Z22" s="74"/>
      <c r="AA22" s="74"/>
      <c r="AB22" s="74"/>
      <c r="AC22" s="74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64"/>
      <c r="I23" s="26"/>
      <c r="J23" s="282" t="str">
        <f t="shared" si="1"/>
        <v/>
      </c>
      <c r="K23" s="27"/>
      <c r="L23" s="28"/>
      <c r="M23" s="29"/>
      <c r="N23" s="29"/>
      <c r="O23" s="29"/>
      <c r="P23" s="29"/>
      <c r="Q23" s="29"/>
      <c r="R23" s="29"/>
      <c r="S23" s="29"/>
      <c r="T23" s="30" t="str">
        <f t="shared" si="2"/>
        <v/>
      </c>
      <c r="U23" s="31">
        <f t="shared" si="3"/>
        <v>0</v>
      </c>
      <c r="V23" s="7"/>
      <c r="W23" s="7"/>
      <c r="X23" s="1"/>
      <c r="Y23" s="1"/>
      <c r="Z23" s="74"/>
      <c r="AA23" s="74"/>
      <c r="AB23" s="74"/>
      <c r="AC23" s="74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64"/>
      <c r="I24" s="41"/>
      <c r="J24" s="282" t="str">
        <f t="shared" si="1"/>
        <v/>
      </c>
      <c r="K24" s="45" t="s">
        <v>9</v>
      </c>
      <c r="L24" s="34"/>
      <c r="M24" s="42"/>
      <c r="N24" s="42"/>
      <c r="O24" s="42"/>
      <c r="P24" s="42"/>
      <c r="Q24" s="42"/>
      <c r="R24" s="42"/>
      <c r="S24" s="42"/>
      <c r="T24" s="43" t="str">
        <f t="shared" si="2"/>
        <v/>
      </c>
      <c r="U24" s="44">
        <f t="shared" si="3"/>
        <v>0</v>
      </c>
      <c r="V24" s="7"/>
      <c r="W24" s="7"/>
      <c r="X24" s="1"/>
      <c r="Y24" s="1"/>
      <c r="Z24" s="74"/>
      <c r="AA24" s="74"/>
      <c r="AB24" s="74"/>
      <c r="AC24" s="74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64"/>
      <c r="I25" s="26"/>
      <c r="J25" s="282" t="str">
        <f t="shared" si="1"/>
        <v/>
      </c>
      <c r="K25" s="27"/>
      <c r="L25" s="28"/>
      <c r="M25" s="29"/>
      <c r="N25" s="29"/>
      <c r="O25" s="29"/>
      <c r="P25" s="29"/>
      <c r="Q25" s="29"/>
      <c r="R25" s="29"/>
      <c r="S25" s="29"/>
      <c r="T25" s="30" t="str">
        <f t="shared" si="2"/>
        <v/>
      </c>
      <c r="U25" s="31">
        <f t="shared" si="3"/>
        <v>0</v>
      </c>
      <c r="V25" s="7"/>
      <c r="W25" s="7"/>
      <c r="X25" s="1"/>
      <c r="Y25" s="1"/>
      <c r="Z25" s="74"/>
      <c r="AA25" s="74"/>
      <c r="AB25" s="74"/>
      <c r="AC25" s="74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64"/>
      <c r="I26" s="41"/>
      <c r="J26" s="282" t="str">
        <f t="shared" si="1"/>
        <v/>
      </c>
      <c r="K26" s="33"/>
      <c r="L26" s="34"/>
      <c r="M26" s="42"/>
      <c r="N26" s="42"/>
      <c r="O26" s="42"/>
      <c r="P26" s="42"/>
      <c r="Q26" s="42"/>
      <c r="R26" s="42"/>
      <c r="S26" s="42"/>
      <c r="T26" s="43" t="str">
        <f t="shared" si="2"/>
        <v/>
      </c>
      <c r="U26" s="44">
        <f t="shared" si="3"/>
        <v>0</v>
      </c>
      <c r="V26" s="7"/>
      <c r="W26" s="7"/>
      <c r="X26" s="1"/>
      <c r="Y26" s="1"/>
      <c r="Z26" s="74"/>
      <c r="AA26" s="74"/>
      <c r="AB26" s="74"/>
      <c r="AC26" s="74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65"/>
      <c r="I27" s="26"/>
      <c r="J27" s="282" t="str">
        <f t="shared" si="1"/>
        <v/>
      </c>
      <c r="K27" s="27"/>
      <c r="L27" s="28"/>
      <c r="M27" s="29"/>
      <c r="N27" s="29"/>
      <c r="O27" s="29"/>
      <c r="P27" s="29"/>
      <c r="Q27" s="29"/>
      <c r="R27" s="29"/>
      <c r="S27" s="29"/>
      <c r="T27" s="30" t="str">
        <f t="shared" si="2"/>
        <v/>
      </c>
      <c r="U27" s="31">
        <f t="shared" si="3"/>
        <v>0</v>
      </c>
      <c r="V27" s="7"/>
      <c r="W27" s="7"/>
      <c r="X27" s="1"/>
      <c r="Y27" s="1"/>
      <c r="Z27" s="74"/>
      <c r="AA27" s="74"/>
      <c r="AB27" s="74"/>
      <c r="AC27" s="74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65"/>
      <c r="I28" s="41"/>
      <c r="J28" s="282" t="str">
        <f t="shared" si="1"/>
        <v/>
      </c>
      <c r="K28" s="33"/>
      <c r="L28" s="34"/>
      <c r="M28" s="42"/>
      <c r="N28" s="42"/>
      <c r="O28" s="42"/>
      <c r="P28" s="42"/>
      <c r="Q28" s="42"/>
      <c r="R28" s="42"/>
      <c r="S28" s="42"/>
      <c r="T28" s="43" t="str">
        <f t="shared" si="2"/>
        <v/>
      </c>
      <c r="U28" s="44">
        <f t="shared" si="3"/>
        <v>0</v>
      </c>
      <c r="V28" s="7"/>
      <c r="W28" s="7"/>
      <c r="X28" s="1"/>
      <c r="Y28" s="1"/>
      <c r="Z28" s="74"/>
      <c r="AA28" s="74"/>
      <c r="AB28" s="74"/>
      <c r="AC28" s="74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65"/>
      <c r="I29" s="51"/>
      <c r="J29" s="283" t="str">
        <f t="shared" si="1"/>
        <v/>
      </c>
      <c r="K29" s="56"/>
      <c r="L29" s="57"/>
      <c r="M29" s="29"/>
      <c r="N29" s="29"/>
      <c r="O29" s="29"/>
      <c r="P29" s="29"/>
      <c r="Q29" s="29"/>
      <c r="R29" s="29"/>
      <c r="S29" s="29"/>
      <c r="T29" s="30" t="str">
        <f t="shared" si="2"/>
        <v/>
      </c>
      <c r="U29" s="31">
        <f t="shared" si="3"/>
        <v>0</v>
      </c>
      <c r="V29" s="7"/>
      <c r="W29" s="7"/>
      <c r="X29" s="1"/>
      <c r="Y29" s="1"/>
      <c r="Z29" s="74"/>
      <c r="AA29" s="74"/>
      <c r="AB29" s="74"/>
      <c r="AC29" s="74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65"/>
      <c r="I30" s="59" t="s">
        <v>14</v>
      </c>
      <c r="J30" s="59" t="s">
        <v>15</v>
      </c>
      <c r="K30" s="59" t="s">
        <v>16</v>
      </c>
      <c r="L30" s="59" t="s">
        <v>17</v>
      </c>
      <c r="M30" s="274" t="s">
        <v>10</v>
      </c>
      <c r="N30" s="274" t="s">
        <v>10</v>
      </c>
      <c r="O30" s="274" t="s">
        <v>10</v>
      </c>
      <c r="P30" s="274" t="s">
        <v>10</v>
      </c>
      <c r="Q30" s="274" t="s">
        <v>10</v>
      </c>
      <c r="R30" s="274" t="s">
        <v>10</v>
      </c>
      <c r="S30" s="274" t="s">
        <v>11</v>
      </c>
      <c r="T30" s="61"/>
      <c r="U30" s="69">
        <f>SUMIF(M30:S30,"w",M31:S31)+SUMIF(M30:S30,"f",M31:S31)</f>
        <v>2</v>
      </c>
      <c r="V30" s="7"/>
      <c r="W30" s="7"/>
      <c r="X30" s="1"/>
      <c r="Y30" s="1"/>
      <c r="Z30" s="74"/>
      <c r="AA30" s="74"/>
      <c r="AB30" s="74"/>
      <c r="AC30" s="74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5"/>
      <c r="H31" s="65"/>
      <c r="I31" s="58">
        <f>COUNTIF(M30:S30,"o")</f>
        <v>6</v>
      </c>
      <c r="J31" s="58">
        <f>COUNTIF(M30:S30,"f")</f>
        <v>0</v>
      </c>
      <c r="K31" s="58">
        <f>COUNTIF(M30:S30,"c")</f>
        <v>0</v>
      </c>
      <c r="L31" s="58">
        <f>COUNTIF(M30:S30,"w")</f>
        <v>1</v>
      </c>
      <c r="M31" s="62" t="str">
        <f t="shared" ref="M31:S31" si="4">IF(SUM(M10:M29)=0,"",SUM(M10:M29))</f>
        <v/>
      </c>
      <c r="N31" s="62" t="str">
        <f t="shared" si="4"/>
        <v/>
      </c>
      <c r="O31" s="62" t="str">
        <f t="shared" si="4"/>
        <v/>
      </c>
      <c r="P31" s="62">
        <f t="shared" si="4"/>
        <v>15</v>
      </c>
      <c r="Q31" s="62" t="str">
        <f t="shared" si="4"/>
        <v/>
      </c>
      <c r="R31" s="62">
        <f t="shared" si="4"/>
        <v>5</v>
      </c>
      <c r="S31" s="62">
        <f t="shared" si="4"/>
        <v>2</v>
      </c>
      <c r="T31" s="63"/>
      <c r="U31" s="62">
        <f>SUM(M31:S31)</f>
        <v>22</v>
      </c>
      <c r="V31" s="7"/>
      <c r="W31" s="7"/>
      <c r="X31" s="1"/>
      <c r="Y31" s="1"/>
      <c r="Z31" s="74"/>
      <c r="AA31" s="74"/>
      <c r="AB31" s="74"/>
      <c r="AC31" s="74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66"/>
      <c r="I32" s="6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1"/>
      <c r="Y32" s="1"/>
      <c r="Z32" s="74"/>
      <c r="AA32" s="74"/>
      <c r="AB32" s="74"/>
      <c r="AC32" s="74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64"/>
      <c r="I33" s="310" t="s">
        <v>12</v>
      </c>
      <c r="J33" s="311"/>
      <c r="K33" s="312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7"/>
      <c r="W33" s="7"/>
      <c r="X33" s="1"/>
      <c r="Y33" s="1"/>
      <c r="Z33" s="74"/>
      <c r="AA33" s="74"/>
      <c r="AB33" s="74"/>
      <c r="AC33" s="74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48"/>
      <c r="I34" s="46" t="s">
        <v>121</v>
      </c>
      <c r="J34" s="46" t="s">
        <v>13</v>
      </c>
      <c r="K34" s="313" t="s">
        <v>122</v>
      </c>
      <c r="L34" s="314"/>
      <c r="M34" s="47" t="str">
        <f t="shared" ref="M34:S34" si="5">M7</f>
        <v>LUNDI</v>
      </c>
      <c r="N34" s="47" t="str">
        <f t="shared" si="5"/>
        <v>MARDI</v>
      </c>
      <c r="O34" s="47" t="str">
        <f t="shared" si="5"/>
        <v xml:space="preserve">MERCREDI </v>
      </c>
      <c r="P34" s="47" t="str">
        <f t="shared" si="5"/>
        <v xml:space="preserve">JEUDI </v>
      </c>
      <c r="Q34" s="47" t="str">
        <f t="shared" si="5"/>
        <v xml:space="preserve">VENDREDI </v>
      </c>
      <c r="R34" s="47" t="str">
        <f t="shared" si="5"/>
        <v>SAMEDI</v>
      </c>
      <c r="S34" s="47" t="str">
        <f t="shared" si="5"/>
        <v>DIMANCHE</v>
      </c>
      <c r="T34" s="6"/>
      <c r="U34" s="7"/>
      <c r="V34" s="7"/>
      <c r="W34" s="7"/>
      <c r="X34" s="1"/>
      <c r="Y34" s="1"/>
      <c r="Z34" s="74"/>
      <c r="AA34" s="74"/>
      <c r="AB34" s="74"/>
      <c r="AC34" s="74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48"/>
      <c r="I35" s="20" t="s">
        <v>284</v>
      </c>
      <c r="J35" s="49" t="s">
        <v>285</v>
      </c>
      <c r="K35" s="315"/>
      <c r="L35" s="316"/>
      <c r="M35" s="23"/>
      <c r="N35" s="23"/>
      <c r="O35" s="23">
        <v>7</v>
      </c>
      <c r="P35" s="23"/>
      <c r="Q35" s="23"/>
      <c r="R35" s="23"/>
      <c r="S35" s="23"/>
      <c r="T35" s="24" t="str">
        <f t="shared" ref="T35:T40" si="6">IF(I35="","",I35)</f>
        <v>GG</v>
      </c>
      <c r="U35" s="31">
        <f t="shared" ref="U35:U40" si="7">SUM(M35:S35)</f>
        <v>7</v>
      </c>
      <c r="V35" s="7"/>
      <c r="W35" s="7"/>
      <c r="X35" s="1"/>
      <c r="Y35" s="1"/>
      <c r="Z35" s="74"/>
      <c r="AA35" s="74"/>
      <c r="AB35" s="74"/>
      <c r="AC35" s="74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48"/>
      <c r="I36" s="26"/>
      <c r="J36" s="26"/>
      <c r="K36" s="305"/>
      <c r="L36" s="306"/>
      <c r="M36" s="29"/>
      <c r="N36" s="29"/>
      <c r="O36" s="29"/>
      <c r="P36" s="29"/>
      <c r="Q36" s="29"/>
      <c r="R36" s="29"/>
      <c r="S36" s="29"/>
      <c r="T36" s="30" t="str">
        <f t="shared" si="6"/>
        <v/>
      </c>
      <c r="U36" s="31">
        <f t="shared" si="7"/>
        <v>0</v>
      </c>
      <c r="V36" s="7"/>
      <c r="W36" s="7"/>
      <c r="X36" s="1"/>
      <c r="Y36" s="1"/>
      <c r="Z36" s="74"/>
      <c r="AA36" s="74"/>
      <c r="AB36" s="74"/>
      <c r="AC36" s="74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48"/>
      <c r="I37" s="32"/>
      <c r="J37" s="50"/>
      <c r="K37" s="307"/>
      <c r="L37" s="308"/>
      <c r="M37" s="35"/>
      <c r="N37" s="35"/>
      <c r="O37" s="35"/>
      <c r="P37" s="35"/>
      <c r="Q37" s="35"/>
      <c r="R37" s="35"/>
      <c r="S37" s="35"/>
      <c r="T37" s="36" t="str">
        <f t="shared" si="6"/>
        <v/>
      </c>
      <c r="U37" s="37">
        <f t="shared" si="7"/>
        <v>0</v>
      </c>
      <c r="V37" s="7"/>
      <c r="W37" s="7"/>
      <c r="X37" s="1"/>
      <c r="Y37" s="1"/>
      <c r="Z37" s="74"/>
      <c r="AA37" s="74"/>
      <c r="AB37" s="74"/>
      <c r="AC37" s="74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48"/>
      <c r="I38" s="26"/>
      <c r="J38" s="26"/>
      <c r="K38" s="305"/>
      <c r="L38" s="306"/>
      <c r="M38" s="29"/>
      <c r="N38" s="29"/>
      <c r="O38" s="29"/>
      <c r="P38" s="29"/>
      <c r="Q38" s="29"/>
      <c r="R38" s="29"/>
      <c r="S38" s="29"/>
      <c r="T38" s="30" t="str">
        <f t="shared" si="6"/>
        <v/>
      </c>
      <c r="U38" s="31">
        <f t="shared" si="7"/>
        <v>0</v>
      </c>
      <c r="V38" s="7"/>
      <c r="W38" s="7"/>
      <c r="X38" s="1"/>
      <c r="Y38" s="1"/>
      <c r="Z38" s="74"/>
      <c r="AA38" s="74"/>
      <c r="AB38" s="74"/>
      <c r="AC38" s="74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48"/>
      <c r="I39" s="32"/>
      <c r="J39" s="50"/>
      <c r="K39" s="307"/>
      <c r="L39" s="308"/>
      <c r="M39" s="38"/>
      <c r="N39" s="38"/>
      <c r="O39" s="38"/>
      <c r="P39" s="38"/>
      <c r="Q39" s="38"/>
      <c r="R39" s="38"/>
      <c r="S39" s="38"/>
      <c r="T39" s="39" t="str">
        <f t="shared" si="6"/>
        <v/>
      </c>
      <c r="U39" s="40">
        <f t="shared" si="7"/>
        <v>0</v>
      </c>
      <c r="V39" s="7"/>
      <c r="W39" s="7"/>
      <c r="X39" s="1"/>
      <c r="Y39" s="1"/>
      <c r="Z39" s="74"/>
      <c r="AA39" s="74"/>
      <c r="AB39" s="74"/>
      <c r="AC39" s="74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48"/>
      <c r="I40" s="26"/>
      <c r="J40" s="26"/>
      <c r="K40" s="305"/>
      <c r="L40" s="306"/>
      <c r="M40" s="29"/>
      <c r="N40" s="29"/>
      <c r="O40" s="29"/>
      <c r="P40" s="29"/>
      <c r="Q40" s="29"/>
      <c r="R40" s="29"/>
      <c r="S40" s="29"/>
      <c r="T40" s="30" t="str">
        <f t="shared" si="6"/>
        <v/>
      </c>
      <c r="U40" s="31">
        <f t="shared" si="7"/>
        <v>0</v>
      </c>
      <c r="V40" s="7"/>
      <c r="W40" s="7"/>
      <c r="X40" s="1"/>
      <c r="Y40" s="1"/>
      <c r="Z40" s="74"/>
      <c r="AA40" s="74"/>
      <c r="AB40" s="74"/>
      <c r="AC40" s="74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7"/>
      <c r="W41" s="7"/>
      <c r="X41" s="1"/>
      <c r="Y41" s="1"/>
      <c r="Z41" s="74"/>
      <c r="AA41" s="74"/>
      <c r="AB41" s="74"/>
      <c r="AC41" s="74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272"/>
      <c r="Q42" s="5"/>
      <c r="R42" s="5"/>
      <c r="S42" s="5"/>
      <c r="T42" s="6"/>
      <c r="U42" s="1"/>
      <c r="V42" s="1"/>
      <c r="W42" s="1"/>
      <c r="X42" s="1"/>
      <c r="Y42" s="1"/>
      <c r="Z42" s="74"/>
      <c r="AA42" s="74"/>
      <c r="AB42" s="74"/>
      <c r="AC42" s="74"/>
      <c r="AD42" s="1"/>
      <c r="AE42" s="1"/>
      <c r="AF42" s="1"/>
    </row>
    <row r="43" spans="1:32" ht="30.75" thickBot="1" x14ac:dyDescent="0.45">
      <c r="A43" s="1"/>
      <c r="B43" s="1"/>
      <c r="C43" s="1"/>
      <c r="D43" s="1"/>
      <c r="E43" s="1"/>
      <c r="F43" s="1"/>
      <c r="G43" s="1"/>
      <c r="H43" s="8"/>
      <c r="I43" s="8"/>
      <c r="J43" s="7"/>
      <c r="K43" s="7"/>
      <c r="L43" s="7"/>
      <c r="M43" s="7"/>
      <c r="N43" s="7"/>
      <c r="O43" s="7"/>
      <c r="P43" s="9"/>
      <c r="Q43" s="9"/>
      <c r="R43" s="9"/>
      <c r="S43" s="9"/>
      <c r="T43" s="10"/>
      <c r="U43" s="262" t="s">
        <v>27</v>
      </c>
      <c r="V43" s="7"/>
      <c r="W43" s="7"/>
      <c r="X43" s="1"/>
      <c r="Y43" s="1"/>
      <c r="Z43" s="74"/>
      <c r="AA43" s="74"/>
      <c r="AB43" s="74"/>
      <c r="AC43" s="74"/>
      <c r="AD43" s="1"/>
      <c r="AE43" s="1"/>
      <c r="AF43" s="1"/>
    </row>
    <row r="44" spans="1:32" ht="12.75" x14ac:dyDescent="0.2">
      <c r="A44" s="1"/>
      <c r="B44" s="1"/>
      <c r="C44" s="1"/>
      <c r="D44" s="272"/>
      <c r="E44" s="1"/>
      <c r="F44" s="1"/>
      <c r="G44" s="1"/>
      <c r="H44" s="55"/>
      <c r="I44" s="293" t="s">
        <v>0</v>
      </c>
      <c r="J44" s="294"/>
      <c r="K44" s="297" t="s">
        <v>18</v>
      </c>
      <c r="L44" s="298"/>
      <c r="M44" s="11" t="s">
        <v>1</v>
      </c>
      <c r="N44" s="12" t="s">
        <v>2</v>
      </c>
      <c r="O44" s="13" t="s">
        <v>3</v>
      </c>
      <c r="P44" s="14" t="s">
        <v>4</v>
      </c>
      <c r="Q44" s="13" t="s">
        <v>5</v>
      </c>
      <c r="R44" s="14" t="s">
        <v>6</v>
      </c>
      <c r="S44" s="13" t="s">
        <v>7</v>
      </c>
      <c r="T44" s="6"/>
      <c r="U44" s="301">
        <f>U7+1</f>
        <v>2</v>
      </c>
      <c r="V44" s="7"/>
      <c r="W44" s="7"/>
      <c r="X44" s="1"/>
      <c r="Y44" s="1"/>
      <c r="Z44" s="74"/>
      <c r="AA44" s="74"/>
      <c r="AB44" s="74"/>
      <c r="AC44" s="74"/>
      <c r="AD44" s="1"/>
      <c r="AE44" s="1"/>
      <c r="AF44" s="1"/>
    </row>
    <row r="45" spans="1:32" ht="13.5" thickBot="1" x14ac:dyDescent="0.25">
      <c r="A45" s="1"/>
      <c r="B45" s="1"/>
      <c r="C45" s="1"/>
      <c r="D45" s="1"/>
      <c r="E45" s="1"/>
      <c r="F45" s="1"/>
      <c r="G45" s="1"/>
      <c r="H45" s="55"/>
      <c r="I45" s="295"/>
      <c r="J45" s="296"/>
      <c r="K45" s="299"/>
      <c r="L45" s="300"/>
      <c r="M45" s="303">
        <f>7*U44+DATE(H49,1,3)-WEEKDAY(DATE(H49,1,3))-5</f>
        <v>41645</v>
      </c>
      <c r="N45" s="303">
        <f t="shared" ref="N45" si="8">M45+1</f>
        <v>41646</v>
      </c>
      <c r="O45" s="303">
        <f t="shared" ref="O45" si="9">N45+1</f>
        <v>41647</v>
      </c>
      <c r="P45" s="303">
        <f t="shared" ref="P45" si="10">O45+1</f>
        <v>41648</v>
      </c>
      <c r="Q45" s="303">
        <f t="shared" ref="Q45" si="11">P45+1</f>
        <v>41649</v>
      </c>
      <c r="R45" s="303">
        <f t="shared" ref="R45" si="12">Q45+1</f>
        <v>41650</v>
      </c>
      <c r="S45" s="303">
        <f t="shared" ref="S45" si="13">R45+1</f>
        <v>41651</v>
      </c>
      <c r="T45" s="6"/>
      <c r="U45" s="301"/>
      <c r="V45" s="7"/>
      <c r="W45" s="7"/>
      <c r="X45" s="1"/>
      <c r="Y45" s="1"/>
      <c r="Z45" s="74"/>
      <c r="AA45" s="74"/>
      <c r="AB45" s="74"/>
      <c r="AC45" s="74"/>
      <c r="AD45" s="1"/>
      <c r="AE45" s="1"/>
      <c r="AF45" s="1"/>
    </row>
    <row r="46" spans="1:32" ht="13.5" thickBot="1" x14ac:dyDescent="0.25">
      <c r="A46" s="1"/>
      <c r="B46" s="1"/>
      <c r="C46" s="1"/>
      <c r="D46" s="1"/>
      <c r="E46" s="1"/>
      <c r="F46" s="1"/>
      <c r="G46" s="1"/>
      <c r="H46" s="55"/>
      <c r="I46" s="16" t="s">
        <v>8</v>
      </c>
      <c r="J46" s="17"/>
      <c r="K46" s="18" t="s">
        <v>122</v>
      </c>
      <c r="L46" s="19"/>
      <c r="M46" s="304"/>
      <c r="N46" s="304"/>
      <c r="O46" s="304"/>
      <c r="P46" s="304"/>
      <c r="Q46" s="304"/>
      <c r="R46" s="304"/>
      <c r="S46" s="304"/>
      <c r="T46" s="6"/>
      <c r="U46" s="302"/>
      <c r="V46" s="7"/>
      <c r="W46" s="7"/>
      <c r="X46" s="1"/>
      <c r="Y46" s="1"/>
      <c r="Z46" s="74"/>
      <c r="AA46" s="74"/>
      <c r="AB46" s="74"/>
      <c r="AC46" s="74"/>
      <c r="AD46" s="1"/>
      <c r="AE46" s="1"/>
      <c r="AF46" s="1"/>
    </row>
    <row r="47" spans="1:32" ht="12.75" x14ac:dyDescent="0.2">
      <c r="A47" s="1"/>
      <c r="B47" s="1"/>
      <c r="C47" s="1"/>
      <c r="D47" s="1"/>
      <c r="E47" s="1"/>
      <c r="F47" s="1"/>
      <c r="G47" s="1"/>
      <c r="H47" s="55"/>
      <c r="I47" s="20" t="s">
        <v>283</v>
      </c>
      <c r="J47" s="281"/>
      <c r="K47" s="21"/>
      <c r="L47" s="22"/>
      <c r="M47" s="23"/>
      <c r="N47" s="23">
        <v>12</v>
      </c>
      <c r="O47" s="23"/>
      <c r="P47" s="23"/>
      <c r="Q47" s="23"/>
      <c r="R47" s="23"/>
      <c r="S47" s="23"/>
      <c r="T47" s="24" t="str">
        <f t="shared" ref="T47:T66" si="14">IF(I47="","",I47)</f>
        <v>EDR</v>
      </c>
      <c r="U47" s="25">
        <f t="shared" ref="U47:U66" si="15">SUM(M47:S47)</f>
        <v>12</v>
      </c>
      <c r="V47" s="7"/>
      <c r="W47" s="7"/>
      <c r="X47" s="1"/>
      <c r="Y47" s="1"/>
      <c r="Z47" s="74"/>
      <c r="AA47" s="74"/>
      <c r="AB47" s="74"/>
      <c r="AC47" s="74"/>
      <c r="AD47" s="1"/>
      <c r="AE47" s="1"/>
      <c r="AF47" s="1"/>
    </row>
    <row r="48" spans="1:32" ht="12.75" x14ac:dyDescent="0.2">
      <c r="A48" s="1"/>
      <c r="B48" s="1"/>
      <c r="C48" s="1"/>
      <c r="D48" s="1"/>
      <c r="E48" s="1"/>
      <c r="F48" s="1"/>
      <c r="G48" s="1"/>
      <c r="H48" s="55"/>
      <c r="I48" s="26" t="s">
        <v>286</v>
      </c>
      <c r="J48" s="282"/>
      <c r="K48" s="27"/>
      <c r="L48" s="28"/>
      <c r="M48" s="29"/>
      <c r="N48" s="29"/>
      <c r="O48" s="29">
        <v>5</v>
      </c>
      <c r="P48" s="29"/>
      <c r="Q48" s="29"/>
      <c r="R48" s="29"/>
      <c r="S48" s="29"/>
      <c r="T48" s="30" t="str">
        <f t="shared" si="14"/>
        <v>FR</v>
      </c>
      <c r="U48" s="31">
        <f t="shared" si="15"/>
        <v>5</v>
      </c>
      <c r="V48" s="7"/>
      <c r="W48" s="7"/>
      <c r="X48" s="1"/>
      <c r="Y48" s="1"/>
      <c r="Z48" s="74"/>
      <c r="AA48" s="74"/>
      <c r="AB48" s="74"/>
      <c r="AC48" s="74"/>
      <c r="AD48" s="1"/>
      <c r="AE48" s="1"/>
      <c r="AF48" s="1"/>
    </row>
    <row r="49" spans="1:32" ht="12.75" x14ac:dyDescent="0.2">
      <c r="A49" s="1"/>
      <c r="B49" s="1"/>
      <c r="C49" s="1"/>
      <c r="D49" s="1"/>
      <c r="E49" s="1"/>
      <c r="F49" s="1"/>
      <c r="G49" s="1"/>
      <c r="H49" s="309">
        <f>$H$1</f>
        <v>2014</v>
      </c>
      <c r="I49" s="32"/>
      <c r="J49" s="282"/>
      <c r="K49" s="33"/>
      <c r="L49" s="34"/>
      <c r="M49" s="35"/>
      <c r="N49" s="35"/>
      <c r="O49" s="35"/>
      <c r="P49" s="35"/>
      <c r="Q49" s="35"/>
      <c r="R49" s="35"/>
      <c r="S49" s="35"/>
      <c r="T49" s="36" t="str">
        <f t="shared" si="14"/>
        <v/>
      </c>
      <c r="U49" s="37">
        <f t="shared" si="15"/>
        <v>0</v>
      </c>
      <c r="V49" s="7"/>
      <c r="W49" s="7"/>
      <c r="X49" s="1"/>
      <c r="Y49" s="1"/>
      <c r="Z49" s="74"/>
      <c r="AA49" s="74"/>
      <c r="AB49" s="74"/>
      <c r="AC49" s="74"/>
      <c r="AD49" s="1"/>
      <c r="AE49" s="1"/>
      <c r="AF49" s="1"/>
    </row>
    <row r="50" spans="1:32" ht="12.75" x14ac:dyDescent="0.2">
      <c r="A50" s="1"/>
      <c r="B50" s="1"/>
      <c r="C50" s="1"/>
      <c r="D50" s="1"/>
      <c r="E50" s="1"/>
      <c r="F50" s="1"/>
      <c r="G50" s="1"/>
      <c r="H50" s="309"/>
      <c r="I50" s="26"/>
      <c r="J50" s="282"/>
      <c r="K50" s="27"/>
      <c r="L50" s="28"/>
      <c r="M50" s="29"/>
      <c r="N50" s="29"/>
      <c r="O50" s="29"/>
      <c r="P50" s="29"/>
      <c r="Q50" s="29"/>
      <c r="R50" s="29"/>
      <c r="S50" s="29"/>
      <c r="T50" s="30" t="str">
        <f t="shared" si="14"/>
        <v/>
      </c>
      <c r="U50" s="31">
        <f t="shared" si="15"/>
        <v>0</v>
      </c>
      <c r="V50" s="7"/>
      <c r="W50" s="7"/>
      <c r="X50" s="1"/>
      <c r="Y50" s="1"/>
      <c r="Z50" s="74"/>
      <c r="AA50" s="74"/>
      <c r="AB50" s="74"/>
      <c r="AC50" s="74"/>
      <c r="AD50" s="1"/>
      <c r="AE50" s="1"/>
      <c r="AF50" s="1"/>
    </row>
    <row r="51" spans="1:32" ht="12.75" x14ac:dyDescent="0.2">
      <c r="A51" s="1"/>
      <c r="B51" s="1"/>
      <c r="C51" s="1"/>
      <c r="D51" s="1"/>
      <c r="E51" s="1"/>
      <c r="F51" s="1"/>
      <c r="G51" s="1"/>
      <c r="H51" s="309"/>
      <c r="I51" s="32"/>
      <c r="J51" s="282"/>
      <c r="K51" s="33"/>
      <c r="L51" s="34"/>
      <c r="M51" s="38"/>
      <c r="N51" s="38"/>
      <c r="O51" s="38"/>
      <c r="P51" s="38"/>
      <c r="Q51" s="38"/>
      <c r="R51" s="38"/>
      <c r="S51" s="38"/>
      <c r="T51" s="39" t="str">
        <f t="shared" si="14"/>
        <v/>
      </c>
      <c r="U51" s="40">
        <f t="shared" si="15"/>
        <v>0</v>
      </c>
      <c r="V51" s="7"/>
      <c r="W51" s="7"/>
      <c r="X51" s="1"/>
      <c r="Y51" s="1"/>
      <c r="Z51" s="74"/>
      <c r="AA51" s="74"/>
      <c r="AB51" s="74"/>
      <c r="AC51" s="74"/>
      <c r="AD51" s="1"/>
      <c r="AE51" s="1"/>
      <c r="AF51" s="1"/>
    </row>
    <row r="52" spans="1:32" ht="12.75" x14ac:dyDescent="0.2">
      <c r="A52" s="1"/>
      <c r="B52" s="1"/>
      <c r="C52" s="1"/>
      <c r="D52" s="1"/>
      <c r="E52" s="1"/>
      <c r="F52" s="1"/>
      <c r="G52" s="1"/>
      <c r="H52" s="309"/>
      <c r="I52" s="26"/>
      <c r="J52" s="282"/>
      <c r="K52" s="27"/>
      <c r="L52" s="28"/>
      <c r="M52" s="29"/>
      <c r="N52" s="29"/>
      <c r="O52" s="29"/>
      <c r="P52" s="29"/>
      <c r="Q52" s="29"/>
      <c r="R52" s="29"/>
      <c r="S52" s="29"/>
      <c r="T52" s="30" t="str">
        <f t="shared" si="14"/>
        <v/>
      </c>
      <c r="U52" s="31">
        <f t="shared" si="15"/>
        <v>0</v>
      </c>
      <c r="V52" s="7"/>
      <c r="W52" s="7"/>
      <c r="X52" s="1"/>
      <c r="Y52" s="1"/>
      <c r="Z52" s="74"/>
      <c r="AA52" s="74"/>
      <c r="AB52" s="74"/>
      <c r="AC52" s="74"/>
      <c r="AD52" s="1"/>
      <c r="AE52" s="1"/>
      <c r="AF52" s="1"/>
    </row>
    <row r="53" spans="1:32" ht="12.75" x14ac:dyDescent="0.2">
      <c r="A53" s="1"/>
      <c r="B53" s="1"/>
      <c r="C53" s="1"/>
      <c r="D53" s="1"/>
      <c r="E53" s="1"/>
      <c r="F53" s="1"/>
      <c r="G53" s="1"/>
      <c r="H53" s="309"/>
      <c r="I53" s="41"/>
      <c r="J53" s="282"/>
      <c r="K53" s="33"/>
      <c r="L53" s="34"/>
      <c r="M53" s="42"/>
      <c r="N53" s="42"/>
      <c r="O53" s="42"/>
      <c r="P53" s="42"/>
      <c r="Q53" s="42"/>
      <c r="R53" s="42"/>
      <c r="S53" s="42"/>
      <c r="T53" s="43" t="str">
        <f t="shared" si="14"/>
        <v/>
      </c>
      <c r="U53" s="44">
        <f t="shared" si="15"/>
        <v>0</v>
      </c>
      <c r="V53" s="7"/>
      <c r="W53" s="7"/>
      <c r="X53" s="1"/>
      <c r="Y53" s="1"/>
      <c r="Z53" s="74"/>
      <c r="AA53" s="74"/>
      <c r="AB53" s="74"/>
      <c r="AC53" s="74"/>
      <c r="AD53" s="1"/>
      <c r="AE53" s="1"/>
      <c r="AF53" s="1"/>
    </row>
    <row r="54" spans="1:32" ht="12.75" x14ac:dyDescent="0.2">
      <c r="A54" s="1"/>
      <c r="B54" s="1"/>
      <c r="C54" s="1"/>
      <c r="D54" s="1"/>
      <c r="E54" s="1"/>
      <c r="F54" s="1"/>
      <c r="G54" s="1"/>
      <c r="H54" s="309"/>
      <c r="I54" s="26"/>
      <c r="J54" s="282"/>
      <c r="K54" s="27"/>
      <c r="L54" s="28"/>
      <c r="M54" s="29"/>
      <c r="N54" s="29"/>
      <c r="O54" s="29"/>
      <c r="P54" s="29"/>
      <c r="Q54" s="29"/>
      <c r="R54" s="29"/>
      <c r="S54" s="29"/>
      <c r="T54" s="30" t="str">
        <f t="shared" si="14"/>
        <v/>
      </c>
      <c r="U54" s="31">
        <f t="shared" si="15"/>
        <v>0</v>
      </c>
      <c r="V54" s="7"/>
      <c r="W54" s="7"/>
      <c r="X54" s="1"/>
      <c r="Y54" s="1"/>
      <c r="Z54" s="74"/>
      <c r="AA54" s="74"/>
      <c r="AB54" s="74"/>
      <c r="AC54" s="74"/>
      <c r="AD54" s="1"/>
      <c r="AE54" s="1"/>
      <c r="AF54" s="1"/>
    </row>
    <row r="55" spans="1:32" ht="12.75" x14ac:dyDescent="0.2">
      <c r="A55" s="1"/>
      <c r="B55" s="1"/>
      <c r="C55" s="1"/>
      <c r="D55" s="1"/>
      <c r="E55" s="1"/>
      <c r="F55" s="1"/>
      <c r="G55" s="1"/>
      <c r="H55" s="64"/>
      <c r="I55" s="41"/>
      <c r="J55" s="282"/>
      <c r="K55" s="33"/>
      <c r="L55" s="34"/>
      <c r="M55" s="42"/>
      <c r="N55" s="42"/>
      <c r="O55" s="42"/>
      <c r="P55" s="42"/>
      <c r="Q55" s="42"/>
      <c r="R55" s="42"/>
      <c r="S55" s="42"/>
      <c r="T55" s="43" t="str">
        <f t="shared" si="14"/>
        <v/>
      </c>
      <c r="U55" s="44">
        <f t="shared" si="15"/>
        <v>0</v>
      </c>
      <c r="V55" s="7"/>
      <c r="W55" s="7"/>
      <c r="X55" s="1"/>
      <c r="Y55" s="1"/>
      <c r="Z55" s="74"/>
      <c r="AA55" s="74"/>
      <c r="AB55" s="74"/>
      <c r="AC55" s="74"/>
      <c r="AD55" s="1"/>
      <c r="AE55" s="1"/>
      <c r="AF55" s="1"/>
    </row>
    <row r="56" spans="1:32" ht="12.75" x14ac:dyDescent="0.2">
      <c r="A56" s="1"/>
      <c r="B56" s="1"/>
      <c r="C56" s="1"/>
      <c r="D56" s="1"/>
      <c r="E56" s="1"/>
      <c r="F56" s="1"/>
      <c r="G56" s="1"/>
      <c r="H56" s="273"/>
      <c r="I56" s="26"/>
      <c r="J56" s="282"/>
      <c r="K56" s="27"/>
      <c r="L56" s="28"/>
      <c r="M56" s="29"/>
      <c r="N56" s="29"/>
      <c r="O56" s="29"/>
      <c r="P56" s="29"/>
      <c r="Q56" s="29"/>
      <c r="R56" s="29"/>
      <c r="S56" s="29"/>
      <c r="T56" s="30" t="str">
        <f t="shared" si="14"/>
        <v/>
      </c>
      <c r="U56" s="31">
        <f t="shared" si="15"/>
        <v>0</v>
      </c>
      <c r="V56" s="7"/>
      <c r="W56" s="7"/>
      <c r="X56" s="1"/>
      <c r="Y56" s="1"/>
      <c r="Z56" s="74"/>
      <c r="AA56" s="74"/>
      <c r="AB56" s="74"/>
      <c r="AC56" s="74"/>
      <c r="AD56" s="1"/>
      <c r="AE56" s="1"/>
      <c r="AF56" s="1"/>
    </row>
    <row r="57" spans="1:32" ht="12.75" x14ac:dyDescent="0.2">
      <c r="A57" s="1"/>
      <c r="B57" s="1"/>
      <c r="C57" s="1"/>
      <c r="D57" s="1"/>
      <c r="E57" s="1"/>
      <c r="F57" s="1"/>
      <c r="G57" s="1"/>
      <c r="H57" s="273"/>
      <c r="I57" s="41"/>
      <c r="J57" s="282"/>
      <c r="K57" s="33"/>
      <c r="L57" s="34"/>
      <c r="M57" s="42"/>
      <c r="N57" s="42"/>
      <c r="O57" s="42"/>
      <c r="P57" s="42"/>
      <c r="Q57" s="42"/>
      <c r="R57" s="42"/>
      <c r="S57" s="42"/>
      <c r="T57" s="43" t="str">
        <f t="shared" si="14"/>
        <v/>
      </c>
      <c r="U57" s="44">
        <f t="shared" si="15"/>
        <v>0</v>
      </c>
      <c r="V57" s="7"/>
      <c r="W57" s="7"/>
      <c r="X57" s="1"/>
      <c r="Y57" s="1"/>
      <c r="Z57" s="74"/>
      <c r="AA57" s="74"/>
      <c r="AB57" s="74"/>
      <c r="AC57" s="74"/>
      <c r="AD57" s="1"/>
      <c r="AE57" s="1"/>
      <c r="AF57" s="1"/>
    </row>
    <row r="58" spans="1:32" ht="12.75" x14ac:dyDescent="0.2">
      <c r="A58" s="1"/>
      <c r="B58" s="1"/>
      <c r="C58" s="1"/>
      <c r="D58" s="1"/>
      <c r="E58" s="1"/>
      <c r="F58" s="1"/>
      <c r="G58" s="1"/>
      <c r="H58" s="273"/>
      <c r="I58" s="26"/>
      <c r="J58" s="282"/>
      <c r="K58" s="27"/>
      <c r="L58" s="28"/>
      <c r="M58" s="29"/>
      <c r="N58" s="29"/>
      <c r="O58" s="29"/>
      <c r="P58" s="29"/>
      <c r="Q58" s="29"/>
      <c r="R58" s="29"/>
      <c r="S58" s="29"/>
      <c r="T58" s="30" t="str">
        <f t="shared" si="14"/>
        <v/>
      </c>
      <c r="U58" s="31">
        <f t="shared" si="15"/>
        <v>0</v>
      </c>
      <c r="V58" s="7"/>
      <c r="W58" s="7"/>
      <c r="X58" s="1"/>
      <c r="Y58" s="1"/>
      <c r="Z58" s="74"/>
      <c r="AA58" s="74"/>
      <c r="AB58" s="74"/>
      <c r="AC58" s="74"/>
      <c r="AD58" s="1"/>
      <c r="AE58" s="1"/>
      <c r="AF58" s="1"/>
    </row>
    <row r="59" spans="1:32" ht="12.75" x14ac:dyDescent="0.2">
      <c r="A59" s="1"/>
      <c r="B59" s="1"/>
      <c r="C59" s="1"/>
      <c r="D59" s="1"/>
      <c r="E59" s="1"/>
      <c r="F59" s="1"/>
      <c r="G59" s="1"/>
      <c r="H59" s="64"/>
      <c r="I59" s="41"/>
      <c r="J59" s="282"/>
      <c r="K59" s="33"/>
      <c r="L59" s="34"/>
      <c r="M59" s="42"/>
      <c r="N59" s="42"/>
      <c r="O59" s="42"/>
      <c r="P59" s="42"/>
      <c r="Q59" s="42"/>
      <c r="R59" s="42"/>
      <c r="S59" s="42"/>
      <c r="T59" s="43" t="str">
        <f t="shared" si="14"/>
        <v/>
      </c>
      <c r="U59" s="44">
        <f t="shared" si="15"/>
        <v>0</v>
      </c>
      <c r="V59" s="7"/>
      <c r="W59" s="7"/>
      <c r="X59" s="1"/>
      <c r="Y59" s="1"/>
      <c r="Z59" s="74"/>
      <c r="AA59" s="74"/>
      <c r="AB59" s="74"/>
      <c r="AC59" s="74"/>
      <c r="AD59" s="1"/>
      <c r="AE59" s="1"/>
      <c r="AF59" s="1"/>
    </row>
    <row r="60" spans="1:32" ht="12.75" x14ac:dyDescent="0.2">
      <c r="A60" s="1"/>
      <c r="B60" s="1"/>
      <c r="C60" s="1"/>
      <c r="D60" s="1"/>
      <c r="E60" s="1"/>
      <c r="F60" s="1"/>
      <c r="G60" s="1"/>
      <c r="H60" s="64"/>
      <c r="I60" s="26"/>
      <c r="J60" s="282"/>
      <c r="K60" s="27"/>
      <c r="L60" s="28"/>
      <c r="M60" s="29"/>
      <c r="N60" s="29"/>
      <c r="O60" s="29"/>
      <c r="P60" s="29"/>
      <c r="Q60" s="29"/>
      <c r="R60" s="29"/>
      <c r="S60" s="29"/>
      <c r="T60" s="30" t="str">
        <f t="shared" si="14"/>
        <v/>
      </c>
      <c r="U60" s="31">
        <f t="shared" si="15"/>
        <v>0</v>
      </c>
      <c r="V60" s="7"/>
      <c r="W60" s="7"/>
      <c r="X60" s="1"/>
      <c r="Y60" s="1"/>
      <c r="Z60" s="74"/>
      <c r="AA60" s="74"/>
      <c r="AB60" s="74"/>
      <c r="AC60" s="74"/>
      <c r="AD60" s="1"/>
      <c r="AE60" s="1"/>
      <c r="AF60" s="1"/>
    </row>
    <row r="61" spans="1:32" ht="12.75" x14ac:dyDescent="0.2">
      <c r="A61" s="1"/>
      <c r="B61" s="1"/>
      <c r="C61" s="1"/>
      <c r="D61" s="1"/>
      <c r="E61" s="1"/>
      <c r="F61" s="1"/>
      <c r="G61" s="1"/>
      <c r="H61" s="64"/>
      <c r="I61" s="41"/>
      <c r="J61" s="282"/>
      <c r="K61" s="45"/>
      <c r="L61" s="34"/>
      <c r="M61" s="42"/>
      <c r="N61" s="42"/>
      <c r="O61" s="42"/>
      <c r="P61" s="42"/>
      <c r="Q61" s="42"/>
      <c r="R61" s="42"/>
      <c r="S61" s="42"/>
      <c r="T61" s="43" t="str">
        <f t="shared" si="14"/>
        <v/>
      </c>
      <c r="U61" s="44">
        <f t="shared" si="15"/>
        <v>0</v>
      </c>
      <c r="V61" s="7"/>
      <c r="W61" s="7"/>
      <c r="X61" s="1"/>
      <c r="Y61" s="1"/>
      <c r="Z61" s="74"/>
      <c r="AA61" s="74"/>
      <c r="AB61" s="74"/>
      <c r="AC61" s="74"/>
      <c r="AD61" s="1"/>
      <c r="AE61" s="1"/>
      <c r="AF61" s="1"/>
    </row>
    <row r="62" spans="1:32" ht="12.75" x14ac:dyDescent="0.2">
      <c r="A62" s="1"/>
      <c r="B62" s="1"/>
      <c r="C62" s="1"/>
      <c r="D62" s="1"/>
      <c r="E62" s="1"/>
      <c r="F62" s="1"/>
      <c r="G62" s="1"/>
      <c r="H62" s="64"/>
      <c r="I62" s="26"/>
      <c r="J62" s="282"/>
      <c r="K62" s="27"/>
      <c r="L62" s="28"/>
      <c r="M62" s="29"/>
      <c r="N62" s="29"/>
      <c r="O62" s="29"/>
      <c r="P62" s="29"/>
      <c r="Q62" s="29"/>
      <c r="R62" s="29"/>
      <c r="S62" s="29"/>
      <c r="T62" s="30" t="str">
        <f t="shared" si="14"/>
        <v/>
      </c>
      <c r="U62" s="31">
        <f t="shared" si="15"/>
        <v>0</v>
      </c>
      <c r="V62" s="7"/>
      <c r="W62" s="7"/>
      <c r="X62" s="1"/>
      <c r="Y62" s="1"/>
      <c r="Z62" s="74"/>
      <c r="AA62" s="74"/>
      <c r="AB62" s="74"/>
      <c r="AC62" s="74"/>
      <c r="AD62" s="1"/>
      <c r="AE62" s="1"/>
      <c r="AF62" s="1"/>
    </row>
    <row r="63" spans="1:32" ht="12.75" x14ac:dyDescent="0.2">
      <c r="A63" s="1"/>
      <c r="B63" s="1"/>
      <c r="C63" s="1"/>
      <c r="D63" s="1"/>
      <c r="E63" s="1"/>
      <c r="F63" s="1"/>
      <c r="G63" s="1"/>
      <c r="H63" s="64"/>
      <c r="I63" s="41"/>
      <c r="J63" s="282"/>
      <c r="K63" s="33"/>
      <c r="L63" s="34"/>
      <c r="M63" s="42"/>
      <c r="N63" s="42"/>
      <c r="O63" s="42"/>
      <c r="P63" s="42"/>
      <c r="Q63" s="42"/>
      <c r="R63" s="42"/>
      <c r="S63" s="42"/>
      <c r="T63" s="43" t="str">
        <f t="shared" si="14"/>
        <v/>
      </c>
      <c r="U63" s="44">
        <f t="shared" si="15"/>
        <v>0</v>
      </c>
      <c r="V63" s="7"/>
      <c r="W63" s="7"/>
      <c r="X63" s="1"/>
      <c r="Y63" s="1"/>
      <c r="Z63" s="74"/>
      <c r="AA63" s="74"/>
      <c r="AB63" s="74"/>
      <c r="AC63" s="74"/>
      <c r="AD63" s="1"/>
      <c r="AE63" s="1"/>
      <c r="AF63" s="1"/>
    </row>
    <row r="64" spans="1:32" ht="12.75" x14ac:dyDescent="0.2">
      <c r="A64" s="1"/>
      <c r="B64" s="1"/>
      <c r="C64" s="1"/>
      <c r="D64" s="1"/>
      <c r="E64" s="1"/>
      <c r="F64" s="1"/>
      <c r="G64" s="1"/>
      <c r="H64" s="65"/>
      <c r="I64" s="26"/>
      <c r="J64" s="282"/>
      <c r="K64" s="27"/>
      <c r="L64" s="28"/>
      <c r="M64" s="29"/>
      <c r="N64" s="29"/>
      <c r="O64" s="29"/>
      <c r="P64" s="29"/>
      <c r="Q64" s="29"/>
      <c r="R64" s="29"/>
      <c r="S64" s="29"/>
      <c r="T64" s="30" t="str">
        <f t="shared" si="14"/>
        <v/>
      </c>
      <c r="U64" s="31">
        <f t="shared" si="15"/>
        <v>0</v>
      </c>
      <c r="V64" s="7"/>
      <c r="W64" s="7"/>
      <c r="X64" s="1"/>
      <c r="Y64" s="1"/>
      <c r="Z64" s="74"/>
      <c r="AA64" s="74"/>
      <c r="AB64" s="74"/>
      <c r="AC64" s="74"/>
      <c r="AD64" s="1"/>
      <c r="AE64" s="1"/>
      <c r="AF64" s="1"/>
    </row>
    <row r="65" spans="1:32" ht="12.75" x14ac:dyDescent="0.2">
      <c r="A65" s="1"/>
      <c r="B65" s="1"/>
      <c r="C65" s="1"/>
      <c r="D65" s="1"/>
      <c r="E65" s="1"/>
      <c r="F65" s="1"/>
      <c r="G65" s="1"/>
      <c r="H65" s="65"/>
      <c r="I65" s="41"/>
      <c r="J65" s="282"/>
      <c r="K65" s="33"/>
      <c r="L65" s="34"/>
      <c r="M65" s="42"/>
      <c r="N65" s="42"/>
      <c r="O65" s="42"/>
      <c r="P65" s="42"/>
      <c r="Q65" s="42"/>
      <c r="R65" s="42"/>
      <c r="S65" s="42"/>
      <c r="T65" s="43" t="str">
        <f t="shared" si="14"/>
        <v/>
      </c>
      <c r="U65" s="44">
        <f t="shared" si="15"/>
        <v>0</v>
      </c>
      <c r="V65" s="7"/>
      <c r="W65" s="7"/>
      <c r="X65" s="1"/>
      <c r="Y65" s="1"/>
      <c r="Z65" s="74"/>
      <c r="AA65" s="74"/>
      <c r="AB65" s="74"/>
      <c r="AC65" s="74"/>
      <c r="AD65" s="1"/>
      <c r="AE65" s="1"/>
      <c r="AF65" s="1"/>
    </row>
    <row r="66" spans="1:32" ht="12.75" x14ac:dyDescent="0.2">
      <c r="A66" s="1"/>
      <c r="B66" s="1"/>
      <c r="C66" s="1"/>
      <c r="D66" s="1"/>
      <c r="E66" s="1"/>
      <c r="F66" s="1"/>
      <c r="G66" s="1"/>
      <c r="H66" s="65"/>
      <c r="I66" s="51"/>
      <c r="J66" s="283"/>
      <c r="K66" s="56"/>
      <c r="L66" s="57"/>
      <c r="M66" s="29"/>
      <c r="N66" s="29"/>
      <c r="O66" s="29"/>
      <c r="P66" s="29"/>
      <c r="Q66" s="29"/>
      <c r="R66" s="29"/>
      <c r="S66" s="29"/>
      <c r="T66" s="30" t="str">
        <f t="shared" si="14"/>
        <v/>
      </c>
      <c r="U66" s="31">
        <f t="shared" si="15"/>
        <v>0</v>
      </c>
      <c r="V66" s="7"/>
      <c r="W66" s="7"/>
      <c r="X66" s="1"/>
      <c r="Y66" s="1"/>
      <c r="Z66" s="74"/>
      <c r="AA66" s="74"/>
      <c r="AB66" s="74"/>
      <c r="AC66" s="74"/>
      <c r="AD66" s="1"/>
      <c r="AE66" s="1"/>
      <c r="AF66" s="1"/>
    </row>
    <row r="67" spans="1:32" ht="12.75" x14ac:dyDescent="0.2">
      <c r="A67" s="1"/>
      <c r="B67" s="1"/>
      <c r="C67" s="1"/>
      <c r="D67" s="1"/>
      <c r="E67" s="1"/>
      <c r="F67" s="1"/>
      <c r="G67" s="1"/>
      <c r="H67" s="65"/>
      <c r="I67" s="59" t="s">
        <v>14</v>
      </c>
      <c r="J67" s="59" t="s">
        <v>15</v>
      </c>
      <c r="K67" s="59" t="s">
        <v>16</v>
      </c>
      <c r="L67" s="59" t="s">
        <v>17</v>
      </c>
      <c r="M67" s="274" t="s">
        <v>10</v>
      </c>
      <c r="N67" s="274" t="s">
        <v>10</v>
      </c>
      <c r="O67" s="274" t="s">
        <v>10</v>
      </c>
      <c r="P67" s="274" t="s">
        <v>10</v>
      </c>
      <c r="Q67" s="274" t="s">
        <v>10</v>
      </c>
      <c r="R67" s="274" t="s">
        <v>10</v>
      </c>
      <c r="S67" s="274" t="s">
        <v>11</v>
      </c>
      <c r="T67" s="61"/>
      <c r="U67" s="69">
        <f>SUMIF(M67:S67,"w",M68:S68)+SUMIF(M67:S67,"f",M68:S68)</f>
        <v>0</v>
      </c>
      <c r="V67" s="7"/>
      <c r="W67" s="7"/>
      <c r="X67" s="1"/>
      <c r="Y67" s="1"/>
      <c r="Z67" s="74"/>
      <c r="AA67" s="74"/>
      <c r="AB67" s="74"/>
      <c r="AC67" s="74"/>
      <c r="AD67" s="1"/>
      <c r="AE67" s="1"/>
      <c r="AF67" s="1"/>
    </row>
    <row r="68" spans="1:32" ht="12.75" x14ac:dyDescent="0.2">
      <c r="A68" s="1"/>
      <c r="B68" s="1"/>
      <c r="C68" s="1"/>
      <c r="D68" s="1"/>
      <c r="E68" s="1"/>
      <c r="F68" s="1"/>
      <c r="G68" s="15"/>
      <c r="H68" s="65"/>
      <c r="I68" s="58">
        <f>COUNTIF(M67:S67,"o")</f>
        <v>6</v>
      </c>
      <c r="J68" s="58">
        <f>COUNTIF(M67:S67,"f")</f>
        <v>0</v>
      </c>
      <c r="K68" s="58">
        <f>COUNTIF(M67:S67,"c")</f>
        <v>0</v>
      </c>
      <c r="L68" s="58">
        <f>COUNTIF(M67:S67,"w")</f>
        <v>1</v>
      </c>
      <c r="M68" s="62" t="str">
        <f t="shared" ref="M68:S68" si="16">IF(SUM(M47:M66)=0,"",SUM(M47:M66))</f>
        <v/>
      </c>
      <c r="N68" s="62">
        <f t="shared" si="16"/>
        <v>12</v>
      </c>
      <c r="O68" s="62">
        <f t="shared" si="16"/>
        <v>5</v>
      </c>
      <c r="P68" s="62" t="str">
        <f t="shared" si="16"/>
        <v/>
      </c>
      <c r="Q68" s="62" t="str">
        <f t="shared" si="16"/>
        <v/>
      </c>
      <c r="R68" s="62" t="str">
        <f t="shared" si="16"/>
        <v/>
      </c>
      <c r="S68" s="62" t="str">
        <f t="shared" si="16"/>
        <v/>
      </c>
      <c r="T68" s="63"/>
      <c r="U68" s="62">
        <f>SUM(M68:S68)</f>
        <v>17</v>
      </c>
      <c r="V68" s="7"/>
      <c r="W68" s="7"/>
      <c r="X68" s="1"/>
      <c r="Y68" s="1"/>
      <c r="Z68" s="74"/>
      <c r="AA68" s="74"/>
      <c r="AB68" s="74"/>
      <c r="AC68" s="74"/>
      <c r="AD68" s="1"/>
      <c r="AE68" s="1"/>
      <c r="AF68" s="1"/>
    </row>
    <row r="69" spans="1:32" ht="13.5" thickBot="1" x14ac:dyDescent="0.25">
      <c r="A69" s="1"/>
      <c r="B69" s="1"/>
      <c r="C69" s="1"/>
      <c r="D69" s="1"/>
      <c r="E69" s="1"/>
      <c r="F69" s="1"/>
      <c r="G69" s="1"/>
      <c r="H69" s="66"/>
      <c r="I69" s="6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1"/>
      <c r="Y69" s="1"/>
      <c r="Z69" s="74"/>
      <c r="AA69" s="74"/>
      <c r="AB69" s="74"/>
      <c r="AC69" s="74"/>
      <c r="AD69" s="1"/>
      <c r="AE69" s="1"/>
      <c r="AF69" s="1"/>
    </row>
    <row r="70" spans="1:32" ht="13.5" thickBot="1" x14ac:dyDescent="0.25">
      <c r="A70" s="1"/>
      <c r="B70" s="1"/>
      <c r="C70" s="1"/>
      <c r="D70" s="1"/>
      <c r="E70" s="1"/>
      <c r="F70" s="1"/>
      <c r="G70" s="1"/>
      <c r="H70" s="64"/>
      <c r="I70" s="310" t="s">
        <v>12</v>
      </c>
      <c r="J70" s="311"/>
      <c r="K70" s="312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7"/>
      <c r="W70" s="7"/>
      <c r="X70" s="1"/>
      <c r="Y70" s="1"/>
      <c r="Z70" s="74"/>
      <c r="AA70" s="74"/>
      <c r="AB70" s="74"/>
      <c r="AC70" s="74"/>
      <c r="AD70" s="1"/>
      <c r="AE70" s="1"/>
      <c r="AF70" s="1"/>
    </row>
    <row r="71" spans="1:32" ht="13.5" thickBot="1" x14ac:dyDescent="0.25">
      <c r="A71" s="1"/>
      <c r="B71" s="1"/>
      <c r="C71" s="1"/>
      <c r="D71" s="1"/>
      <c r="E71" s="1"/>
      <c r="F71" s="1"/>
      <c r="G71" s="1"/>
      <c r="H71" s="48"/>
      <c r="I71" s="46" t="s">
        <v>121</v>
      </c>
      <c r="J71" s="46" t="s">
        <v>13</v>
      </c>
      <c r="K71" s="313" t="s">
        <v>122</v>
      </c>
      <c r="L71" s="314"/>
      <c r="M71" s="47" t="str">
        <f t="shared" ref="M71:S71" si="17">M44</f>
        <v>LUNDI</v>
      </c>
      <c r="N71" s="47" t="str">
        <f t="shared" si="17"/>
        <v>MARDI</v>
      </c>
      <c r="O71" s="47" t="str">
        <f t="shared" si="17"/>
        <v xml:space="preserve">MERCREDI </v>
      </c>
      <c r="P71" s="47" t="str">
        <f t="shared" si="17"/>
        <v xml:space="preserve">JEUDI </v>
      </c>
      <c r="Q71" s="47" t="str">
        <f t="shared" si="17"/>
        <v xml:space="preserve">VENDREDI </v>
      </c>
      <c r="R71" s="47" t="str">
        <f t="shared" si="17"/>
        <v>SAMEDI</v>
      </c>
      <c r="S71" s="47" t="str">
        <f t="shared" si="17"/>
        <v>DIMANCHE</v>
      </c>
      <c r="T71" s="6"/>
      <c r="U71" s="7"/>
      <c r="V71" s="7"/>
      <c r="W71" s="7"/>
      <c r="X71" s="1"/>
      <c r="Y71" s="1"/>
      <c r="Z71" s="74"/>
      <c r="AA71" s="74"/>
      <c r="AB71" s="74"/>
      <c r="AC71" s="74"/>
      <c r="AD71" s="1"/>
      <c r="AE71" s="1"/>
      <c r="AF71" s="1"/>
    </row>
    <row r="72" spans="1:32" ht="12.75" x14ac:dyDescent="0.2">
      <c r="A72" s="1"/>
      <c r="B72" s="1"/>
      <c r="C72" s="1"/>
      <c r="D72" s="1"/>
      <c r="E72" s="1"/>
      <c r="F72" s="1"/>
      <c r="G72" s="1"/>
      <c r="H72" s="48"/>
      <c r="I72" s="20"/>
      <c r="J72" s="49"/>
      <c r="K72" s="315"/>
      <c r="L72" s="316"/>
      <c r="M72" s="23"/>
      <c r="N72" s="23"/>
      <c r="O72" s="23"/>
      <c r="P72" s="23"/>
      <c r="Q72" s="23"/>
      <c r="R72" s="23"/>
      <c r="S72" s="23"/>
      <c r="T72" s="24" t="str">
        <f t="shared" ref="T72:T77" si="18">IF(I72="","",I72)</f>
        <v/>
      </c>
      <c r="U72" s="31">
        <f t="shared" ref="U72:U77" si="19">SUM(M72:S72)</f>
        <v>0</v>
      </c>
      <c r="V72" s="7"/>
      <c r="W72" s="7"/>
      <c r="X72" s="1"/>
      <c r="Y72" s="1"/>
      <c r="Z72" s="74"/>
      <c r="AA72" s="74"/>
      <c r="AB72" s="74"/>
      <c r="AC72" s="74"/>
      <c r="AD72" s="1"/>
      <c r="AE72" s="1"/>
      <c r="AF72" s="1"/>
    </row>
    <row r="73" spans="1:32" ht="12.75" x14ac:dyDescent="0.2">
      <c r="A73" s="1"/>
      <c r="B73" s="1"/>
      <c r="C73" s="1"/>
      <c r="D73" s="1"/>
      <c r="E73" s="1"/>
      <c r="F73" s="1"/>
      <c r="G73" s="1"/>
      <c r="H73" s="48"/>
      <c r="I73" s="26"/>
      <c r="J73" s="26"/>
      <c r="K73" s="305"/>
      <c r="L73" s="306"/>
      <c r="M73" s="29"/>
      <c r="N73" s="29"/>
      <c r="O73" s="29"/>
      <c r="P73" s="29"/>
      <c r="Q73" s="29"/>
      <c r="R73" s="29"/>
      <c r="S73" s="29"/>
      <c r="T73" s="30" t="str">
        <f t="shared" si="18"/>
        <v/>
      </c>
      <c r="U73" s="31">
        <f t="shared" si="19"/>
        <v>0</v>
      </c>
      <c r="V73" s="7"/>
      <c r="W73" s="7"/>
      <c r="X73" s="1"/>
      <c r="Y73" s="1"/>
      <c r="Z73" s="74"/>
      <c r="AA73" s="74"/>
      <c r="AB73" s="74"/>
      <c r="AC73" s="74"/>
      <c r="AD73" s="1"/>
      <c r="AE73" s="1"/>
      <c r="AF73" s="1"/>
    </row>
    <row r="74" spans="1:32" ht="12.75" x14ac:dyDescent="0.2">
      <c r="A74" s="1"/>
      <c r="B74" s="1"/>
      <c r="C74" s="1"/>
      <c r="D74" s="1"/>
      <c r="E74" s="1"/>
      <c r="F74" s="1"/>
      <c r="G74" s="1"/>
      <c r="H74" s="48"/>
      <c r="I74" s="32"/>
      <c r="J74" s="50"/>
      <c r="K74" s="307"/>
      <c r="L74" s="308"/>
      <c r="M74" s="35"/>
      <c r="N74" s="35"/>
      <c r="O74" s="35"/>
      <c r="P74" s="35"/>
      <c r="Q74" s="35"/>
      <c r="R74" s="35"/>
      <c r="S74" s="35"/>
      <c r="T74" s="36" t="str">
        <f t="shared" si="18"/>
        <v/>
      </c>
      <c r="U74" s="37">
        <f t="shared" si="19"/>
        <v>0</v>
      </c>
      <c r="V74" s="7"/>
      <c r="W74" s="7"/>
      <c r="X74" s="1"/>
      <c r="Y74" s="1"/>
      <c r="Z74" s="74"/>
      <c r="AA74" s="74"/>
      <c r="AB74" s="74"/>
      <c r="AC74" s="74"/>
      <c r="AD74" s="1"/>
      <c r="AE74" s="1"/>
      <c r="AF74" s="1"/>
    </row>
    <row r="75" spans="1:32" ht="12.75" x14ac:dyDescent="0.2">
      <c r="A75" s="1"/>
      <c r="B75" s="1"/>
      <c r="C75" s="1"/>
      <c r="D75" s="1"/>
      <c r="E75" s="1"/>
      <c r="F75" s="1"/>
      <c r="G75" s="1"/>
      <c r="H75" s="48"/>
      <c r="I75" s="26"/>
      <c r="J75" s="26"/>
      <c r="K75" s="305"/>
      <c r="L75" s="306"/>
      <c r="M75" s="29"/>
      <c r="N75" s="29"/>
      <c r="O75" s="29"/>
      <c r="P75" s="29"/>
      <c r="Q75" s="29"/>
      <c r="R75" s="29"/>
      <c r="S75" s="29"/>
      <c r="T75" s="30" t="str">
        <f t="shared" si="18"/>
        <v/>
      </c>
      <c r="U75" s="31">
        <f t="shared" si="19"/>
        <v>0</v>
      </c>
      <c r="V75" s="7"/>
      <c r="W75" s="7"/>
      <c r="X75" s="1"/>
      <c r="Y75" s="1"/>
      <c r="Z75" s="74"/>
      <c r="AA75" s="74"/>
      <c r="AB75" s="74"/>
      <c r="AC75" s="74"/>
      <c r="AD75" s="1"/>
      <c r="AE75" s="1"/>
      <c r="AF75" s="1"/>
    </row>
    <row r="76" spans="1:32" ht="12.75" x14ac:dyDescent="0.2">
      <c r="A76" s="1"/>
      <c r="B76" s="1"/>
      <c r="C76" s="1"/>
      <c r="D76" s="1"/>
      <c r="E76" s="1"/>
      <c r="F76" s="1"/>
      <c r="G76" s="1"/>
      <c r="H76" s="48"/>
      <c r="I76" s="32"/>
      <c r="J76" s="50"/>
      <c r="K76" s="307"/>
      <c r="L76" s="308"/>
      <c r="M76" s="38"/>
      <c r="N76" s="38"/>
      <c r="O76" s="38"/>
      <c r="P76" s="38"/>
      <c r="Q76" s="38"/>
      <c r="R76" s="38"/>
      <c r="S76" s="38"/>
      <c r="T76" s="39" t="str">
        <f t="shared" si="18"/>
        <v/>
      </c>
      <c r="U76" s="40">
        <f t="shared" si="19"/>
        <v>0</v>
      </c>
      <c r="V76" s="7"/>
      <c r="W76" s="7"/>
      <c r="X76" s="1"/>
      <c r="Y76" s="1"/>
      <c r="Z76" s="74"/>
      <c r="AA76" s="74"/>
      <c r="AB76" s="74"/>
      <c r="AC76" s="74"/>
      <c r="AD76" s="1"/>
      <c r="AE76" s="1"/>
      <c r="AF76" s="1"/>
    </row>
    <row r="77" spans="1:32" ht="12.75" x14ac:dyDescent="0.2">
      <c r="A77" s="1"/>
      <c r="B77" s="1"/>
      <c r="C77" s="1"/>
      <c r="D77" s="1"/>
      <c r="E77" s="1"/>
      <c r="F77" s="1"/>
      <c r="G77" s="1"/>
      <c r="H77" s="48"/>
      <c r="I77" s="26"/>
      <c r="J77" s="26"/>
      <c r="K77" s="305"/>
      <c r="L77" s="306"/>
      <c r="M77" s="29"/>
      <c r="N77" s="29"/>
      <c r="O77" s="29"/>
      <c r="P77" s="29"/>
      <c r="Q77" s="29"/>
      <c r="R77" s="29"/>
      <c r="S77" s="29"/>
      <c r="T77" s="30" t="str">
        <f t="shared" si="18"/>
        <v/>
      </c>
      <c r="U77" s="31">
        <f t="shared" si="19"/>
        <v>0</v>
      </c>
      <c r="V77" s="7"/>
      <c r="W77" s="7"/>
      <c r="X77" s="1"/>
      <c r="Y77" s="1"/>
      <c r="Z77" s="74"/>
      <c r="AA77" s="74"/>
      <c r="AB77" s="74"/>
      <c r="AC77" s="74"/>
      <c r="AD77" s="1"/>
      <c r="AE77" s="1"/>
      <c r="AF77" s="1"/>
    </row>
    <row r="78" spans="1:32" ht="12.75" x14ac:dyDescent="0.2">
      <c r="A78" s="1"/>
      <c r="B78" s="1"/>
      <c r="C78" s="1"/>
      <c r="D78" s="1"/>
      <c r="E78" s="1"/>
      <c r="F78" s="1"/>
      <c r="G78" s="1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7"/>
      <c r="W78" s="7"/>
      <c r="X78" s="1"/>
      <c r="Y78" s="1"/>
      <c r="Z78" s="74"/>
      <c r="AA78" s="74"/>
      <c r="AB78" s="74"/>
      <c r="AC78" s="74"/>
      <c r="AD78" s="1"/>
      <c r="AE78" s="1"/>
      <c r="AF78" s="1"/>
    </row>
    <row r="79" spans="1:32" ht="12.75" x14ac:dyDescent="0.2">
      <c r="X79" s="1"/>
      <c r="Y79" s="1"/>
      <c r="Z79" s="74"/>
      <c r="AA79" s="74"/>
      <c r="AB79" s="74"/>
      <c r="AC79" s="74"/>
      <c r="AD79" s="1"/>
      <c r="AE79" s="1"/>
      <c r="AF79" s="1"/>
    </row>
    <row r="80" spans="1:32" ht="12.75" x14ac:dyDescent="0.2">
      <c r="X80" s="1"/>
      <c r="Y80" s="1"/>
      <c r="Z80" s="74"/>
      <c r="AA80" s="74"/>
      <c r="AB80" s="74"/>
      <c r="AC80" s="74"/>
      <c r="AD80" s="1"/>
      <c r="AE80" s="1"/>
      <c r="AF80" s="1"/>
    </row>
    <row r="81" spans="24:32" ht="12.75" x14ac:dyDescent="0.2">
      <c r="X81" s="1"/>
      <c r="Y81" s="1"/>
      <c r="Z81" s="74"/>
      <c r="AA81" s="74"/>
      <c r="AB81" s="74"/>
      <c r="AC81" s="74"/>
      <c r="AD81" s="1"/>
      <c r="AE81" s="1"/>
      <c r="AF81" s="1"/>
    </row>
    <row r="82" spans="24:32" ht="12.75" x14ac:dyDescent="0.2">
      <c r="X82" s="1"/>
      <c r="Y82" s="1"/>
      <c r="Z82" s="74"/>
      <c r="AA82" s="74"/>
      <c r="AB82" s="74"/>
      <c r="AC82" s="74"/>
      <c r="AD82" s="1"/>
      <c r="AE82" s="1"/>
      <c r="AF82" s="1"/>
    </row>
    <row r="83" spans="24:32" ht="12.75" x14ac:dyDescent="0.2">
      <c r="X83" s="1"/>
      <c r="Y83" s="1"/>
      <c r="Z83" s="74"/>
      <c r="AA83" s="74"/>
      <c r="AB83" s="74"/>
      <c r="AC83" s="74"/>
      <c r="AD83" s="1"/>
      <c r="AE83" s="1"/>
      <c r="AF83" s="1"/>
    </row>
    <row r="84" spans="24:32" ht="12.75" x14ac:dyDescent="0.2">
      <c r="X84" s="1"/>
      <c r="Y84" s="1"/>
      <c r="Z84" s="74"/>
      <c r="AA84" s="74"/>
      <c r="AB84" s="74"/>
      <c r="AC84" s="74"/>
      <c r="AD84" s="1"/>
      <c r="AE84" s="1"/>
      <c r="AF84" s="1"/>
    </row>
    <row r="85" spans="24:32" ht="12.75" x14ac:dyDescent="0.2">
      <c r="X85" s="1"/>
      <c r="Y85" s="1"/>
      <c r="Z85" s="74"/>
      <c r="AA85" s="74"/>
      <c r="AB85" s="74"/>
      <c r="AC85" s="74"/>
      <c r="AD85" s="1"/>
      <c r="AE85" s="1"/>
      <c r="AF85" s="1"/>
    </row>
    <row r="86" spans="24:32" ht="12.75" x14ac:dyDescent="0.2">
      <c r="X86" s="1"/>
      <c r="Y86" s="1"/>
      <c r="Z86" s="74"/>
      <c r="AA86" s="74"/>
      <c r="AB86" s="74"/>
      <c r="AC86" s="74"/>
      <c r="AD86" s="1"/>
      <c r="AE86" s="1"/>
      <c r="AF86" s="1"/>
    </row>
    <row r="87" spans="24:32" ht="12.75" x14ac:dyDescent="0.2">
      <c r="X87" s="1"/>
      <c r="Y87" s="1"/>
      <c r="Z87" s="74"/>
      <c r="AA87" s="74"/>
      <c r="AB87" s="74"/>
      <c r="AC87" s="74"/>
      <c r="AD87" s="1"/>
      <c r="AE87" s="1"/>
      <c r="AF87" s="1"/>
    </row>
    <row r="88" spans="24:32" ht="12.75" x14ac:dyDescent="0.2">
      <c r="X88" s="1"/>
      <c r="Y88" s="1"/>
      <c r="Z88" s="74"/>
      <c r="AA88" s="74"/>
      <c r="AB88" s="74"/>
      <c r="AC88" s="74"/>
      <c r="AD88" s="1"/>
      <c r="AE88" s="1"/>
      <c r="AF88" s="1"/>
    </row>
    <row r="89" spans="24:32" ht="12.75" x14ac:dyDescent="0.2">
      <c r="X89" s="1"/>
      <c r="Y89" s="1"/>
      <c r="Z89" s="74"/>
      <c r="AA89" s="74"/>
      <c r="AB89" s="74"/>
      <c r="AC89" s="74"/>
      <c r="AD89" s="1"/>
      <c r="AE89" s="1"/>
      <c r="AF89" s="1"/>
    </row>
    <row r="90" spans="24:32" ht="12.75" x14ac:dyDescent="0.2">
      <c r="X90" s="1"/>
      <c r="Y90" s="1"/>
      <c r="Z90" s="74"/>
      <c r="AA90" s="74"/>
      <c r="AB90" s="74"/>
      <c r="AC90" s="74"/>
      <c r="AD90" s="1"/>
      <c r="AE90" s="1"/>
      <c r="AF90" s="1"/>
    </row>
    <row r="91" spans="24:32" ht="12.75" x14ac:dyDescent="0.2">
      <c r="X91" s="1"/>
      <c r="Y91" s="1"/>
      <c r="Z91" s="74"/>
      <c r="AA91" s="74"/>
      <c r="AB91" s="74"/>
      <c r="AC91" s="74"/>
      <c r="AD91" s="1"/>
      <c r="AE91" s="1"/>
      <c r="AF91" s="1"/>
    </row>
    <row r="92" spans="24:32" ht="12.75" x14ac:dyDescent="0.2">
      <c r="X92" s="1"/>
      <c r="Y92" s="1"/>
      <c r="Z92" s="74"/>
      <c r="AA92" s="74"/>
      <c r="AB92" s="74"/>
      <c r="AC92" s="74"/>
      <c r="AD92" s="1"/>
      <c r="AE92" s="1"/>
      <c r="AF92" s="1"/>
    </row>
    <row r="93" spans="24:32" ht="12.75" x14ac:dyDescent="0.2">
      <c r="X93" s="1"/>
      <c r="Y93" s="1"/>
      <c r="Z93" s="74"/>
      <c r="AA93" s="74"/>
      <c r="AB93" s="74"/>
      <c r="AC93" s="74"/>
      <c r="AD93" s="1"/>
      <c r="AE93" s="1"/>
      <c r="AF93" s="1"/>
    </row>
    <row r="94" spans="24:32" ht="12.75" x14ac:dyDescent="0.2">
      <c r="X94" s="1"/>
      <c r="Y94" s="1"/>
      <c r="Z94" s="74"/>
      <c r="AA94" s="74"/>
      <c r="AB94" s="74"/>
      <c r="AC94" s="74"/>
      <c r="AD94" s="1"/>
      <c r="AE94" s="1"/>
      <c r="AF94" s="1"/>
    </row>
    <row r="95" spans="24:32" ht="12.75" x14ac:dyDescent="0.2">
      <c r="X95" s="1"/>
      <c r="Y95" s="1"/>
      <c r="Z95" s="74"/>
      <c r="AA95" s="74"/>
      <c r="AB95" s="74"/>
      <c r="AC95" s="74"/>
      <c r="AD95" s="1"/>
      <c r="AE95" s="1"/>
      <c r="AF95" s="1"/>
    </row>
    <row r="96" spans="24:32" ht="12.75" x14ac:dyDescent="0.2">
      <c r="X96" s="1"/>
      <c r="Y96" s="1"/>
      <c r="Z96" s="74"/>
      <c r="AA96" s="74"/>
      <c r="AB96" s="74"/>
      <c r="AC96" s="74"/>
      <c r="AD96" s="1"/>
      <c r="AE96" s="1"/>
      <c r="AF96" s="1"/>
    </row>
    <row r="97" spans="24:32" ht="12.75" x14ac:dyDescent="0.2">
      <c r="X97" s="1"/>
      <c r="Y97" s="1"/>
      <c r="Z97" s="74"/>
      <c r="AA97" s="74"/>
      <c r="AB97" s="74"/>
      <c r="AC97" s="74"/>
      <c r="AD97" s="1"/>
      <c r="AE97" s="1"/>
      <c r="AF97" s="1"/>
    </row>
    <row r="98" spans="24:32" ht="12.75" x14ac:dyDescent="0.2">
      <c r="X98" s="1"/>
      <c r="Y98" s="1"/>
      <c r="Z98" s="74"/>
      <c r="AA98" s="74"/>
      <c r="AB98" s="74"/>
      <c r="AC98" s="74"/>
      <c r="AD98" s="1"/>
      <c r="AE98" s="1"/>
      <c r="AF98" s="1"/>
    </row>
    <row r="99" spans="24:32" ht="12.75" x14ac:dyDescent="0.2">
      <c r="X99" s="1"/>
      <c r="Y99" s="1"/>
      <c r="Z99" s="74"/>
      <c r="AA99" s="74"/>
      <c r="AB99" s="74"/>
      <c r="AC99" s="74"/>
      <c r="AD99" s="1"/>
      <c r="AE99" s="1"/>
      <c r="AF99" s="1"/>
    </row>
    <row r="100" spans="24:32" ht="12.75" x14ac:dyDescent="0.2">
      <c r="X100" s="1"/>
      <c r="Y100" s="1"/>
      <c r="Z100" s="74"/>
      <c r="AA100" s="74"/>
      <c r="AB100" s="74"/>
      <c r="AC100" s="74"/>
      <c r="AD100" s="1"/>
      <c r="AE100" s="1"/>
      <c r="AF100" s="1"/>
    </row>
    <row r="101" spans="24:32" ht="12.75" x14ac:dyDescent="0.2">
      <c r="X101" s="1"/>
      <c r="Y101" s="1"/>
      <c r="Z101" s="74"/>
      <c r="AA101" s="74"/>
      <c r="AB101" s="74"/>
      <c r="AC101" s="74"/>
      <c r="AD101" s="1"/>
      <c r="AE101" s="1"/>
      <c r="AF101" s="1"/>
    </row>
    <row r="102" spans="24:32" ht="12.75" x14ac:dyDescent="0.2">
      <c r="X102" s="1"/>
      <c r="Y102" s="1"/>
      <c r="Z102" s="74"/>
      <c r="AA102" s="74"/>
      <c r="AB102" s="74"/>
      <c r="AC102" s="74"/>
      <c r="AD102" s="1"/>
      <c r="AE102" s="1"/>
      <c r="AF102" s="1"/>
    </row>
    <row r="103" spans="24:32" ht="12.75" x14ac:dyDescent="0.2">
      <c r="X103" s="1"/>
      <c r="Y103" s="1"/>
      <c r="Z103" s="74"/>
      <c r="AA103" s="74"/>
      <c r="AB103" s="74"/>
      <c r="AC103" s="74"/>
      <c r="AD103" s="1"/>
      <c r="AE103" s="1"/>
      <c r="AF103" s="1"/>
    </row>
    <row r="104" spans="24:32" ht="12.75" x14ac:dyDescent="0.2">
      <c r="X104" s="1"/>
      <c r="Y104" s="1"/>
      <c r="Z104" s="74"/>
      <c r="AA104" s="74"/>
      <c r="AB104" s="74"/>
      <c r="AC104" s="74"/>
      <c r="AD104" s="1"/>
      <c r="AE104" s="1"/>
      <c r="AF104" s="1"/>
    </row>
    <row r="105" spans="24:32" ht="12.75" x14ac:dyDescent="0.2">
      <c r="X105" s="1"/>
      <c r="Y105" s="1"/>
      <c r="Z105" s="74"/>
      <c r="AA105" s="74"/>
      <c r="AB105" s="74"/>
      <c r="AC105" s="74"/>
      <c r="AD105" s="1"/>
      <c r="AE105" s="1"/>
      <c r="AF105" s="1"/>
    </row>
    <row r="106" spans="24:32" ht="12.75" x14ac:dyDescent="0.2">
      <c r="X106" s="1"/>
      <c r="Y106" s="1"/>
      <c r="Z106" s="74"/>
      <c r="AA106" s="74"/>
      <c r="AB106" s="74"/>
      <c r="AC106" s="74"/>
      <c r="AD106" s="1"/>
      <c r="AE106" s="1"/>
      <c r="AF106" s="1"/>
    </row>
    <row r="107" spans="24:32" ht="12.75" x14ac:dyDescent="0.2">
      <c r="X107" s="1"/>
      <c r="Y107" s="1"/>
      <c r="Z107" s="74"/>
      <c r="AA107" s="74"/>
      <c r="AB107" s="74"/>
      <c r="AC107" s="74"/>
      <c r="AD107" s="1"/>
      <c r="AE107" s="1"/>
      <c r="AF107" s="1"/>
    </row>
    <row r="108" spans="24:32" ht="12.75" x14ac:dyDescent="0.2">
      <c r="X108" s="1"/>
      <c r="Y108" s="1"/>
      <c r="Z108" s="74"/>
      <c r="AA108" s="74"/>
      <c r="AB108" s="74"/>
      <c r="AC108" s="74"/>
      <c r="AD108" s="1"/>
      <c r="AE108" s="1"/>
      <c r="AF108" s="1"/>
    </row>
    <row r="109" spans="24:32" ht="12.75" x14ac:dyDescent="0.2">
      <c r="X109" s="1"/>
      <c r="Y109" s="1"/>
      <c r="Z109" s="74"/>
      <c r="AA109" s="74"/>
      <c r="AB109" s="74"/>
      <c r="AC109" s="74"/>
      <c r="AD109" s="1"/>
      <c r="AE109" s="1"/>
      <c r="AF109" s="1"/>
    </row>
    <row r="110" spans="24:32" ht="12.75" x14ac:dyDescent="0.2">
      <c r="X110" s="1"/>
      <c r="Y110" s="1"/>
      <c r="Z110" s="74"/>
      <c r="AA110" s="74"/>
      <c r="AB110" s="74"/>
      <c r="AC110" s="74"/>
      <c r="AD110" s="1"/>
      <c r="AE110" s="1"/>
      <c r="AF110" s="1"/>
    </row>
    <row r="111" spans="24:32" ht="12.75" x14ac:dyDescent="0.2">
      <c r="X111" s="1"/>
      <c r="Y111" s="1"/>
      <c r="Z111" s="74"/>
      <c r="AA111" s="74"/>
      <c r="AB111" s="74"/>
      <c r="AC111" s="74"/>
      <c r="AD111" s="1"/>
      <c r="AE111" s="1"/>
      <c r="AF111" s="1"/>
    </row>
    <row r="112" spans="24:32" ht="12.75" x14ac:dyDescent="0.2">
      <c r="X112" s="1"/>
      <c r="Y112" s="1"/>
      <c r="Z112" s="74"/>
      <c r="AA112" s="74"/>
      <c r="AB112" s="74"/>
      <c r="AC112" s="74"/>
      <c r="AD112" s="1"/>
      <c r="AE112" s="1"/>
      <c r="AF112" s="1"/>
    </row>
    <row r="113" spans="24:32" ht="12.75" x14ac:dyDescent="0.2">
      <c r="X113" s="1"/>
      <c r="Y113" s="1"/>
      <c r="Z113" s="74"/>
      <c r="AA113" s="74"/>
      <c r="AB113" s="74"/>
      <c r="AC113" s="74"/>
      <c r="AD113" s="1"/>
      <c r="AE113" s="1"/>
      <c r="AF113" s="1"/>
    </row>
    <row r="114" spans="24:32" ht="12.75" x14ac:dyDescent="0.2">
      <c r="X114" s="1"/>
      <c r="Y114" s="1"/>
      <c r="Z114" s="74"/>
      <c r="AA114" s="74"/>
      <c r="AB114" s="74"/>
      <c r="AC114" s="74"/>
      <c r="AD114" s="1"/>
      <c r="AE114" s="1"/>
      <c r="AF114" s="1"/>
    </row>
    <row r="115" spans="24:32" ht="12.75" x14ac:dyDescent="0.2">
      <c r="X115" s="1"/>
      <c r="Y115" s="1"/>
      <c r="Z115" s="74"/>
      <c r="AA115" s="74"/>
      <c r="AB115" s="74"/>
      <c r="AC115" s="74"/>
      <c r="AD115" s="1"/>
      <c r="AE115" s="1"/>
      <c r="AF115" s="1"/>
    </row>
    <row r="116" spans="24:32" ht="12.75" x14ac:dyDescent="0.2">
      <c r="X116" s="1"/>
      <c r="Y116" s="1"/>
      <c r="Z116" s="74"/>
      <c r="AA116" s="74"/>
      <c r="AB116" s="74"/>
      <c r="AC116" s="74"/>
      <c r="AD116" s="1"/>
      <c r="AE116" s="1"/>
      <c r="AF116" s="1"/>
    </row>
    <row r="117" spans="24:32" ht="12.75" x14ac:dyDescent="0.2">
      <c r="X117" s="1"/>
      <c r="Y117" s="1"/>
      <c r="Z117" s="74"/>
      <c r="AA117" s="74"/>
      <c r="AB117" s="74"/>
      <c r="AC117" s="74"/>
      <c r="AD117" s="1"/>
      <c r="AE117" s="1"/>
      <c r="AF117" s="1"/>
    </row>
    <row r="118" spans="24:32" ht="12.75" x14ac:dyDescent="0.2">
      <c r="X118" s="1"/>
      <c r="Y118" s="1"/>
      <c r="Z118" s="74"/>
      <c r="AA118" s="74"/>
      <c r="AB118" s="74"/>
      <c r="AC118" s="74"/>
      <c r="AD118" s="1"/>
      <c r="AE118" s="1"/>
      <c r="AF118" s="1"/>
    </row>
    <row r="119" spans="24:32" ht="12.75" x14ac:dyDescent="0.2">
      <c r="X119" s="1"/>
      <c r="Y119" s="1"/>
      <c r="Z119" s="74"/>
      <c r="AA119" s="74"/>
      <c r="AB119" s="74"/>
      <c r="AC119" s="74"/>
      <c r="AD119" s="1"/>
      <c r="AE119" s="1"/>
      <c r="AF119" s="1"/>
    </row>
    <row r="120" spans="24:32" ht="12.75" x14ac:dyDescent="0.2">
      <c r="X120" s="1"/>
      <c r="Y120" s="1"/>
      <c r="Z120" s="74"/>
      <c r="AA120" s="74"/>
      <c r="AB120" s="74"/>
      <c r="AC120" s="74"/>
      <c r="AD120" s="1"/>
      <c r="AE120" s="1"/>
      <c r="AF120" s="1"/>
    </row>
    <row r="121" spans="24:32" ht="12.75" x14ac:dyDescent="0.2">
      <c r="X121" s="1"/>
      <c r="Y121" s="1"/>
      <c r="Z121" s="74"/>
      <c r="AA121" s="74"/>
      <c r="AB121" s="74"/>
      <c r="AC121" s="74"/>
      <c r="AD121" s="1"/>
      <c r="AE121" s="1"/>
      <c r="AF121" s="1"/>
    </row>
    <row r="122" spans="24:32" ht="12.75" x14ac:dyDescent="0.2">
      <c r="X122" s="1"/>
      <c r="Y122" s="1"/>
      <c r="Z122" s="74"/>
      <c r="AA122" s="74"/>
      <c r="AB122" s="74"/>
      <c r="AC122" s="74"/>
      <c r="AD122" s="1"/>
      <c r="AE122" s="1"/>
      <c r="AF122" s="1"/>
    </row>
    <row r="123" spans="24:32" ht="12.75" x14ac:dyDescent="0.2">
      <c r="X123" s="1"/>
      <c r="Y123" s="1"/>
      <c r="Z123" s="74"/>
      <c r="AA123" s="74"/>
      <c r="AB123" s="74"/>
      <c r="AC123" s="74"/>
      <c r="AD123" s="1"/>
      <c r="AE123" s="1"/>
      <c r="AF123" s="1"/>
    </row>
    <row r="124" spans="24:32" ht="12.75" x14ac:dyDescent="0.2">
      <c r="X124" s="1"/>
      <c r="Y124" s="1"/>
      <c r="Z124" s="74"/>
      <c r="AA124" s="74"/>
      <c r="AB124" s="74"/>
      <c r="AC124" s="74"/>
      <c r="AD124" s="1"/>
      <c r="AE124" s="1"/>
      <c r="AF124" s="1"/>
    </row>
    <row r="125" spans="24:32" ht="12.75" x14ac:dyDescent="0.2">
      <c r="X125" s="1"/>
      <c r="Y125" s="1"/>
      <c r="Z125" s="74"/>
      <c r="AA125" s="74"/>
      <c r="AB125" s="74"/>
      <c r="AC125" s="74"/>
      <c r="AD125" s="1"/>
      <c r="AE125" s="1"/>
      <c r="AF125" s="1"/>
    </row>
    <row r="126" spans="24:32" ht="12.75" x14ac:dyDescent="0.2">
      <c r="X126" s="1"/>
      <c r="Y126" s="1"/>
      <c r="Z126" s="74"/>
      <c r="AA126" s="74"/>
      <c r="AB126" s="74"/>
      <c r="AC126" s="74"/>
      <c r="AD126" s="1"/>
      <c r="AE126" s="1"/>
      <c r="AF126" s="1"/>
    </row>
    <row r="127" spans="24:32" ht="12.75" x14ac:dyDescent="0.2">
      <c r="X127" s="1"/>
      <c r="Y127" s="1"/>
      <c r="Z127" s="74"/>
      <c r="AA127" s="74"/>
      <c r="AB127" s="74"/>
      <c r="AC127" s="74"/>
      <c r="AD127" s="1"/>
      <c r="AE127" s="1"/>
      <c r="AF127" s="1"/>
    </row>
    <row r="128" spans="24:32" ht="12.75" x14ac:dyDescent="0.2">
      <c r="X128" s="1"/>
      <c r="Y128" s="1"/>
      <c r="Z128" s="74"/>
      <c r="AA128" s="74"/>
      <c r="AB128" s="74"/>
      <c r="AC128" s="74"/>
      <c r="AD128" s="1"/>
      <c r="AE128" s="1"/>
      <c r="AF128" s="1"/>
    </row>
    <row r="129" spans="24:32" ht="12.75" x14ac:dyDescent="0.2">
      <c r="X129" s="1"/>
      <c r="Y129" s="1"/>
      <c r="Z129" s="74"/>
      <c r="AA129" s="74"/>
      <c r="AB129" s="74"/>
      <c r="AC129" s="74"/>
      <c r="AD129" s="1"/>
      <c r="AE129" s="1"/>
      <c r="AF129" s="1"/>
    </row>
    <row r="130" spans="24:32" ht="12.75" x14ac:dyDescent="0.2">
      <c r="X130" s="1"/>
      <c r="Y130" s="1"/>
      <c r="Z130" s="74"/>
      <c r="AA130" s="74"/>
      <c r="AB130" s="74"/>
      <c r="AC130" s="74"/>
      <c r="AD130" s="1"/>
      <c r="AE130" s="1"/>
      <c r="AF130" s="1"/>
    </row>
    <row r="131" spans="24:32" ht="12.75" x14ac:dyDescent="0.2">
      <c r="X131" s="1"/>
      <c r="Y131" s="1"/>
      <c r="Z131" s="74"/>
      <c r="AA131" s="74"/>
      <c r="AB131" s="74"/>
      <c r="AC131" s="74"/>
      <c r="AD131" s="1"/>
      <c r="AE131" s="1"/>
      <c r="AF131" s="1"/>
    </row>
    <row r="132" spans="24:32" ht="12.75" x14ac:dyDescent="0.2">
      <c r="X132" s="1"/>
      <c r="Y132" s="1"/>
      <c r="Z132" s="74"/>
      <c r="AA132" s="74"/>
      <c r="AB132" s="74"/>
      <c r="AC132" s="74"/>
      <c r="AD132" s="1"/>
      <c r="AE132" s="1"/>
      <c r="AF132" s="1"/>
    </row>
    <row r="133" spans="24:32" ht="12.75" x14ac:dyDescent="0.2">
      <c r="X133" s="1"/>
      <c r="Y133" s="1"/>
      <c r="Z133" s="74"/>
      <c r="AA133" s="74"/>
      <c r="AB133" s="74"/>
      <c r="AC133" s="74"/>
      <c r="AD133" s="1"/>
      <c r="AE133" s="1"/>
      <c r="AF133" s="1"/>
    </row>
    <row r="134" spans="24:32" ht="12.75" x14ac:dyDescent="0.2">
      <c r="X134" s="1"/>
      <c r="Y134" s="1"/>
      <c r="Z134" s="74"/>
      <c r="AA134" s="74"/>
      <c r="AB134" s="74"/>
      <c r="AC134" s="74"/>
      <c r="AD134" s="1"/>
      <c r="AE134" s="1"/>
      <c r="AF134" s="1"/>
    </row>
    <row r="135" spans="24:32" ht="12.75" x14ac:dyDescent="0.2">
      <c r="X135" s="1"/>
      <c r="Y135" s="1"/>
      <c r="Z135" s="74"/>
      <c r="AA135" s="74"/>
      <c r="AB135" s="74"/>
      <c r="AC135" s="74"/>
      <c r="AD135" s="1"/>
      <c r="AE135" s="1"/>
      <c r="AF135" s="1"/>
    </row>
    <row r="136" spans="24:32" ht="12.75" x14ac:dyDescent="0.2">
      <c r="X136" s="1"/>
      <c r="Y136" s="1"/>
      <c r="Z136" s="74"/>
      <c r="AA136" s="74"/>
      <c r="AB136" s="74"/>
      <c r="AC136" s="74"/>
      <c r="AD136" s="1"/>
      <c r="AE136" s="1"/>
      <c r="AF136" s="1"/>
    </row>
    <row r="137" spans="24:32" ht="12.75" x14ac:dyDescent="0.2">
      <c r="X137" s="1"/>
      <c r="Y137" s="1"/>
      <c r="Z137" s="74"/>
      <c r="AA137" s="74"/>
      <c r="AB137" s="74"/>
      <c r="AC137" s="74"/>
      <c r="AD137" s="1"/>
      <c r="AE137" s="1"/>
      <c r="AF137" s="1"/>
    </row>
    <row r="138" spans="24:32" ht="12.75" x14ac:dyDescent="0.2">
      <c r="X138" s="1"/>
      <c r="Y138" s="1"/>
      <c r="Z138" s="74"/>
      <c r="AA138" s="74"/>
      <c r="AB138" s="74"/>
      <c r="AC138" s="74"/>
      <c r="AD138" s="1"/>
      <c r="AE138" s="1"/>
      <c r="AF138" s="1"/>
    </row>
    <row r="139" spans="24:32" ht="12.75" x14ac:dyDescent="0.2">
      <c r="X139" s="1"/>
      <c r="Y139" s="1"/>
      <c r="Z139" s="74"/>
      <c r="AA139" s="74"/>
      <c r="AB139" s="74"/>
      <c r="AC139" s="74"/>
      <c r="AD139" s="1"/>
      <c r="AE139" s="1"/>
      <c r="AF139" s="1"/>
    </row>
    <row r="140" spans="24:32" ht="12.75" x14ac:dyDescent="0.2">
      <c r="X140" s="1"/>
      <c r="Y140" s="1"/>
      <c r="Z140" s="74"/>
      <c r="AA140" s="74"/>
      <c r="AB140" s="74"/>
      <c r="AC140" s="74"/>
      <c r="AD140" s="1"/>
      <c r="AE140" s="1"/>
      <c r="AF140" s="1"/>
    </row>
    <row r="141" spans="24:32" ht="12.75" x14ac:dyDescent="0.2">
      <c r="X141" s="1"/>
      <c r="Y141" s="1"/>
      <c r="Z141" s="74"/>
      <c r="AA141" s="74"/>
      <c r="AB141" s="74"/>
      <c r="AC141" s="74"/>
      <c r="AD141" s="1"/>
      <c r="AE141" s="1"/>
      <c r="AF141" s="1"/>
    </row>
    <row r="142" spans="24:32" ht="12.75" x14ac:dyDescent="0.2">
      <c r="X142" s="1"/>
      <c r="Y142" s="1"/>
      <c r="Z142" s="74"/>
      <c r="AA142" s="74"/>
      <c r="AB142" s="74"/>
      <c r="AC142" s="74"/>
      <c r="AD142" s="1"/>
      <c r="AE142" s="1"/>
      <c r="AF142" s="1"/>
    </row>
    <row r="143" spans="24:32" ht="12.75" x14ac:dyDescent="0.2">
      <c r="X143" s="1"/>
      <c r="Y143" s="1"/>
      <c r="Z143" s="74"/>
      <c r="AA143" s="74"/>
      <c r="AB143" s="74"/>
      <c r="AC143" s="74"/>
      <c r="AD143" s="1"/>
      <c r="AE143" s="1"/>
      <c r="AF143" s="1"/>
    </row>
    <row r="144" spans="24:32" ht="12.75" x14ac:dyDescent="0.2">
      <c r="X144" s="1"/>
      <c r="Y144" s="1"/>
      <c r="Z144" s="74"/>
      <c r="AA144" s="74"/>
      <c r="AB144" s="74"/>
      <c r="AC144" s="74"/>
      <c r="AD144" s="1"/>
      <c r="AE144" s="1"/>
      <c r="AF144" s="1"/>
    </row>
    <row r="145" spans="24:32" ht="12.75" x14ac:dyDescent="0.2">
      <c r="X145" s="1"/>
      <c r="Y145" s="1"/>
      <c r="Z145" s="74"/>
      <c r="AA145" s="74"/>
      <c r="AB145" s="74"/>
      <c r="AC145" s="74"/>
      <c r="AD145" s="1"/>
      <c r="AE145" s="1"/>
      <c r="AF145" s="1"/>
    </row>
    <row r="146" spans="24:32" ht="12.75" x14ac:dyDescent="0.2">
      <c r="X146" s="1"/>
      <c r="Y146" s="1"/>
      <c r="Z146" s="74"/>
      <c r="AA146" s="74"/>
      <c r="AB146" s="74"/>
      <c r="AC146" s="74"/>
      <c r="AD146" s="1"/>
      <c r="AE146" s="1"/>
      <c r="AF146" s="1"/>
    </row>
    <row r="147" spans="24:32" ht="12.75" x14ac:dyDescent="0.2">
      <c r="X147" s="1"/>
      <c r="Y147" s="1"/>
      <c r="Z147" s="74"/>
      <c r="AA147" s="74"/>
      <c r="AB147" s="74"/>
      <c r="AC147" s="74"/>
      <c r="AD147" s="1"/>
      <c r="AE147" s="1"/>
      <c r="AF147" s="1"/>
    </row>
    <row r="148" spans="24:32" ht="12.75" x14ac:dyDescent="0.2">
      <c r="X148" s="1"/>
      <c r="Y148" s="1"/>
      <c r="Z148" s="74"/>
      <c r="AA148" s="74"/>
      <c r="AB148" s="74"/>
      <c r="AC148" s="74"/>
      <c r="AD148" s="1"/>
      <c r="AE148" s="1"/>
      <c r="AF148" s="1"/>
    </row>
    <row r="149" spans="24:32" ht="12.75" x14ac:dyDescent="0.2">
      <c r="X149" s="1"/>
      <c r="Y149" s="1"/>
      <c r="Z149" s="74"/>
      <c r="AA149" s="74"/>
      <c r="AB149" s="74"/>
      <c r="AC149" s="74"/>
      <c r="AD149" s="1"/>
      <c r="AE149" s="1"/>
      <c r="AF149" s="1"/>
    </row>
    <row r="150" spans="24:32" ht="12.75" x14ac:dyDescent="0.2">
      <c r="X150" s="1"/>
      <c r="Y150" s="1"/>
      <c r="Z150" s="74"/>
      <c r="AA150" s="74"/>
      <c r="AB150" s="74"/>
      <c r="AC150" s="74"/>
      <c r="AD150" s="1"/>
      <c r="AE150" s="1"/>
      <c r="AF150" s="1"/>
    </row>
    <row r="151" spans="24:32" ht="12.75" x14ac:dyDescent="0.2">
      <c r="X151" s="1"/>
      <c r="Y151" s="1"/>
      <c r="Z151" s="74"/>
      <c r="AA151" s="74"/>
      <c r="AB151" s="74"/>
      <c r="AC151" s="74"/>
      <c r="AD151" s="1"/>
      <c r="AE151" s="1"/>
      <c r="AF151" s="1"/>
    </row>
    <row r="152" spans="24:32" ht="12.75" x14ac:dyDescent="0.2">
      <c r="X152" s="1"/>
      <c r="Y152" s="1"/>
      <c r="Z152" s="74"/>
      <c r="AA152" s="74"/>
      <c r="AB152" s="74"/>
      <c r="AC152" s="74"/>
      <c r="AD152" s="1"/>
      <c r="AE152" s="1"/>
      <c r="AF152" s="1"/>
    </row>
    <row r="153" spans="24:32" ht="12.75" x14ac:dyDescent="0.2">
      <c r="X153" s="1"/>
      <c r="Y153" s="1"/>
      <c r="Z153" s="74"/>
      <c r="AA153" s="74"/>
      <c r="AB153" s="74"/>
      <c r="AC153" s="74"/>
      <c r="AD153" s="1"/>
      <c r="AE153" s="1"/>
      <c r="AF153" s="1"/>
    </row>
    <row r="154" spans="24:32" ht="12.75" x14ac:dyDescent="0.2">
      <c r="X154" s="1"/>
      <c r="Y154" s="1"/>
      <c r="Z154" s="74"/>
      <c r="AA154" s="74"/>
      <c r="AB154" s="74"/>
      <c r="AC154" s="74"/>
      <c r="AD154" s="1"/>
      <c r="AE154" s="1"/>
      <c r="AF154" s="1"/>
    </row>
    <row r="155" spans="24:32" ht="12.75" x14ac:dyDescent="0.2">
      <c r="X155" s="1"/>
      <c r="Y155" s="1"/>
      <c r="Z155" s="74"/>
      <c r="AA155" s="74"/>
      <c r="AB155" s="74"/>
      <c r="AC155" s="74"/>
      <c r="AD155" s="1"/>
      <c r="AE155" s="1"/>
      <c r="AF155" s="1"/>
    </row>
    <row r="156" spans="24:32" ht="12.75" x14ac:dyDescent="0.2">
      <c r="X156" s="1"/>
      <c r="Y156" s="1"/>
      <c r="Z156" s="74"/>
      <c r="AA156" s="74"/>
      <c r="AB156" s="74"/>
      <c r="AC156" s="74"/>
      <c r="AD156" s="1"/>
      <c r="AE156" s="1"/>
      <c r="AF156" s="1"/>
    </row>
    <row r="157" spans="24:32" ht="12.75" x14ac:dyDescent="0.2">
      <c r="X157" s="1"/>
      <c r="Y157" s="1"/>
      <c r="Z157" s="74"/>
      <c r="AA157" s="74"/>
      <c r="AB157" s="74"/>
      <c r="AC157" s="74"/>
      <c r="AD157" s="1"/>
      <c r="AE157" s="1"/>
      <c r="AF157" s="1"/>
    </row>
    <row r="158" spans="24:32" ht="12.75" x14ac:dyDescent="0.2">
      <c r="X158" s="1"/>
      <c r="Y158" s="1"/>
      <c r="Z158" s="74"/>
      <c r="AA158" s="74"/>
      <c r="AB158" s="74"/>
      <c r="AC158" s="74"/>
      <c r="AD158" s="1"/>
      <c r="AE158" s="1"/>
      <c r="AF158" s="1"/>
    </row>
    <row r="159" spans="24:32" ht="12.75" x14ac:dyDescent="0.2">
      <c r="X159" s="1"/>
      <c r="Y159" s="1"/>
      <c r="Z159" s="74"/>
      <c r="AA159" s="74"/>
      <c r="AB159" s="74"/>
      <c r="AC159" s="74"/>
      <c r="AD159" s="1"/>
      <c r="AE159" s="1"/>
      <c r="AF159" s="1"/>
    </row>
    <row r="160" spans="24:32" ht="12.75" x14ac:dyDescent="0.2">
      <c r="X160" s="1"/>
      <c r="Y160" s="1"/>
      <c r="Z160" s="74"/>
      <c r="AA160" s="74"/>
      <c r="AB160" s="74"/>
      <c r="AC160" s="74"/>
      <c r="AD160" s="1"/>
      <c r="AE160" s="1"/>
      <c r="AF160" s="1"/>
    </row>
    <row r="161" spans="24:32" ht="12.75" x14ac:dyDescent="0.2">
      <c r="X161" s="1"/>
      <c r="Y161" s="1"/>
      <c r="Z161" s="74"/>
      <c r="AA161" s="74"/>
      <c r="AB161" s="74"/>
      <c r="AC161" s="74"/>
      <c r="AD161" s="1"/>
      <c r="AE161" s="1"/>
      <c r="AF161" s="1"/>
    </row>
    <row r="162" spans="24:32" ht="12.75" x14ac:dyDescent="0.2">
      <c r="X162" s="1"/>
      <c r="Y162" s="1"/>
      <c r="Z162" s="74"/>
      <c r="AA162" s="74"/>
      <c r="AB162" s="74"/>
      <c r="AC162" s="74"/>
      <c r="AD162" s="1"/>
      <c r="AE162" s="1"/>
      <c r="AF162" s="1"/>
    </row>
    <row r="163" spans="24:32" ht="12.75" x14ac:dyDescent="0.2">
      <c r="X163" s="1"/>
      <c r="Y163" s="1"/>
      <c r="Z163" s="74"/>
      <c r="AA163" s="74"/>
      <c r="AB163" s="74"/>
      <c r="AC163" s="74"/>
      <c r="AD163" s="1"/>
      <c r="AE163" s="1"/>
      <c r="AF163" s="1"/>
    </row>
    <row r="164" spans="24:32" ht="12.75" x14ac:dyDescent="0.2">
      <c r="X164" s="1"/>
      <c r="Y164" s="1"/>
      <c r="Z164" s="74"/>
      <c r="AA164" s="74"/>
      <c r="AB164" s="74"/>
      <c r="AC164" s="74"/>
      <c r="AD164" s="1"/>
      <c r="AE164" s="1"/>
      <c r="AF164" s="1"/>
    </row>
    <row r="165" spans="24:32" ht="12.75" x14ac:dyDescent="0.2">
      <c r="X165" s="1"/>
      <c r="Y165" s="1"/>
      <c r="Z165" s="74"/>
      <c r="AA165" s="74"/>
      <c r="AB165" s="74"/>
      <c r="AC165" s="74"/>
      <c r="AD165" s="1"/>
      <c r="AE165" s="1"/>
      <c r="AF165" s="1"/>
    </row>
    <row r="166" spans="24:32" ht="12.75" x14ac:dyDescent="0.2">
      <c r="X166" s="1"/>
      <c r="Y166" s="1"/>
      <c r="Z166" s="74"/>
      <c r="AA166" s="74"/>
      <c r="AB166" s="74"/>
      <c r="AC166" s="74"/>
      <c r="AD166" s="1"/>
      <c r="AE166" s="1"/>
      <c r="AF166" s="1"/>
    </row>
    <row r="167" spans="24:32" ht="12.75" x14ac:dyDescent="0.2">
      <c r="X167" s="1"/>
      <c r="Y167" s="1"/>
      <c r="Z167" s="74"/>
      <c r="AA167" s="74"/>
      <c r="AB167" s="74"/>
      <c r="AC167" s="74"/>
      <c r="AD167" s="1"/>
      <c r="AE167" s="1"/>
      <c r="AF167" s="1"/>
    </row>
    <row r="168" spans="24:32" ht="12.75" x14ac:dyDescent="0.2">
      <c r="X168" s="1"/>
      <c r="Y168" s="1"/>
      <c r="Z168" s="74"/>
      <c r="AA168" s="74"/>
      <c r="AB168" s="74"/>
      <c r="AC168" s="74"/>
      <c r="AD168" s="1"/>
      <c r="AE168" s="1"/>
      <c r="AF168" s="1"/>
    </row>
    <row r="169" spans="24:32" ht="12.75" x14ac:dyDescent="0.2">
      <c r="X169" s="1"/>
      <c r="Y169" s="1"/>
      <c r="Z169" s="74"/>
      <c r="AA169" s="74"/>
      <c r="AB169" s="74"/>
      <c r="AC169" s="74"/>
      <c r="AD169" s="1"/>
      <c r="AE169" s="1"/>
      <c r="AF169" s="1"/>
    </row>
    <row r="170" spans="24:32" ht="12.75" x14ac:dyDescent="0.2">
      <c r="X170" s="1"/>
      <c r="Y170" s="1"/>
      <c r="Z170" s="74"/>
      <c r="AA170" s="74"/>
      <c r="AB170" s="74"/>
      <c r="AC170" s="74"/>
      <c r="AD170" s="1"/>
      <c r="AE170" s="1"/>
      <c r="AF170" s="1"/>
    </row>
    <row r="171" spans="24:32" ht="12.75" x14ac:dyDescent="0.2">
      <c r="X171" s="1"/>
      <c r="Y171" s="1"/>
      <c r="Z171" s="74"/>
      <c r="AA171" s="74"/>
      <c r="AB171" s="74"/>
      <c r="AC171" s="74"/>
      <c r="AD171" s="1"/>
      <c r="AE171" s="1"/>
      <c r="AF171" s="1"/>
    </row>
    <row r="172" spans="24:32" ht="12.75" x14ac:dyDescent="0.2">
      <c r="X172" s="1"/>
      <c r="Y172" s="1"/>
      <c r="Z172" s="74"/>
      <c r="AA172" s="74"/>
      <c r="AB172" s="74"/>
      <c r="AC172" s="74"/>
      <c r="AD172" s="1"/>
      <c r="AE172" s="1"/>
      <c r="AF172" s="1"/>
    </row>
    <row r="173" spans="24:32" ht="12.75" x14ac:dyDescent="0.2">
      <c r="X173" s="1"/>
      <c r="Y173" s="1"/>
      <c r="Z173" s="74"/>
      <c r="AA173" s="74"/>
      <c r="AB173" s="74"/>
      <c r="AC173" s="74"/>
      <c r="AD173" s="1"/>
      <c r="AE173" s="1"/>
      <c r="AF173" s="1"/>
    </row>
    <row r="174" spans="24:32" ht="12.75" x14ac:dyDescent="0.2">
      <c r="X174" s="1"/>
      <c r="Y174" s="1"/>
      <c r="Z174" s="74"/>
      <c r="AA174" s="74"/>
      <c r="AB174" s="74"/>
      <c r="AC174" s="74"/>
      <c r="AD174" s="1"/>
      <c r="AE174" s="1"/>
      <c r="AF174" s="1"/>
    </row>
    <row r="175" spans="24:32" ht="12.75" x14ac:dyDescent="0.2">
      <c r="X175" s="1"/>
      <c r="Y175" s="1"/>
      <c r="Z175" s="74"/>
      <c r="AA175" s="74"/>
      <c r="AB175" s="74"/>
      <c r="AC175" s="74"/>
      <c r="AD175" s="1"/>
      <c r="AE175" s="1"/>
      <c r="AF175" s="1"/>
    </row>
    <row r="176" spans="24:32" ht="12.75" x14ac:dyDescent="0.2">
      <c r="X176" s="1"/>
      <c r="Y176" s="1"/>
      <c r="Z176" s="74"/>
      <c r="AA176" s="74"/>
      <c r="AB176" s="74"/>
      <c r="AC176" s="74"/>
      <c r="AD176" s="1"/>
      <c r="AE176" s="1"/>
      <c r="AF176" s="1"/>
    </row>
    <row r="177" spans="24:32" ht="12.75" x14ac:dyDescent="0.2">
      <c r="X177" s="1"/>
      <c r="Y177" s="1"/>
      <c r="Z177" s="74"/>
      <c r="AA177" s="74"/>
      <c r="AB177" s="74"/>
      <c r="AC177" s="74"/>
      <c r="AD177" s="1"/>
      <c r="AE177" s="1"/>
      <c r="AF177" s="1"/>
    </row>
    <row r="178" spans="24:32" ht="12.75" x14ac:dyDescent="0.2">
      <c r="X178" s="1"/>
      <c r="Y178" s="1"/>
      <c r="Z178" s="74"/>
      <c r="AA178" s="74"/>
      <c r="AB178" s="74"/>
      <c r="AC178" s="74"/>
      <c r="AD178" s="1"/>
      <c r="AE178" s="1"/>
      <c r="AF178" s="1"/>
    </row>
    <row r="179" spans="24:32" ht="12.75" x14ac:dyDescent="0.2">
      <c r="X179" s="1"/>
      <c r="Y179" s="1"/>
      <c r="Z179" s="74"/>
      <c r="AA179" s="74"/>
      <c r="AB179" s="74"/>
      <c r="AC179" s="74"/>
      <c r="AD179" s="1"/>
      <c r="AE179" s="1"/>
      <c r="AF179" s="1"/>
    </row>
    <row r="180" spans="24:32" ht="12.75" x14ac:dyDescent="0.2">
      <c r="X180" s="1"/>
      <c r="Y180" s="1"/>
      <c r="Z180" s="74"/>
      <c r="AA180" s="74"/>
      <c r="AB180" s="74"/>
      <c r="AC180" s="74"/>
      <c r="AD180" s="1"/>
      <c r="AE180" s="1"/>
      <c r="AF180" s="1"/>
    </row>
    <row r="181" spans="24:32" ht="12.75" x14ac:dyDescent="0.2">
      <c r="X181" s="1"/>
      <c r="Y181" s="1"/>
      <c r="Z181" s="74"/>
      <c r="AA181" s="74"/>
      <c r="AB181" s="74"/>
      <c r="AC181" s="74"/>
      <c r="AD181" s="1"/>
      <c r="AE181" s="1"/>
      <c r="AF181" s="1"/>
    </row>
    <row r="182" spans="24:32" ht="12.75" x14ac:dyDescent="0.2">
      <c r="X182" s="1"/>
      <c r="Y182" s="1"/>
      <c r="Z182" s="74"/>
      <c r="AA182" s="74"/>
      <c r="AB182" s="74"/>
      <c r="AC182" s="74"/>
      <c r="AD182" s="1"/>
      <c r="AE182" s="1"/>
      <c r="AF182" s="1"/>
    </row>
    <row r="183" spans="24:32" ht="12.75" x14ac:dyDescent="0.2">
      <c r="X183" s="1"/>
      <c r="Y183" s="1"/>
      <c r="Z183" s="74"/>
      <c r="AA183" s="74"/>
      <c r="AB183" s="74"/>
      <c r="AC183" s="74"/>
      <c r="AD183" s="1"/>
      <c r="AE183" s="1"/>
      <c r="AF183" s="1"/>
    </row>
    <row r="184" spans="24:32" ht="12.75" x14ac:dyDescent="0.2">
      <c r="X184" s="1"/>
      <c r="Y184" s="1"/>
      <c r="Z184" s="74"/>
      <c r="AA184" s="74"/>
      <c r="AB184" s="74"/>
      <c r="AC184" s="74"/>
      <c r="AD184" s="1"/>
      <c r="AE184" s="1"/>
      <c r="AF184" s="1"/>
    </row>
    <row r="185" spans="24:32" ht="12.75" x14ac:dyDescent="0.2">
      <c r="X185" s="1"/>
      <c r="Y185" s="1"/>
      <c r="Z185" s="74"/>
      <c r="AA185" s="74"/>
      <c r="AB185" s="74"/>
      <c r="AC185" s="74"/>
      <c r="AD185" s="1"/>
      <c r="AE185" s="1"/>
      <c r="AF185" s="1"/>
    </row>
    <row r="186" spans="24:32" ht="12.75" x14ac:dyDescent="0.2">
      <c r="X186" s="1"/>
      <c r="Y186" s="1"/>
      <c r="Z186" s="74"/>
      <c r="AA186" s="74"/>
      <c r="AB186" s="74"/>
      <c r="AC186" s="74"/>
      <c r="AD186" s="1"/>
      <c r="AE186" s="1"/>
      <c r="AF186" s="1"/>
    </row>
    <row r="187" spans="24:32" ht="12.75" x14ac:dyDescent="0.2">
      <c r="X187" s="1"/>
      <c r="Y187" s="1"/>
      <c r="Z187" s="74"/>
      <c r="AA187" s="74"/>
      <c r="AB187" s="74"/>
      <c r="AC187" s="74"/>
      <c r="AD187" s="1"/>
      <c r="AE187" s="1"/>
      <c r="AF187" s="1"/>
    </row>
    <row r="188" spans="24:32" ht="12.75" x14ac:dyDescent="0.2">
      <c r="X188" s="1"/>
      <c r="Y188" s="1"/>
      <c r="Z188" s="74"/>
      <c r="AA188" s="74"/>
      <c r="AB188" s="74"/>
      <c r="AC188" s="74"/>
      <c r="AD188" s="1"/>
      <c r="AE188" s="1"/>
      <c r="AF188" s="1"/>
    </row>
    <row r="189" spans="24:32" ht="12.75" x14ac:dyDescent="0.2">
      <c r="X189" s="1"/>
      <c r="Y189" s="1"/>
      <c r="Z189" s="74"/>
      <c r="AA189" s="74"/>
      <c r="AB189" s="74"/>
      <c r="AC189" s="74"/>
      <c r="AD189" s="1"/>
      <c r="AE189" s="1"/>
      <c r="AF189" s="1"/>
    </row>
    <row r="190" spans="24:32" ht="12.75" x14ac:dyDescent="0.2">
      <c r="X190" s="1"/>
      <c r="Y190" s="1"/>
      <c r="Z190" s="74"/>
      <c r="AA190" s="74"/>
      <c r="AB190" s="74"/>
      <c r="AC190" s="74"/>
      <c r="AD190" s="1"/>
      <c r="AE190" s="1"/>
      <c r="AF190" s="1"/>
    </row>
    <row r="191" spans="24:32" ht="12.75" x14ac:dyDescent="0.2">
      <c r="X191" s="1"/>
      <c r="Y191" s="1"/>
      <c r="Z191" s="74"/>
      <c r="AA191" s="74"/>
      <c r="AB191" s="74"/>
      <c r="AC191" s="74"/>
      <c r="AD191" s="1"/>
      <c r="AE191" s="1"/>
      <c r="AF191" s="1"/>
    </row>
    <row r="192" spans="24:32" ht="12.75" x14ac:dyDescent="0.2">
      <c r="X192" s="1"/>
      <c r="Y192" s="1"/>
      <c r="Z192" s="74"/>
      <c r="AA192" s="74"/>
      <c r="AB192" s="74"/>
      <c r="AC192" s="74"/>
      <c r="AD192" s="1"/>
      <c r="AE192" s="1"/>
      <c r="AF192" s="1"/>
    </row>
    <row r="193" spans="24:32" ht="12.75" x14ac:dyDescent="0.2">
      <c r="X193" s="1"/>
      <c r="Y193" s="1"/>
      <c r="Z193" s="74"/>
      <c r="AA193" s="74"/>
      <c r="AB193" s="74"/>
      <c r="AC193" s="74"/>
      <c r="AD193" s="1"/>
      <c r="AE193" s="1"/>
      <c r="AF193" s="1"/>
    </row>
    <row r="194" spans="24:32" ht="12.75" x14ac:dyDescent="0.2">
      <c r="X194" s="1"/>
      <c r="Y194" s="1"/>
      <c r="Z194" s="74"/>
      <c r="AA194" s="74"/>
      <c r="AB194" s="74"/>
      <c r="AC194" s="74"/>
      <c r="AD194" s="1"/>
      <c r="AE194" s="1"/>
      <c r="AF194" s="1"/>
    </row>
    <row r="195" spans="24:32" ht="12.75" x14ac:dyDescent="0.2">
      <c r="X195" s="1"/>
      <c r="Y195" s="1"/>
      <c r="Z195" s="74"/>
      <c r="AA195" s="74"/>
      <c r="AB195" s="74"/>
      <c r="AC195" s="74"/>
      <c r="AD195" s="1"/>
      <c r="AE195" s="1"/>
      <c r="AF195" s="1"/>
    </row>
    <row r="196" spans="24:32" ht="12.75" x14ac:dyDescent="0.2">
      <c r="X196" s="1"/>
      <c r="Y196" s="1"/>
      <c r="Z196" s="74"/>
      <c r="AA196" s="74"/>
      <c r="AB196" s="74"/>
      <c r="AC196" s="74"/>
      <c r="AD196" s="1"/>
      <c r="AE196" s="1"/>
      <c r="AF196" s="1"/>
    </row>
    <row r="197" spans="24:32" ht="12.75" x14ac:dyDescent="0.2">
      <c r="X197" s="1"/>
      <c r="Y197" s="1"/>
      <c r="Z197" s="74"/>
      <c r="AA197" s="74"/>
      <c r="AB197" s="74"/>
      <c r="AC197" s="74"/>
      <c r="AD197" s="1"/>
      <c r="AE197" s="1"/>
      <c r="AF197" s="1"/>
    </row>
    <row r="198" spans="24:32" ht="12.75" x14ac:dyDescent="0.2">
      <c r="X198" s="1"/>
      <c r="Y198" s="1"/>
      <c r="Z198" s="74"/>
      <c r="AA198" s="74"/>
      <c r="AB198" s="74"/>
      <c r="AC198" s="74"/>
      <c r="AD198" s="1"/>
      <c r="AE198" s="1"/>
      <c r="AF198" s="1"/>
    </row>
    <row r="199" spans="24:32" ht="12.75" x14ac:dyDescent="0.2">
      <c r="X199" s="1"/>
      <c r="Y199" s="1"/>
      <c r="Z199" s="74"/>
      <c r="AA199" s="74"/>
      <c r="AB199" s="74"/>
      <c r="AC199" s="74"/>
      <c r="AD199" s="1"/>
      <c r="AE199" s="1"/>
      <c r="AF199" s="1"/>
    </row>
    <row r="200" spans="24:32" ht="12.75" x14ac:dyDescent="0.2">
      <c r="X200" s="1"/>
      <c r="Y200" s="1"/>
      <c r="Z200" s="74"/>
      <c r="AA200" s="74"/>
      <c r="AB200" s="74"/>
      <c r="AC200" s="74"/>
      <c r="AD200" s="1"/>
      <c r="AE200" s="1"/>
      <c r="AF200" s="1"/>
    </row>
    <row r="201" spans="24:32" ht="12.75" x14ac:dyDescent="0.2">
      <c r="X201" s="1"/>
      <c r="Y201" s="1"/>
      <c r="Z201" s="74"/>
      <c r="AA201" s="74"/>
      <c r="AB201" s="74"/>
      <c r="AC201" s="74"/>
      <c r="AD201" s="1"/>
      <c r="AE201" s="1"/>
      <c r="AF201" s="1"/>
    </row>
    <row r="202" spans="24:32" ht="12.75" x14ac:dyDescent="0.2">
      <c r="X202" s="1"/>
      <c r="Y202" s="1"/>
      <c r="Z202" s="74"/>
      <c r="AA202" s="74"/>
      <c r="AB202" s="74"/>
      <c r="AC202" s="74"/>
      <c r="AD202" s="1"/>
      <c r="AE202" s="1"/>
      <c r="AF202" s="1"/>
    </row>
    <row r="203" spans="24:32" ht="12.75" x14ac:dyDescent="0.2">
      <c r="X203" s="1"/>
      <c r="Y203" s="1"/>
      <c r="Z203" s="74"/>
      <c r="AA203" s="74"/>
      <c r="AB203" s="74"/>
      <c r="AC203" s="74"/>
      <c r="AD203" s="1"/>
      <c r="AE203" s="1"/>
      <c r="AF203" s="1"/>
    </row>
    <row r="204" spans="24:32" ht="12.75" x14ac:dyDescent="0.2">
      <c r="X204" s="1"/>
      <c r="Y204" s="1"/>
      <c r="Z204" s="74"/>
      <c r="AA204" s="74"/>
      <c r="AB204" s="74"/>
      <c r="AC204" s="74"/>
      <c r="AD204" s="1"/>
      <c r="AE204" s="1"/>
      <c r="AF204" s="1"/>
    </row>
    <row r="205" spans="24:32" ht="12.75" x14ac:dyDescent="0.2">
      <c r="X205" s="1"/>
      <c r="Y205" s="1"/>
      <c r="Z205" s="74"/>
      <c r="AA205" s="74"/>
      <c r="AB205" s="74"/>
      <c r="AC205" s="74"/>
      <c r="AD205" s="1"/>
      <c r="AE205" s="1"/>
      <c r="AF205" s="1"/>
    </row>
    <row r="206" spans="24:32" ht="12.75" x14ac:dyDescent="0.2">
      <c r="X206" s="1"/>
      <c r="Y206" s="1"/>
      <c r="Z206" s="74"/>
      <c r="AA206" s="74"/>
      <c r="AB206" s="74"/>
      <c r="AC206" s="74"/>
      <c r="AD206" s="1"/>
      <c r="AE206" s="1"/>
      <c r="AF206" s="1"/>
    </row>
    <row r="207" spans="24:32" ht="12.75" x14ac:dyDescent="0.2">
      <c r="X207" s="1"/>
      <c r="Y207" s="1"/>
      <c r="Z207" s="74"/>
      <c r="AA207" s="74"/>
      <c r="AB207" s="74"/>
      <c r="AC207" s="74"/>
      <c r="AD207" s="1"/>
      <c r="AE207" s="1"/>
      <c r="AF207" s="1"/>
    </row>
    <row r="208" spans="24:32" ht="12.75" x14ac:dyDescent="0.2">
      <c r="X208" s="1"/>
      <c r="Y208" s="1"/>
      <c r="Z208" s="74"/>
      <c r="AA208" s="74"/>
      <c r="AB208" s="74"/>
      <c r="AC208" s="74"/>
      <c r="AD208" s="1"/>
      <c r="AE208" s="1"/>
      <c r="AF208" s="1"/>
    </row>
    <row r="209" spans="24:32" ht="12.75" x14ac:dyDescent="0.2">
      <c r="X209" s="1"/>
      <c r="Y209" s="1"/>
      <c r="Z209" s="74"/>
      <c r="AA209" s="74"/>
      <c r="AB209" s="74"/>
      <c r="AC209" s="74"/>
      <c r="AD209" s="1"/>
      <c r="AE209" s="1"/>
      <c r="AF209" s="1"/>
    </row>
    <row r="210" spans="24:32" ht="12.75" x14ac:dyDescent="0.2">
      <c r="X210" s="1"/>
      <c r="Y210" s="1"/>
      <c r="Z210" s="74"/>
      <c r="AA210" s="74"/>
      <c r="AB210" s="74"/>
      <c r="AC210" s="74"/>
      <c r="AD210" s="1"/>
      <c r="AE210" s="1"/>
      <c r="AF210" s="1"/>
    </row>
    <row r="211" spans="24:32" ht="12.75" x14ac:dyDescent="0.2">
      <c r="X211" s="1"/>
      <c r="Y211" s="1"/>
      <c r="Z211" s="74"/>
      <c r="AA211" s="74"/>
      <c r="AB211" s="74"/>
      <c r="AC211" s="74"/>
      <c r="AD211" s="1"/>
      <c r="AE211" s="1"/>
      <c r="AF211" s="1"/>
    </row>
    <row r="212" spans="24:32" ht="12.75" x14ac:dyDescent="0.2">
      <c r="X212" s="1"/>
      <c r="Y212" s="1"/>
      <c r="Z212" s="74"/>
      <c r="AA212" s="74"/>
      <c r="AB212" s="74"/>
      <c r="AC212" s="74"/>
      <c r="AD212" s="1"/>
      <c r="AE212" s="1"/>
      <c r="AF212" s="1"/>
    </row>
    <row r="213" spans="24:32" ht="12.75" x14ac:dyDescent="0.2">
      <c r="X213" s="1"/>
      <c r="Y213" s="1"/>
      <c r="Z213" s="74"/>
      <c r="AA213" s="74"/>
      <c r="AB213" s="74"/>
      <c r="AC213" s="74"/>
      <c r="AD213" s="1"/>
      <c r="AE213" s="1"/>
      <c r="AF213" s="1"/>
    </row>
    <row r="214" spans="24:32" ht="12.75" x14ac:dyDescent="0.2">
      <c r="X214" s="1"/>
      <c r="Y214" s="1"/>
      <c r="Z214" s="74"/>
      <c r="AA214" s="74"/>
      <c r="AB214" s="74"/>
      <c r="AC214" s="74"/>
      <c r="AD214" s="1"/>
      <c r="AE214" s="1"/>
      <c r="AF214" s="1"/>
    </row>
    <row r="215" spans="24:32" ht="12.75" x14ac:dyDescent="0.2">
      <c r="X215" s="1"/>
      <c r="Y215" s="1"/>
      <c r="Z215" s="74"/>
      <c r="AA215" s="74"/>
      <c r="AB215" s="74"/>
      <c r="AC215" s="74"/>
      <c r="AD215" s="1"/>
      <c r="AE215" s="1"/>
      <c r="AF215" s="1"/>
    </row>
    <row r="216" spans="24:32" ht="12.75" x14ac:dyDescent="0.2">
      <c r="X216" s="1"/>
      <c r="Y216" s="1"/>
      <c r="Z216" s="74"/>
      <c r="AA216" s="74"/>
      <c r="AB216" s="74"/>
      <c r="AC216" s="74"/>
      <c r="AD216" s="1"/>
      <c r="AE216" s="1"/>
      <c r="AF216" s="1"/>
    </row>
    <row r="217" spans="24:32" ht="12.75" x14ac:dyDescent="0.2">
      <c r="X217" s="1"/>
      <c r="Y217" s="1"/>
      <c r="Z217" s="74"/>
      <c r="AA217" s="74"/>
      <c r="AB217" s="74"/>
      <c r="AC217" s="74"/>
      <c r="AD217" s="1"/>
      <c r="AE217" s="1"/>
      <c r="AF217" s="1"/>
    </row>
    <row r="218" spans="24:32" ht="12.75" x14ac:dyDescent="0.2">
      <c r="X218" s="1"/>
      <c r="Y218" s="1"/>
      <c r="Z218" s="74"/>
      <c r="AA218" s="74"/>
      <c r="AB218" s="74"/>
      <c r="AC218" s="74"/>
      <c r="AD218" s="1"/>
      <c r="AE218" s="1"/>
      <c r="AF218" s="1"/>
    </row>
    <row r="219" spans="24:32" ht="12.75" x14ac:dyDescent="0.2">
      <c r="X219" s="1"/>
      <c r="Y219" s="1"/>
      <c r="Z219" s="74"/>
      <c r="AA219" s="74"/>
      <c r="AB219" s="74"/>
      <c r="AC219" s="74"/>
      <c r="AD219" s="1"/>
      <c r="AE219" s="1"/>
      <c r="AF219" s="1"/>
    </row>
    <row r="220" spans="24:32" ht="12.75" x14ac:dyDescent="0.2">
      <c r="X220" s="1"/>
      <c r="Y220" s="1"/>
      <c r="Z220" s="74"/>
      <c r="AA220" s="74"/>
      <c r="AB220" s="74"/>
      <c r="AC220" s="74"/>
      <c r="AD220" s="1"/>
      <c r="AE220" s="1"/>
      <c r="AF220" s="1"/>
    </row>
    <row r="221" spans="24:32" ht="12.75" x14ac:dyDescent="0.2">
      <c r="X221" s="1"/>
      <c r="Y221" s="1"/>
      <c r="Z221" s="74"/>
      <c r="AA221" s="74"/>
      <c r="AB221" s="74"/>
      <c r="AC221" s="74"/>
      <c r="AD221" s="1"/>
      <c r="AE221" s="1"/>
      <c r="AF221" s="1"/>
    </row>
    <row r="222" spans="24:32" ht="12.75" x14ac:dyDescent="0.2">
      <c r="X222" s="1"/>
      <c r="Y222" s="1"/>
      <c r="Z222" s="74"/>
      <c r="AA222" s="74"/>
      <c r="AB222" s="74"/>
      <c r="AC222" s="74"/>
      <c r="AD222" s="1"/>
      <c r="AE222" s="1"/>
      <c r="AF222" s="1"/>
    </row>
    <row r="223" spans="24:32" ht="12.75" x14ac:dyDescent="0.2">
      <c r="X223" s="1"/>
      <c r="Y223" s="1"/>
      <c r="Z223" s="74"/>
      <c r="AA223" s="74"/>
      <c r="AB223" s="74"/>
      <c r="AC223" s="74"/>
      <c r="AD223" s="1"/>
      <c r="AE223" s="1"/>
      <c r="AF223" s="1"/>
    </row>
    <row r="224" spans="24:32" ht="12.75" x14ac:dyDescent="0.2">
      <c r="X224" s="1"/>
      <c r="Y224" s="1"/>
      <c r="Z224" s="74"/>
      <c r="AA224" s="74"/>
      <c r="AB224" s="74"/>
      <c r="AC224" s="74"/>
      <c r="AD224" s="1"/>
      <c r="AE224" s="1"/>
      <c r="AF224" s="1"/>
    </row>
    <row r="225" spans="24:32" ht="12.75" x14ac:dyDescent="0.2">
      <c r="X225" s="1"/>
      <c r="Y225" s="1"/>
      <c r="Z225" s="74"/>
      <c r="AA225" s="74"/>
      <c r="AB225" s="74"/>
      <c r="AC225" s="74"/>
      <c r="AD225" s="1"/>
      <c r="AE225" s="1"/>
      <c r="AF225" s="1"/>
    </row>
  </sheetData>
  <sheetProtection sheet="1" objects="1" scenarios="1" insertRows="0" selectLockedCells="1"/>
  <mergeCells count="38"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  <mergeCell ref="U44:U46"/>
    <mergeCell ref="M45:M46"/>
    <mergeCell ref="N45:N46"/>
    <mergeCell ref="O45:O46"/>
    <mergeCell ref="P45:P46"/>
    <mergeCell ref="K38:L38"/>
    <mergeCell ref="K39:L39"/>
    <mergeCell ref="K40:L40"/>
    <mergeCell ref="I44:J45"/>
    <mergeCell ref="K44:L45"/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</mergeCells>
  <conditionalFormatting sqref="M8:M9">
    <cfRule type="cellIs" dxfId="1" priority="2" stopIfTrue="1" operator="equal">
      <formula>"feries"</formula>
    </cfRule>
  </conditionalFormatting>
  <conditionalFormatting sqref="M45:M46">
    <cfRule type="cellIs" dxfId="0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AU185"/>
  <sheetViews>
    <sheetView showRowColHeaders="0" showZeros="0" topLeftCell="A4" zoomScale="80" zoomScaleNormal="80" workbookViewId="0">
      <pane xSplit="3" ySplit="12" topLeftCell="D16" activePane="bottomRight" state="frozen"/>
      <selection activeCell="H7" sqref="H7"/>
      <selection pane="topRight" activeCell="H7" sqref="H7"/>
      <selection pane="bottomLeft" activeCell="H7" sqref="H7"/>
      <selection pane="bottomRight" activeCell="C5" sqref="C5"/>
    </sheetView>
  </sheetViews>
  <sheetFormatPr baseColWidth="10" defaultRowHeight="15" x14ac:dyDescent="0.25"/>
  <cols>
    <col min="1" max="1" width="1.85546875" style="90" customWidth="1"/>
    <col min="2" max="2" width="5.5703125" style="90" customWidth="1"/>
    <col min="3" max="3" width="6.140625" style="90" customWidth="1"/>
    <col min="4" max="7" width="5.28515625" style="90" customWidth="1"/>
    <col min="8" max="8" width="8.85546875" style="90" customWidth="1"/>
    <col min="9" max="10" width="7.28515625" style="90" customWidth="1"/>
    <col min="11" max="11" width="8.5703125" style="90" customWidth="1"/>
    <col min="12" max="12" width="8.28515625" style="90" customWidth="1"/>
    <col min="13" max="16" width="8.42578125" style="90" customWidth="1"/>
    <col min="17" max="19" width="8.7109375" style="90" customWidth="1"/>
    <col min="20" max="23" width="8.140625" style="90" customWidth="1"/>
    <col min="24" max="24" width="9.28515625" style="90" customWidth="1"/>
    <col min="25" max="25" width="10.28515625" style="90" customWidth="1"/>
    <col min="26" max="26" width="9.28515625" style="90" customWidth="1"/>
    <col min="27" max="27" width="9.28515625" style="116" customWidth="1"/>
    <col min="28" max="30" width="9.28515625" style="90" customWidth="1"/>
    <col min="31" max="31" width="3.42578125" style="132" customWidth="1"/>
    <col min="32" max="32" width="7.140625" style="90" customWidth="1"/>
    <col min="33" max="33" width="8.7109375" style="90" customWidth="1"/>
    <col min="34" max="34" width="7.140625" style="90" customWidth="1"/>
    <col min="35" max="35" width="9" style="90" customWidth="1"/>
    <col min="36" max="36" width="10" style="90" customWidth="1"/>
    <col min="37" max="37" width="7.140625" style="90" customWidth="1"/>
    <col min="38" max="38" width="6.28515625" style="90" customWidth="1"/>
    <col min="39" max="39" width="16" customWidth="1"/>
    <col min="40" max="40" width="10.5703125" customWidth="1"/>
    <col min="41" max="42" width="16.7109375" customWidth="1"/>
    <col min="48" max="256" width="11.42578125" style="90"/>
    <col min="257" max="258" width="5.7109375" style="90" customWidth="1"/>
    <col min="259" max="259" width="6.140625" style="90" customWidth="1"/>
    <col min="260" max="263" width="5.28515625" style="90" customWidth="1"/>
    <col min="264" max="264" width="8.85546875" style="90" customWidth="1"/>
    <col min="265" max="266" width="7.28515625" style="90" customWidth="1"/>
    <col min="267" max="269" width="8.5703125" style="90" customWidth="1"/>
    <col min="270" max="270" width="7.28515625" style="90" customWidth="1"/>
    <col min="271" max="271" width="8.5703125" style="90" customWidth="1"/>
    <col min="272" max="272" width="9.5703125" style="90" customWidth="1"/>
    <col min="273" max="273" width="8.85546875" style="90" customWidth="1"/>
    <col min="274" max="274" width="8.140625" style="90" customWidth="1"/>
    <col min="275" max="278" width="8.5703125" style="90" customWidth="1"/>
    <col min="279" max="279" width="7.28515625" style="90" customWidth="1"/>
    <col min="280" max="280" width="8.140625" style="90" customWidth="1"/>
    <col min="281" max="284" width="9.140625" style="90" customWidth="1"/>
    <col min="285" max="285" width="9" style="90" customWidth="1"/>
    <col min="286" max="286" width="11.28515625" style="90" customWidth="1"/>
    <col min="287" max="287" width="56.28515625" style="90" customWidth="1"/>
    <col min="288" max="288" width="4.140625" style="90" customWidth="1"/>
    <col min="289" max="289" width="8" style="90" customWidth="1"/>
    <col min="290" max="291" width="9.28515625" style="90" customWidth="1"/>
    <col min="292" max="292" width="9" style="90" customWidth="1"/>
    <col min="293" max="293" width="11.42578125" style="90"/>
    <col min="294" max="294" width="15.7109375" style="90" customWidth="1"/>
    <col min="295" max="295" width="16" style="90" customWidth="1"/>
    <col min="296" max="296" width="10.5703125" style="90" customWidth="1"/>
    <col min="297" max="298" width="16.7109375" style="90" customWidth="1"/>
    <col min="299" max="512" width="11.42578125" style="90"/>
    <col min="513" max="514" width="5.7109375" style="90" customWidth="1"/>
    <col min="515" max="515" width="6.140625" style="90" customWidth="1"/>
    <col min="516" max="519" width="5.28515625" style="90" customWidth="1"/>
    <col min="520" max="520" width="8.85546875" style="90" customWidth="1"/>
    <col min="521" max="522" width="7.28515625" style="90" customWidth="1"/>
    <col min="523" max="525" width="8.5703125" style="90" customWidth="1"/>
    <col min="526" max="526" width="7.28515625" style="90" customWidth="1"/>
    <col min="527" max="527" width="8.5703125" style="90" customWidth="1"/>
    <col min="528" max="528" width="9.5703125" style="90" customWidth="1"/>
    <col min="529" max="529" width="8.85546875" style="90" customWidth="1"/>
    <col min="530" max="530" width="8.140625" style="90" customWidth="1"/>
    <col min="531" max="534" width="8.5703125" style="90" customWidth="1"/>
    <col min="535" max="535" width="7.28515625" style="90" customWidth="1"/>
    <col min="536" max="536" width="8.140625" style="90" customWidth="1"/>
    <col min="537" max="540" width="9.140625" style="90" customWidth="1"/>
    <col min="541" max="541" width="9" style="90" customWidth="1"/>
    <col min="542" max="542" width="11.28515625" style="90" customWidth="1"/>
    <col min="543" max="543" width="56.28515625" style="90" customWidth="1"/>
    <col min="544" max="544" width="4.140625" style="90" customWidth="1"/>
    <col min="545" max="545" width="8" style="90" customWidth="1"/>
    <col min="546" max="547" width="9.28515625" style="90" customWidth="1"/>
    <col min="548" max="548" width="9" style="90" customWidth="1"/>
    <col min="549" max="549" width="11.42578125" style="90"/>
    <col min="550" max="550" width="15.7109375" style="90" customWidth="1"/>
    <col min="551" max="551" width="16" style="90" customWidth="1"/>
    <col min="552" max="552" width="10.5703125" style="90" customWidth="1"/>
    <col min="553" max="554" width="16.7109375" style="90" customWidth="1"/>
    <col min="555" max="768" width="11.42578125" style="90"/>
    <col min="769" max="770" width="5.7109375" style="90" customWidth="1"/>
    <col min="771" max="771" width="6.140625" style="90" customWidth="1"/>
    <col min="772" max="775" width="5.28515625" style="90" customWidth="1"/>
    <col min="776" max="776" width="8.85546875" style="90" customWidth="1"/>
    <col min="777" max="778" width="7.28515625" style="90" customWidth="1"/>
    <col min="779" max="781" width="8.5703125" style="90" customWidth="1"/>
    <col min="782" max="782" width="7.28515625" style="90" customWidth="1"/>
    <col min="783" max="783" width="8.5703125" style="90" customWidth="1"/>
    <col min="784" max="784" width="9.5703125" style="90" customWidth="1"/>
    <col min="785" max="785" width="8.85546875" style="90" customWidth="1"/>
    <col min="786" max="786" width="8.140625" style="90" customWidth="1"/>
    <col min="787" max="790" width="8.5703125" style="90" customWidth="1"/>
    <col min="791" max="791" width="7.28515625" style="90" customWidth="1"/>
    <col min="792" max="792" width="8.140625" style="90" customWidth="1"/>
    <col min="793" max="796" width="9.140625" style="90" customWidth="1"/>
    <col min="797" max="797" width="9" style="90" customWidth="1"/>
    <col min="798" max="798" width="11.28515625" style="90" customWidth="1"/>
    <col min="799" max="799" width="56.28515625" style="90" customWidth="1"/>
    <col min="800" max="800" width="4.140625" style="90" customWidth="1"/>
    <col min="801" max="801" width="8" style="90" customWidth="1"/>
    <col min="802" max="803" width="9.28515625" style="90" customWidth="1"/>
    <col min="804" max="804" width="9" style="90" customWidth="1"/>
    <col min="805" max="805" width="11.42578125" style="90"/>
    <col min="806" max="806" width="15.7109375" style="90" customWidth="1"/>
    <col min="807" max="807" width="16" style="90" customWidth="1"/>
    <col min="808" max="808" width="10.5703125" style="90" customWidth="1"/>
    <col min="809" max="810" width="16.7109375" style="90" customWidth="1"/>
    <col min="811" max="1024" width="11.42578125" style="90"/>
    <col min="1025" max="1026" width="5.7109375" style="90" customWidth="1"/>
    <col min="1027" max="1027" width="6.140625" style="90" customWidth="1"/>
    <col min="1028" max="1031" width="5.28515625" style="90" customWidth="1"/>
    <col min="1032" max="1032" width="8.85546875" style="90" customWidth="1"/>
    <col min="1033" max="1034" width="7.28515625" style="90" customWidth="1"/>
    <col min="1035" max="1037" width="8.5703125" style="90" customWidth="1"/>
    <col min="1038" max="1038" width="7.28515625" style="90" customWidth="1"/>
    <col min="1039" max="1039" width="8.5703125" style="90" customWidth="1"/>
    <col min="1040" max="1040" width="9.5703125" style="90" customWidth="1"/>
    <col min="1041" max="1041" width="8.85546875" style="90" customWidth="1"/>
    <col min="1042" max="1042" width="8.140625" style="90" customWidth="1"/>
    <col min="1043" max="1046" width="8.5703125" style="90" customWidth="1"/>
    <col min="1047" max="1047" width="7.28515625" style="90" customWidth="1"/>
    <col min="1048" max="1048" width="8.140625" style="90" customWidth="1"/>
    <col min="1049" max="1052" width="9.140625" style="90" customWidth="1"/>
    <col min="1053" max="1053" width="9" style="90" customWidth="1"/>
    <col min="1054" max="1054" width="11.28515625" style="90" customWidth="1"/>
    <col min="1055" max="1055" width="56.28515625" style="90" customWidth="1"/>
    <col min="1056" max="1056" width="4.140625" style="90" customWidth="1"/>
    <col min="1057" max="1057" width="8" style="90" customWidth="1"/>
    <col min="1058" max="1059" width="9.28515625" style="90" customWidth="1"/>
    <col min="1060" max="1060" width="9" style="90" customWidth="1"/>
    <col min="1061" max="1061" width="11.42578125" style="90"/>
    <col min="1062" max="1062" width="15.7109375" style="90" customWidth="1"/>
    <col min="1063" max="1063" width="16" style="90" customWidth="1"/>
    <col min="1064" max="1064" width="10.5703125" style="90" customWidth="1"/>
    <col min="1065" max="1066" width="16.7109375" style="90" customWidth="1"/>
    <col min="1067" max="1280" width="11.42578125" style="90"/>
    <col min="1281" max="1282" width="5.7109375" style="90" customWidth="1"/>
    <col min="1283" max="1283" width="6.140625" style="90" customWidth="1"/>
    <col min="1284" max="1287" width="5.28515625" style="90" customWidth="1"/>
    <col min="1288" max="1288" width="8.85546875" style="90" customWidth="1"/>
    <col min="1289" max="1290" width="7.28515625" style="90" customWidth="1"/>
    <col min="1291" max="1293" width="8.5703125" style="90" customWidth="1"/>
    <col min="1294" max="1294" width="7.28515625" style="90" customWidth="1"/>
    <col min="1295" max="1295" width="8.5703125" style="90" customWidth="1"/>
    <col min="1296" max="1296" width="9.5703125" style="90" customWidth="1"/>
    <col min="1297" max="1297" width="8.85546875" style="90" customWidth="1"/>
    <col min="1298" max="1298" width="8.140625" style="90" customWidth="1"/>
    <col min="1299" max="1302" width="8.5703125" style="90" customWidth="1"/>
    <col min="1303" max="1303" width="7.28515625" style="90" customWidth="1"/>
    <col min="1304" max="1304" width="8.140625" style="90" customWidth="1"/>
    <col min="1305" max="1308" width="9.140625" style="90" customWidth="1"/>
    <col min="1309" max="1309" width="9" style="90" customWidth="1"/>
    <col min="1310" max="1310" width="11.28515625" style="90" customWidth="1"/>
    <col min="1311" max="1311" width="56.28515625" style="90" customWidth="1"/>
    <col min="1312" max="1312" width="4.140625" style="90" customWidth="1"/>
    <col min="1313" max="1313" width="8" style="90" customWidth="1"/>
    <col min="1314" max="1315" width="9.28515625" style="90" customWidth="1"/>
    <col min="1316" max="1316" width="9" style="90" customWidth="1"/>
    <col min="1317" max="1317" width="11.42578125" style="90"/>
    <col min="1318" max="1318" width="15.7109375" style="90" customWidth="1"/>
    <col min="1319" max="1319" width="16" style="90" customWidth="1"/>
    <col min="1320" max="1320" width="10.5703125" style="90" customWidth="1"/>
    <col min="1321" max="1322" width="16.7109375" style="90" customWidth="1"/>
    <col min="1323" max="1536" width="11.42578125" style="90"/>
    <col min="1537" max="1538" width="5.7109375" style="90" customWidth="1"/>
    <col min="1539" max="1539" width="6.140625" style="90" customWidth="1"/>
    <col min="1540" max="1543" width="5.28515625" style="90" customWidth="1"/>
    <col min="1544" max="1544" width="8.85546875" style="90" customWidth="1"/>
    <col min="1545" max="1546" width="7.28515625" style="90" customWidth="1"/>
    <col min="1547" max="1549" width="8.5703125" style="90" customWidth="1"/>
    <col min="1550" max="1550" width="7.28515625" style="90" customWidth="1"/>
    <col min="1551" max="1551" width="8.5703125" style="90" customWidth="1"/>
    <col min="1552" max="1552" width="9.5703125" style="90" customWidth="1"/>
    <col min="1553" max="1553" width="8.85546875" style="90" customWidth="1"/>
    <col min="1554" max="1554" width="8.140625" style="90" customWidth="1"/>
    <col min="1555" max="1558" width="8.5703125" style="90" customWidth="1"/>
    <col min="1559" max="1559" width="7.28515625" style="90" customWidth="1"/>
    <col min="1560" max="1560" width="8.140625" style="90" customWidth="1"/>
    <col min="1561" max="1564" width="9.140625" style="90" customWidth="1"/>
    <col min="1565" max="1565" width="9" style="90" customWidth="1"/>
    <col min="1566" max="1566" width="11.28515625" style="90" customWidth="1"/>
    <col min="1567" max="1567" width="56.28515625" style="90" customWidth="1"/>
    <col min="1568" max="1568" width="4.140625" style="90" customWidth="1"/>
    <col min="1569" max="1569" width="8" style="90" customWidth="1"/>
    <col min="1570" max="1571" width="9.28515625" style="90" customWidth="1"/>
    <col min="1572" max="1572" width="9" style="90" customWidth="1"/>
    <col min="1573" max="1573" width="11.42578125" style="90"/>
    <col min="1574" max="1574" width="15.7109375" style="90" customWidth="1"/>
    <col min="1575" max="1575" width="16" style="90" customWidth="1"/>
    <col min="1576" max="1576" width="10.5703125" style="90" customWidth="1"/>
    <col min="1577" max="1578" width="16.7109375" style="90" customWidth="1"/>
    <col min="1579" max="1792" width="11.42578125" style="90"/>
    <col min="1793" max="1794" width="5.7109375" style="90" customWidth="1"/>
    <col min="1795" max="1795" width="6.140625" style="90" customWidth="1"/>
    <col min="1796" max="1799" width="5.28515625" style="90" customWidth="1"/>
    <col min="1800" max="1800" width="8.85546875" style="90" customWidth="1"/>
    <col min="1801" max="1802" width="7.28515625" style="90" customWidth="1"/>
    <col min="1803" max="1805" width="8.5703125" style="90" customWidth="1"/>
    <col min="1806" max="1806" width="7.28515625" style="90" customWidth="1"/>
    <col min="1807" max="1807" width="8.5703125" style="90" customWidth="1"/>
    <col min="1808" max="1808" width="9.5703125" style="90" customWidth="1"/>
    <col min="1809" max="1809" width="8.85546875" style="90" customWidth="1"/>
    <col min="1810" max="1810" width="8.140625" style="90" customWidth="1"/>
    <col min="1811" max="1814" width="8.5703125" style="90" customWidth="1"/>
    <col min="1815" max="1815" width="7.28515625" style="90" customWidth="1"/>
    <col min="1816" max="1816" width="8.140625" style="90" customWidth="1"/>
    <col min="1817" max="1820" width="9.140625" style="90" customWidth="1"/>
    <col min="1821" max="1821" width="9" style="90" customWidth="1"/>
    <col min="1822" max="1822" width="11.28515625" style="90" customWidth="1"/>
    <col min="1823" max="1823" width="56.28515625" style="90" customWidth="1"/>
    <col min="1824" max="1824" width="4.140625" style="90" customWidth="1"/>
    <col min="1825" max="1825" width="8" style="90" customWidth="1"/>
    <col min="1826" max="1827" width="9.28515625" style="90" customWidth="1"/>
    <col min="1828" max="1828" width="9" style="90" customWidth="1"/>
    <col min="1829" max="1829" width="11.42578125" style="90"/>
    <col min="1830" max="1830" width="15.7109375" style="90" customWidth="1"/>
    <col min="1831" max="1831" width="16" style="90" customWidth="1"/>
    <col min="1832" max="1832" width="10.5703125" style="90" customWidth="1"/>
    <col min="1833" max="1834" width="16.7109375" style="90" customWidth="1"/>
    <col min="1835" max="2048" width="11.42578125" style="90"/>
    <col min="2049" max="2050" width="5.7109375" style="90" customWidth="1"/>
    <col min="2051" max="2051" width="6.140625" style="90" customWidth="1"/>
    <col min="2052" max="2055" width="5.28515625" style="90" customWidth="1"/>
    <col min="2056" max="2056" width="8.85546875" style="90" customWidth="1"/>
    <col min="2057" max="2058" width="7.28515625" style="90" customWidth="1"/>
    <col min="2059" max="2061" width="8.5703125" style="90" customWidth="1"/>
    <col min="2062" max="2062" width="7.28515625" style="90" customWidth="1"/>
    <col min="2063" max="2063" width="8.5703125" style="90" customWidth="1"/>
    <col min="2064" max="2064" width="9.5703125" style="90" customWidth="1"/>
    <col min="2065" max="2065" width="8.85546875" style="90" customWidth="1"/>
    <col min="2066" max="2066" width="8.140625" style="90" customWidth="1"/>
    <col min="2067" max="2070" width="8.5703125" style="90" customWidth="1"/>
    <col min="2071" max="2071" width="7.28515625" style="90" customWidth="1"/>
    <col min="2072" max="2072" width="8.140625" style="90" customWidth="1"/>
    <col min="2073" max="2076" width="9.140625" style="90" customWidth="1"/>
    <col min="2077" max="2077" width="9" style="90" customWidth="1"/>
    <col min="2078" max="2078" width="11.28515625" style="90" customWidth="1"/>
    <col min="2079" max="2079" width="56.28515625" style="90" customWidth="1"/>
    <col min="2080" max="2080" width="4.140625" style="90" customWidth="1"/>
    <col min="2081" max="2081" width="8" style="90" customWidth="1"/>
    <col min="2082" max="2083" width="9.28515625" style="90" customWidth="1"/>
    <col min="2084" max="2084" width="9" style="90" customWidth="1"/>
    <col min="2085" max="2085" width="11.42578125" style="90"/>
    <col min="2086" max="2086" width="15.7109375" style="90" customWidth="1"/>
    <col min="2087" max="2087" width="16" style="90" customWidth="1"/>
    <col min="2088" max="2088" width="10.5703125" style="90" customWidth="1"/>
    <col min="2089" max="2090" width="16.7109375" style="90" customWidth="1"/>
    <col min="2091" max="2304" width="11.42578125" style="90"/>
    <col min="2305" max="2306" width="5.7109375" style="90" customWidth="1"/>
    <col min="2307" max="2307" width="6.140625" style="90" customWidth="1"/>
    <col min="2308" max="2311" width="5.28515625" style="90" customWidth="1"/>
    <col min="2312" max="2312" width="8.85546875" style="90" customWidth="1"/>
    <col min="2313" max="2314" width="7.28515625" style="90" customWidth="1"/>
    <col min="2315" max="2317" width="8.5703125" style="90" customWidth="1"/>
    <col min="2318" max="2318" width="7.28515625" style="90" customWidth="1"/>
    <col min="2319" max="2319" width="8.5703125" style="90" customWidth="1"/>
    <col min="2320" max="2320" width="9.5703125" style="90" customWidth="1"/>
    <col min="2321" max="2321" width="8.85546875" style="90" customWidth="1"/>
    <col min="2322" max="2322" width="8.140625" style="90" customWidth="1"/>
    <col min="2323" max="2326" width="8.5703125" style="90" customWidth="1"/>
    <col min="2327" max="2327" width="7.28515625" style="90" customWidth="1"/>
    <col min="2328" max="2328" width="8.140625" style="90" customWidth="1"/>
    <col min="2329" max="2332" width="9.140625" style="90" customWidth="1"/>
    <col min="2333" max="2333" width="9" style="90" customWidth="1"/>
    <col min="2334" max="2334" width="11.28515625" style="90" customWidth="1"/>
    <col min="2335" max="2335" width="56.28515625" style="90" customWidth="1"/>
    <col min="2336" max="2336" width="4.140625" style="90" customWidth="1"/>
    <col min="2337" max="2337" width="8" style="90" customWidth="1"/>
    <col min="2338" max="2339" width="9.28515625" style="90" customWidth="1"/>
    <col min="2340" max="2340" width="9" style="90" customWidth="1"/>
    <col min="2341" max="2341" width="11.42578125" style="90"/>
    <col min="2342" max="2342" width="15.7109375" style="90" customWidth="1"/>
    <col min="2343" max="2343" width="16" style="90" customWidth="1"/>
    <col min="2344" max="2344" width="10.5703125" style="90" customWidth="1"/>
    <col min="2345" max="2346" width="16.7109375" style="90" customWidth="1"/>
    <col min="2347" max="2560" width="11.42578125" style="90"/>
    <col min="2561" max="2562" width="5.7109375" style="90" customWidth="1"/>
    <col min="2563" max="2563" width="6.140625" style="90" customWidth="1"/>
    <col min="2564" max="2567" width="5.28515625" style="90" customWidth="1"/>
    <col min="2568" max="2568" width="8.85546875" style="90" customWidth="1"/>
    <col min="2569" max="2570" width="7.28515625" style="90" customWidth="1"/>
    <col min="2571" max="2573" width="8.5703125" style="90" customWidth="1"/>
    <col min="2574" max="2574" width="7.28515625" style="90" customWidth="1"/>
    <col min="2575" max="2575" width="8.5703125" style="90" customWidth="1"/>
    <col min="2576" max="2576" width="9.5703125" style="90" customWidth="1"/>
    <col min="2577" max="2577" width="8.85546875" style="90" customWidth="1"/>
    <col min="2578" max="2578" width="8.140625" style="90" customWidth="1"/>
    <col min="2579" max="2582" width="8.5703125" style="90" customWidth="1"/>
    <col min="2583" max="2583" width="7.28515625" style="90" customWidth="1"/>
    <col min="2584" max="2584" width="8.140625" style="90" customWidth="1"/>
    <col min="2585" max="2588" width="9.140625" style="90" customWidth="1"/>
    <col min="2589" max="2589" width="9" style="90" customWidth="1"/>
    <col min="2590" max="2590" width="11.28515625" style="90" customWidth="1"/>
    <col min="2591" max="2591" width="56.28515625" style="90" customWidth="1"/>
    <col min="2592" max="2592" width="4.140625" style="90" customWidth="1"/>
    <col min="2593" max="2593" width="8" style="90" customWidth="1"/>
    <col min="2594" max="2595" width="9.28515625" style="90" customWidth="1"/>
    <col min="2596" max="2596" width="9" style="90" customWidth="1"/>
    <col min="2597" max="2597" width="11.42578125" style="90"/>
    <col min="2598" max="2598" width="15.7109375" style="90" customWidth="1"/>
    <col min="2599" max="2599" width="16" style="90" customWidth="1"/>
    <col min="2600" max="2600" width="10.5703125" style="90" customWidth="1"/>
    <col min="2601" max="2602" width="16.7109375" style="90" customWidth="1"/>
    <col min="2603" max="2816" width="11.42578125" style="90"/>
    <col min="2817" max="2818" width="5.7109375" style="90" customWidth="1"/>
    <col min="2819" max="2819" width="6.140625" style="90" customWidth="1"/>
    <col min="2820" max="2823" width="5.28515625" style="90" customWidth="1"/>
    <col min="2824" max="2824" width="8.85546875" style="90" customWidth="1"/>
    <col min="2825" max="2826" width="7.28515625" style="90" customWidth="1"/>
    <col min="2827" max="2829" width="8.5703125" style="90" customWidth="1"/>
    <col min="2830" max="2830" width="7.28515625" style="90" customWidth="1"/>
    <col min="2831" max="2831" width="8.5703125" style="90" customWidth="1"/>
    <col min="2832" max="2832" width="9.5703125" style="90" customWidth="1"/>
    <col min="2833" max="2833" width="8.85546875" style="90" customWidth="1"/>
    <col min="2834" max="2834" width="8.140625" style="90" customWidth="1"/>
    <col min="2835" max="2838" width="8.5703125" style="90" customWidth="1"/>
    <col min="2839" max="2839" width="7.28515625" style="90" customWidth="1"/>
    <col min="2840" max="2840" width="8.140625" style="90" customWidth="1"/>
    <col min="2841" max="2844" width="9.140625" style="90" customWidth="1"/>
    <col min="2845" max="2845" width="9" style="90" customWidth="1"/>
    <col min="2846" max="2846" width="11.28515625" style="90" customWidth="1"/>
    <col min="2847" max="2847" width="56.28515625" style="90" customWidth="1"/>
    <col min="2848" max="2848" width="4.140625" style="90" customWidth="1"/>
    <col min="2849" max="2849" width="8" style="90" customWidth="1"/>
    <col min="2850" max="2851" width="9.28515625" style="90" customWidth="1"/>
    <col min="2852" max="2852" width="9" style="90" customWidth="1"/>
    <col min="2853" max="2853" width="11.42578125" style="90"/>
    <col min="2854" max="2854" width="15.7109375" style="90" customWidth="1"/>
    <col min="2855" max="2855" width="16" style="90" customWidth="1"/>
    <col min="2856" max="2856" width="10.5703125" style="90" customWidth="1"/>
    <col min="2857" max="2858" width="16.7109375" style="90" customWidth="1"/>
    <col min="2859" max="3072" width="11.42578125" style="90"/>
    <col min="3073" max="3074" width="5.7109375" style="90" customWidth="1"/>
    <col min="3075" max="3075" width="6.140625" style="90" customWidth="1"/>
    <col min="3076" max="3079" width="5.28515625" style="90" customWidth="1"/>
    <col min="3080" max="3080" width="8.85546875" style="90" customWidth="1"/>
    <col min="3081" max="3082" width="7.28515625" style="90" customWidth="1"/>
    <col min="3083" max="3085" width="8.5703125" style="90" customWidth="1"/>
    <col min="3086" max="3086" width="7.28515625" style="90" customWidth="1"/>
    <col min="3087" max="3087" width="8.5703125" style="90" customWidth="1"/>
    <col min="3088" max="3088" width="9.5703125" style="90" customWidth="1"/>
    <col min="3089" max="3089" width="8.85546875" style="90" customWidth="1"/>
    <col min="3090" max="3090" width="8.140625" style="90" customWidth="1"/>
    <col min="3091" max="3094" width="8.5703125" style="90" customWidth="1"/>
    <col min="3095" max="3095" width="7.28515625" style="90" customWidth="1"/>
    <col min="3096" max="3096" width="8.140625" style="90" customWidth="1"/>
    <col min="3097" max="3100" width="9.140625" style="90" customWidth="1"/>
    <col min="3101" max="3101" width="9" style="90" customWidth="1"/>
    <col min="3102" max="3102" width="11.28515625" style="90" customWidth="1"/>
    <col min="3103" max="3103" width="56.28515625" style="90" customWidth="1"/>
    <col min="3104" max="3104" width="4.140625" style="90" customWidth="1"/>
    <col min="3105" max="3105" width="8" style="90" customWidth="1"/>
    <col min="3106" max="3107" width="9.28515625" style="90" customWidth="1"/>
    <col min="3108" max="3108" width="9" style="90" customWidth="1"/>
    <col min="3109" max="3109" width="11.42578125" style="90"/>
    <col min="3110" max="3110" width="15.7109375" style="90" customWidth="1"/>
    <col min="3111" max="3111" width="16" style="90" customWidth="1"/>
    <col min="3112" max="3112" width="10.5703125" style="90" customWidth="1"/>
    <col min="3113" max="3114" width="16.7109375" style="90" customWidth="1"/>
    <col min="3115" max="3328" width="11.42578125" style="90"/>
    <col min="3329" max="3330" width="5.7109375" style="90" customWidth="1"/>
    <col min="3331" max="3331" width="6.140625" style="90" customWidth="1"/>
    <col min="3332" max="3335" width="5.28515625" style="90" customWidth="1"/>
    <col min="3336" max="3336" width="8.85546875" style="90" customWidth="1"/>
    <col min="3337" max="3338" width="7.28515625" style="90" customWidth="1"/>
    <col min="3339" max="3341" width="8.5703125" style="90" customWidth="1"/>
    <col min="3342" max="3342" width="7.28515625" style="90" customWidth="1"/>
    <col min="3343" max="3343" width="8.5703125" style="90" customWidth="1"/>
    <col min="3344" max="3344" width="9.5703125" style="90" customWidth="1"/>
    <col min="3345" max="3345" width="8.85546875" style="90" customWidth="1"/>
    <col min="3346" max="3346" width="8.140625" style="90" customWidth="1"/>
    <col min="3347" max="3350" width="8.5703125" style="90" customWidth="1"/>
    <col min="3351" max="3351" width="7.28515625" style="90" customWidth="1"/>
    <col min="3352" max="3352" width="8.140625" style="90" customWidth="1"/>
    <col min="3353" max="3356" width="9.140625" style="90" customWidth="1"/>
    <col min="3357" max="3357" width="9" style="90" customWidth="1"/>
    <col min="3358" max="3358" width="11.28515625" style="90" customWidth="1"/>
    <col min="3359" max="3359" width="56.28515625" style="90" customWidth="1"/>
    <col min="3360" max="3360" width="4.140625" style="90" customWidth="1"/>
    <col min="3361" max="3361" width="8" style="90" customWidth="1"/>
    <col min="3362" max="3363" width="9.28515625" style="90" customWidth="1"/>
    <col min="3364" max="3364" width="9" style="90" customWidth="1"/>
    <col min="3365" max="3365" width="11.42578125" style="90"/>
    <col min="3366" max="3366" width="15.7109375" style="90" customWidth="1"/>
    <col min="3367" max="3367" width="16" style="90" customWidth="1"/>
    <col min="3368" max="3368" width="10.5703125" style="90" customWidth="1"/>
    <col min="3369" max="3370" width="16.7109375" style="90" customWidth="1"/>
    <col min="3371" max="3584" width="11.42578125" style="90"/>
    <col min="3585" max="3586" width="5.7109375" style="90" customWidth="1"/>
    <col min="3587" max="3587" width="6.140625" style="90" customWidth="1"/>
    <col min="3588" max="3591" width="5.28515625" style="90" customWidth="1"/>
    <col min="3592" max="3592" width="8.85546875" style="90" customWidth="1"/>
    <col min="3593" max="3594" width="7.28515625" style="90" customWidth="1"/>
    <col min="3595" max="3597" width="8.5703125" style="90" customWidth="1"/>
    <col min="3598" max="3598" width="7.28515625" style="90" customWidth="1"/>
    <col min="3599" max="3599" width="8.5703125" style="90" customWidth="1"/>
    <col min="3600" max="3600" width="9.5703125" style="90" customWidth="1"/>
    <col min="3601" max="3601" width="8.85546875" style="90" customWidth="1"/>
    <col min="3602" max="3602" width="8.140625" style="90" customWidth="1"/>
    <col min="3603" max="3606" width="8.5703125" style="90" customWidth="1"/>
    <col min="3607" max="3607" width="7.28515625" style="90" customWidth="1"/>
    <col min="3608" max="3608" width="8.140625" style="90" customWidth="1"/>
    <col min="3609" max="3612" width="9.140625" style="90" customWidth="1"/>
    <col min="3613" max="3613" width="9" style="90" customWidth="1"/>
    <col min="3614" max="3614" width="11.28515625" style="90" customWidth="1"/>
    <col min="3615" max="3615" width="56.28515625" style="90" customWidth="1"/>
    <col min="3616" max="3616" width="4.140625" style="90" customWidth="1"/>
    <col min="3617" max="3617" width="8" style="90" customWidth="1"/>
    <col min="3618" max="3619" width="9.28515625" style="90" customWidth="1"/>
    <col min="3620" max="3620" width="9" style="90" customWidth="1"/>
    <col min="3621" max="3621" width="11.42578125" style="90"/>
    <col min="3622" max="3622" width="15.7109375" style="90" customWidth="1"/>
    <col min="3623" max="3623" width="16" style="90" customWidth="1"/>
    <col min="3624" max="3624" width="10.5703125" style="90" customWidth="1"/>
    <col min="3625" max="3626" width="16.7109375" style="90" customWidth="1"/>
    <col min="3627" max="3840" width="11.42578125" style="90"/>
    <col min="3841" max="3842" width="5.7109375" style="90" customWidth="1"/>
    <col min="3843" max="3843" width="6.140625" style="90" customWidth="1"/>
    <col min="3844" max="3847" width="5.28515625" style="90" customWidth="1"/>
    <col min="3848" max="3848" width="8.85546875" style="90" customWidth="1"/>
    <col min="3849" max="3850" width="7.28515625" style="90" customWidth="1"/>
    <col min="3851" max="3853" width="8.5703125" style="90" customWidth="1"/>
    <col min="3854" max="3854" width="7.28515625" style="90" customWidth="1"/>
    <col min="3855" max="3855" width="8.5703125" style="90" customWidth="1"/>
    <col min="3856" max="3856" width="9.5703125" style="90" customWidth="1"/>
    <col min="3857" max="3857" width="8.85546875" style="90" customWidth="1"/>
    <col min="3858" max="3858" width="8.140625" style="90" customWidth="1"/>
    <col min="3859" max="3862" width="8.5703125" style="90" customWidth="1"/>
    <col min="3863" max="3863" width="7.28515625" style="90" customWidth="1"/>
    <col min="3864" max="3864" width="8.140625" style="90" customWidth="1"/>
    <col min="3865" max="3868" width="9.140625" style="90" customWidth="1"/>
    <col min="3869" max="3869" width="9" style="90" customWidth="1"/>
    <col min="3870" max="3870" width="11.28515625" style="90" customWidth="1"/>
    <col min="3871" max="3871" width="56.28515625" style="90" customWidth="1"/>
    <col min="3872" max="3872" width="4.140625" style="90" customWidth="1"/>
    <col min="3873" max="3873" width="8" style="90" customWidth="1"/>
    <col min="3874" max="3875" width="9.28515625" style="90" customWidth="1"/>
    <col min="3876" max="3876" width="9" style="90" customWidth="1"/>
    <col min="3877" max="3877" width="11.42578125" style="90"/>
    <col min="3878" max="3878" width="15.7109375" style="90" customWidth="1"/>
    <col min="3879" max="3879" width="16" style="90" customWidth="1"/>
    <col min="3880" max="3880" width="10.5703125" style="90" customWidth="1"/>
    <col min="3881" max="3882" width="16.7109375" style="90" customWidth="1"/>
    <col min="3883" max="4096" width="11.42578125" style="90"/>
    <col min="4097" max="4098" width="5.7109375" style="90" customWidth="1"/>
    <col min="4099" max="4099" width="6.140625" style="90" customWidth="1"/>
    <col min="4100" max="4103" width="5.28515625" style="90" customWidth="1"/>
    <col min="4104" max="4104" width="8.85546875" style="90" customWidth="1"/>
    <col min="4105" max="4106" width="7.28515625" style="90" customWidth="1"/>
    <col min="4107" max="4109" width="8.5703125" style="90" customWidth="1"/>
    <col min="4110" max="4110" width="7.28515625" style="90" customWidth="1"/>
    <col min="4111" max="4111" width="8.5703125" style="90" customWidth="1"/>
    <col min="4112" max="4112" width="9.5703125" style="90" customWidth="1"/>
    <col min="4113" max="4113" width="8.85546875" style="90" customWidth="1"/>
    <col min="4114" max="4114" width="8.140625" style="90" customWidth="1"/>
    <col min="4115" max="4118" width="8.5703125" style="90" customWidth="1"/>
    <col min="4119" max="4119" width="7.28515625" style="90" customWidth="1"/>
    <col min="4120" max="4120" width="8.140625" style="90" customWidth="1"/>
    <col min="4121" max="4124" width="9.140625" style="90" customWidth="1"/>
    <col min="4125" max="4125" width="9" style="90" customWidth="1"/>
    <col min="4126" max="4126" width="11.28515625" style="90" customWidth="1"/>
    <col min="4127" max="4127" width="56.28515625" style="90" customWidth="1"/>
    <col min="4128" max="4128" width="4.140625" style="90" customWidth="1"/>
    <col min="4129" max="4129" width="8" style="90" customWidth="1"/>
    <col min="4130" max="4131" width="9.28515625" style="90" customWidth="1"/>
    <col min="4132" max="4132" width="9" style="90" customWidth="1"/>
    <col min="4133" max="4133" width="11.42578125" style="90"/>
    <col min="4134" max="4134" width="15.7109375" style="90" customWidth="1"/>
    <col min="4135" max="4135" width="16" style="90" customWidth="1"/>
    <col min="4136" max="4136" width="10.5703125" style="90" customWidth="1"/>
    <col min="4137" max="4138" width="16.7109375" style="90" customWidth="1"/>
    <col min="4139" max="4352" width="11.42578125" style="90"/>
    <col min="4353" max="4354" width="5.7109375" style="90" customWidth="1"/>
    <col min="4355" max="4355" width="6.140625" style="90" customWidth="1"/>
    <col min="4356" max="4359" width="5.28515625" style="90" customWidth="1"/>
    <col min="4360" max="4360" width="8.85546875" style="90" customWidth="1"/>
    <col min="4361" max="4362" width="7.28515625" style="90" customWidth="1"/>
    <col min="4363" max="4365" width="8.5703125" style="90" customWidth="1"/>
    <col min="4366" max="4366" width="7.28515625" style="90" customWidth="1"/>
    <col min="4367" max="4367" width="8.5703125" style="90" customWidth="1"/>
    <col min="4368" max="4368" width="9.5703125" style="90" customWidth="1"/>
    <col min="4369" max="4369" width="8.85546875" style="90" customWidth="1"/>
    <col min="4370" max="4370" width="8.140625" style="90" customWidth="1"/>
    <col min="4371" max="4374" width="8.5703125" style="90" customWidth="1"/>
    <col min="4375" max="4375" width="7.28515625" style="90" customWidth="1"/>
    <col min="4376" max="4376" width="8.140625" style="90" customWidth="1"/>
    <col min="4377" max="4380" width="9.140625" style="90" customWidth="1"/>
    <col min="4381" max="4381" width="9" style="90" customWidth="1"/>
    <col min="4382" max="4382" width="11.28515625" style="90" customWidth="1"/>
    <col min="4383" max="4383" width="56.28515625" style="90" customWidth="1"/>
    <col min="4384" max="4384" width="4.140625" style="90" customWidth="1"/>
    <col min="4385" max="4385" width="8" style="90" customWidth="1"/>
    <col min="4386" max="4387" width="9.28515625" style="90" customWidth="1"/>
    <col min="4388" max="4388" width="9" style="90" customWidth="1"/>
    <col min="4389" max="4389" width="11.42578125" style="90"/>
    <col min="4390" max="4390" width="15.7109375" style="90" customWidth="1"/>
    <col min="4391" max="4391" width="16" style="90" customWidth="1"/>
    <col min="4392" max="4392" width="10.5703125" style="90" customWidth="1"/>
    <col min="4393" max="4394" width="16.7109375" style="90" customWidth="1"/>
    <col min="4395" max="4608" width="11.42578125" style="90"/>
    <col min="4609" max="4610" width="5.7109375" style="90" customWidth="1"/>
    <col min="4611" max="4611" width="6.140625" style="90" customWidth="1"/>
    <col min="4612" max="4615" width="5.28515625" style="90" customWidth="1"/>
    <col min="4616" max="4616" width="8.85546875" style="90" customWidth="1"/>
    <col min="4617" max="4618" width="7.28515625" style="90" customWidth="1"/>
    <col min="4619" max="4621" width="8.5703125" style="90" customWidth="1"/>
    <col min="4622" max="4622" width="7.28515625" style="90" customWidth="1"/>
    <col min="4623" max="4623" width="8.5703125" style="90" customWidth="1"/>
    <col min="4624" max="4624" width="9.5703125" style="90" customWidth="1"/>
    <col min="4625" max="4625" width="8.85546875" style="90" customWidth="1"/>
    <col min="4626" max="4626" width="8.140625" style="90" customWidth="1"/>
    <col min="4627" max="4630" width="8.5703125" style="90" customWidth="1"/>
    <col min="4631" max="4631" width="7.28515625" style="90" customWidth="1"/>
    <col min="4632" max="4632" width="8.140625" style="90" customWidth="1"/>
    <col min="4633" max="4636" width="9.140625" style="90" customWidth="1"/>
    <col min="4637" max="4637" width="9" style="90" customWidth="1"/>
    <col min="4638" max="4638" width="11.28515625" style="90" customWidth="1"/>
    <col min="4639" max="4639" width="56.28515625" style="90" customWidth="1"/>
    <col min="4640" max="4640" width="4.140625" style="90" customWidth="1"/>
    <col min="4641" max="4641" width="8" style="90" customWidth="1"/>
    <col min="4642" max="4643" width="9.28515625" style="90" customWidth="1"/>
    <col min="4644" max="4644" width="9" style="90" customWidth="1"/>
    <col min="4645" max="4645" width="11.42578125" style="90"/>
    <col min="4646" max="4646" width="15.7109375" style="90" customWidth="1"/>
    <col min="4647" max="4647" width="16" style="90" customWidth="1"/>
    <col min="4648" max="4648" width="10.5703125" style="90" customWidth="1"/>
    <col min="4649" max="4650" width="16.7109375" style="90" customWidth="1"/>
    <col min="4651" max="4864" width="11.42578125" style="90"/>
    <col min="4865" max="4866" width="5.7109375" style="90" customWidth="1"/>
    <col min="4867" max="4867" width="6.140625" style="90" customWidth="1"/>
    <col min="4868" max="4871" width="5.28515625" style="90" customWidth="1"/>
    <col min="4872" max="4872" width="8.85546875" style="90" customWidth="1"/>
    <col min="4873" max="4874" width="7.28515625" style="90" customWidth="1"/>
    <col min="4875" max="4877" width="8.5703125" style="90" customWidth="1"/>
    <col min="4878" max="4878" width="7.28515625" style="90" customWidth="1"/>
    <col min="4879" max="4879" width="8.5703125" style="90" customWidth="1"/>
    <col min="4880" max="4880" width="9.5703125" style="90" customWidth="1"/>
    <col min="4881" max="4881" width="8.85546875" style="90" customWidth="1"/>
    <col min="4882" max="4882" width="8.140625" style="90" customWidth="1"/>
    <col min="4883" max="4886" width="8.5703125" style="90" customWidth="1"/>
    <col min="4887" max="4887" width="7.28515625" style="90" customWidth="1"/>
    <col min="4888" max="4888" width="8.140625" style="90" customWidth="1"/>
    <col min="4889" max="4892" width="9.140625" style="90" customWidth="1"/>
    <col min="4893" max="4893" width="9" style="90" customWidth="1"/>
    <col min="4894" max="4894" width="11.28515625" style="90" customWidth="1"/>
    <col min="4895" max="4895" width="56.28515625" style="90" customWidth="1"/>
    <col min="4896" max="4896" width="4.140625" style="90" customWidth="1"/>
    <col min="4897" max="4897" width="8" style="90" customWidth="1"/>
    <col min="4898" max="4899" width="9.28515625" style="90" customWidth="1"/>
    <col min="4900" max="4900" width="9" style="90" customWidth="1"/>
    <col min="4901" max="4901" width="11.42578125" style="90"/>
    <col min="4902" max="4902" width="15.7109375" style="90" customWidth="1"/>
    <col min="4903" max="4903" width="16" style="90" customWidth="1"/>
    <col min="4904" max="4904" width="10.5703125" style="90" customWidth="1"/>
    <col min="4905" max="4906" width="16.7109375" style="90" customWidth="1"/>
    <col min="4907" max="5120" width="11.42578125" style="90"/>
    <col min="5121" max="5122" width="5.7109375" style="90" customWidth="1"/>
    <col min="5123" max="5123" width="6.140625" style="90" customWidth="1"/>
    <col min="5124" max="5127" width="5.28515625" style="90" customWidth="1"/>
    <col min="5128" max="5128" width="8.85546875" style="90" customWidth="1"/>
    <col min="5129" max="5130" width="7.28515625" style="90" customWidth="1"/>
    <col min="5131" max="5133" width="8.5703125" style="90" customWidth="1"/>
    <col min="5134" max="5134" width="7.28515625" style="90" customWidth="1"/>
    <col min="5135" max="5135" width="8.5703125" style="90" customWidth="1"/>
    <col min="5136" max="5136" width="9.5703125" style="90" customWidth="1"/>
    <col min="5137" max="5137" width="8.85546875" style="90" customWidth="1"/>
    <col min="5138" max="5138" width="8.140625" style="90" customWidth="1"/>
    <col min="5139" max="5142" width="8.5703125" style="90" customWidth="1"/>
    <col min="5143" max="5143" width="7.28515625" style="90" customWidth="1"/>
    <col min="5144" max="5144" width="8.140625" style="90" customWidth="1"/>
    <col min="5145" max="5148" width="9.140625" style="90" customWidth="1"/>
    <col min="5149" max="5149" width="9" style="90" customWidth="1"/>
    <col min="5150" max="5150" width="11.28515625" style="90" customWidth="1"/>
    <col min="5151" max="5151" width="56.28515625" style="90" customWidth="1"/>
    <col min="5152" max="5152" width="4.140625" style="90" customWidth="1"/>
    <col min="5153" max="5153" width="8" style="90" customWidth="1"/>
    <col min="5154" max="5155" width="9.28515625" style="90" customWidth="1"/>
    <col min="5156" max="5156" width="9" style="90" customWidth="1"/>
    <col min="5157" max="5157" width="11.42578125" style="90"/>
    <col min="5158" max="5158" width="15.7109375" style="90" customWidth="1"/>
    <col min="5159" max="5159" width="16" style="90" customWidth="1"/>
    <col min="5160" max="5160" width="10.5703125" style="90" customWidth="1"/>
    <col min="5161" max="5162" width="16.7109375" style="90" customWidth="1"/>
    <col min="5163" max="5376" width="11.42578125" style="90"/>
    <col min="5377" max="5378" width="5.7109375" style="90" customWidth="1"/>
    <col min="5379" max="5379" width="6.140625" style="90" customWidth="1"/>
    <col min="5380" max="5383" width="5.28515625" style="90" customWidth="1"/>
    <col min="5384" max="5384" width="8.85546875" style="90" customWidth="1"/>
    <col min="5385" max="5386" width="7.28515625" style="90" customWidth="1"/>
    <col min="5387" max="5389" width="8.5703125" style="90" customWidth="1"/>
    <col min="5390" max="5390" width="7.28515625" style="90" customWidth="1"/>
    <col min="5391" max="5391" width="8.5703125" style="90" customWidth="1"/>
    <col min="5392" max="5392" width="9.5703125" style="90" customWidth="1"/>
    <col min="5393" max="5393" width="8.85546875" style="90" customWidth="1"/>
    <col min="5394" max="5394" width="8.140625" style="90" customWidth="1"/>
    <col min="5395" max="5398" width="8.5703125" style="90" customWidth="1"/>
    <col min="5399" max="5399" width="7.28515625" style="90" customWidth="1"/>
    <col min="5400" max="5400" width="8.140625" style="90" customWidth="1"/>
    <col min="5401" max="5404" width="9.140625" style="90" customWidth="1"/>
    <col min="5405" max="5405" width="9" style="90" customWidth="1"/>
    <col min="5406" max="5406" width="11.28515625" style="90" customWidth="1"/>
    <col min="5407" max="5407" width="56.28515625" style="90" customWidth="1"/>
    <col min="5408" max="5408" width="4.140625" style="90" customWidth="1"/>
    <col min="5409" max="5409" width="8" style="90" customWidth="1"/>
    <col min="5410" max="5411" width="9.28515625" style="90" customWidth="1"/>
    <col min="5412" max="5412" width="9" style="90" customWidth="1"/>
    <col min="5413" max="5413" width="11.42578125" style="90"/>
    <col min="5414" max="5414" width="15.7109375" style="90" customWidth="1"/>
    <col min="5415" max="5415" width="16" style="90" customWidth="1"/>
    <col min="5416" max="5416" width="10.5703125" style="90" customWidth="1"/>
    <col min="5417" max="5418" width="16.7109375" style="90" customWidth="1"/>
    <col min="5419" max="5632" width="11.42578125" style="90"/>
    <col min="5633" max="5634" width="5.7109375" style="90" customWidth="1"/>
    <col min="5635" max="5635" width="6.140625" style="90" customWidth="1"/>
    <col min="5636" max="5639" width="5.28515625" style="90" customWidth="1"/>
    <col min="5640" max="5640" width="8.85546875" style="90" customWidth="1"/>
    <col min="5641" max="5642" width="7.28515625" style="90" customWidth="1"/>
    <col min="5643" max="5645" width="8.5703125" style="90" customWidth="1"/>
    <col min="5646" max="5646" width="7.28515625" style="90" customWidth="1"/>
    <col min="5647" max="5647" width="8.5703125" style="90" customWidth="1"/>
    <col min="5648" max="5648" width="9.5703125" style="90" customWidth="1"/>
    <col min="5649" max="5649" width="8.85546875" style="90" customWidth="1"/>
    <col min="5650" max="5650" width="8.140625" style="90" customWidth="1"/>
    <col min="5651" max="5654" width="8.5703125" style="90" customWidth="1"/>
    <col min="5655" max="5655" width="7.28515625" style="90" customWidth="1"/>
    <col min="5656" max="5656" width="8.140625" style="90" customWidth="1"/>
    <col min="5657" max="5660" width="9.140625" style="90" customWidth="1"/>
    <col min="5661" max="5661" width="9" style="90" customWidth="1"/>
    <col min="5662" max="5662" width="11.28515625" style="90" customWidth="1"/>
    <col min="5663" max="5663" width="56.28515625" style="90" customWidth="1"/>
    <col min="5664" max="5664" width="4.140625" style="90" customWidth="1"/>
    <col min="5665" max="5665" width="8" style="90" customWidth="1"/>
    <col min="5666" max="5667" width="9.28515625" style="90" customWidth="1"/>
    <col min="5668" max="5668" width="9" style="90" customWidth="1"/>
    <col min="5669" max="5669" width="11.42578125" style="90"/>
    <col min="5670" max="5670" width="15.7109375" style="90" customWidth="1"/>
    <col min="5671" max="5671" width="16" style="90" customWidth="1"/>
    <col min="5672" max="5672" width="10.5703125" style="90" customWidth="1"/>
    <col min="5673" max="5674" width="16.7109375" style="90" customWidth="1"/>
    <col min="5675" max="5888" width="11.42578125" style="90"/>
    <col min="5889" max="5890" width="5.7109375" style="90" customWidth="1"/>
    <col min="5891" max="5891" width="6.140625" style="90" customWidth="1"/>
    <col min="5892" max="5895" width="5.28515625" style="90" customWidth="1"/>
    <col min="5896" max="5896" width="8.85546875" style="90" customWidth="1"/>
    <col min="5897" max="5898" width="7.28515625" style="90" customWidth="1"/>
    <col min="5899" max="5901" width="8.5703125" style="90" customWidth="1"/>
    <col min="5902" max="5902" width="7.28515625" style="90" customWidth="1"/>
    <col min="5903" max="5903" width="8.5703125" style="90" customWidth="1"/>
    <col min="5904" max="5904" width="9.5703125" style="90" customWidth="1"/>
    <col min="5905" max="5905" width="8.85546875" style="90" customWidth="1"/>
    <col min="5906" max="5906" width="8.140625" style="90" customWidth="1"/>
    <col min="5907" max="5910" width="8.5703125" style="90" customWidth="1"/>
    <col min="5911" max="5911" width="7.28515625" style="90" customWidth="1"/>
    <col min="5912" max="5912" width="8.140625" style="90" customWidth="1"/>
    <col min="5913" max="5916" width="9.140625" style="90" customWidth="1"/>
    <col min="5917" max="5917" width="9" style="90" customWidth="1"/>
    <col min="5918" max="5918" width="11.28515625" style="90" customWidth="1"/>
    <col min="5919" max="5919" width="56.28515625" style="90" customWidth="1"/>
    <col min="5920" max="5920" width="4.140625" style="90" customWidth="1"/>
    <col min="5921" max="5921" width="8" style="90" customWidth="1"/>
    <col min="5922" max="5923" width="9.28515625" style="90" customWidth="1"/>
    <col min="5924" max="5924" width="9" style="90" customWidth="1"/>
    <col min="5925" max="5925" width="11.42578125" style="90"/>
    <col min="5926" max="5926" width="15.7109375" style="90" customWidth="1"/>
    <col min="5927" max="5927" width="16" style="90" customWidth="1"/>
    <col min="5928" max="5928" width="10.5703125" style="90" customWidth="1"/>
    <col min="5929" max="5930" width="16.7109375" style="90" customWidth="1"/>
    <col min="5931" max="6144" width="11.42578125" style="90"/>
    <col min="6145" max="6146" width="5.7109375" style="90" customWidth="1"/>
    <col min="6147" max="6147" width="6.140625" style="90" customWidth="1"/>
    <col min="6148" max="6151" width="5.28515625" style="90" customWidth="1"/>
    <col min="6152" max="6152" width="8.85546875" style="90" customWidth="1"/>
    <col min="6153" max="6154" width="7.28515625" style="90" customWidth="1"/>
    <col min="6155" max="6157" width="8.5703125" style="90" customWidth="1"/>
    <col min="6158" max="6158" width="7.28515625" style="90" customWidth="1"/>
    <col min="6159" max="6159" width="8.5703125" style="90" customWidth="1"/>
    <col min="6160" max="6160" width="9.5703125" style="90" customWidth="1"/>
    <col min="6161" max="6161" width="8.85546875" style="90" customWidth="1"/>
    <col min="6162" max="6162" width="8.140625" style="90" customWidth="1"/>
    <col min="6163" max="6166" width="8.5703125" style="90" customWidth="1"/>
    <col min="6167" max="6167" width="7.28515625" style="90" customWidth="1"/>
    <col min="6168" max="6168" width="8.140625" style="90" customWidth="1"/>
    <col min="6169" max="6172" width="9.140625" style="90" customWidth="1"/>
    <col min="6173" max="6173" width="9" style="90" customWidth="1"/>
    <col min="6174" max="6174" width="11.28515625" style="90" customWidth="1"/>
    <col min="6175" max="6175" width="56.28515625" style="90" customWidth="1"/>
    <col min="6176" max="6176" width="4.140625" style="90" customWidth="1"/>
    <col min="6177" max="6177" width="8" style="90" customWidth="1"/>
    <col min="6178" max="6179" width="9.28515625" style="90" customWidth="1"/>
    <col min="6180" max="6180" width="9" style="90" customWidth="1"/>
    <col min="6181" max="6181" width="11.42578125" style="90"/>
    <col min="6182" max="6182" width="15.7109375" style="90" customWidth="1"/>
    <col min="6183" max="6183" width="16" style="90" customWidth="1"/>
    <col min="6184" max="6184" width="10.5703125" style="90" customWidth="1"/>
    <col min="6185" max="6186" width="16.7109375" style="90" customWidth="1"/>
    <col min="6187" max="6400" width="11.42578125" style="90"/>
    <col min="6401" max="6402" width="5.7109375" style="90" customWidth="1"/>
    <col min="6403" max="6403" width="6.140625" style="90" customWidth="1"/>
    <col min="6404" max="6407" width="5.28515625" style="90" customWidth="1"/>
    <col min="6408" max="6408" width="8.85546875" style="90" customWidth="1"/>
    <col min="6409" max="6410" width="7.28515625" style="90" customWidth="1"/>
    <col min="6411" max="6413" width="8.5703125" style="90" customWidth="1"/>
    <col min="6414" max="6414" width="7.28515625" style="90" customWidth="1"/>
    <col min="6415" max="6415" width="8.5703125" style="90" customWidth="1"/>
    <col min="6416" max="6416" width="9.5703125" style="90" customWidth="1"/>
    <col min="6417" max="6417" width="8.85546875" style="90" customWidth="1"/>
    <col min="6418" max="6418" width="8.140625" style="90" customWidth="1"/>
    <col min="6419" max="6422" width="8.5703125" style="90" customWidth="1"/>
    <col min="6423" max="6423" width="7.28515625" style="90" customWidth="1"/>
    <col min="6424" max="6424" width="8.140625" style="90" customWidth="1"/>
    <col min="6425" max="6428" width="9.140625" style="90" customWidth="1"/>
    <col min="6429" max="6429" width="9" style="90" customWidth="1"/>
    <col min="6430" max="6430" width="11.28515625" style="90" customWidth="1"/>
    <col min="6431" max="6431" width="56.28515625" style="90" customWidth="1"/>
    <col min="6432" max="6432" width="4.140625" style="90" customWidth="1"/>
    <col min="6433" max="6433" width="8" style="90" customWidth="1"/>
    <col min="6434" max="6435" width="9.28515625" style="90" customWidth="1"/>
    <col min="6436" max="6436" width="9" style="90" customWidth="1"/>
    <col min="6437" max="6437" width="11.42578125" style="90"/>
    <col min="6438" max="6438" width="15.7109375" style="90" customWidth="1"/>
    <col min="6439" max="6439" width="16" style="90" customWidth="1"/>
    <col min="6440" max="6440" width="10.5703125" style="90" customWidth="1"/>
    <col min="6441" max="6442" width="16.7109375" style="90" customWidth="1"/>
    <col min="6443" max="6656" width="11.42578125" style="90"/>
    <col min="6657" max="6658" width="5.7109375" style="90" customWidth="1"/>
    <col min="6659" max="6659" width="6.140625" style="90" customWidth="1"/>
    <col min="6660" max="6663" width="5.28515625" style="90" customWidth="1"/>
    <col min="6664" max="6664" width="8.85546875" style="90" customWidth="1"/>
    <col min="6665" max="6666" width="7.28515625" style="90" customWidth="1"/>
    <col min="6667" max="6669" width="8.5703125" style="90" customWidth="1"/>
    <col min="6670" max="6670" width="7.28515625" style="90" customWidth="1"/>
    <col min="6671" max="6671" width="8.5703125" style="90" customWidth="1"/>
    <col min="6672" max="6672" width="9.5703125" style="90" customWidth="1"/>
    <col min="6673" max="6673" width="8.85546875" style="90" customWidth="1"/>
    <col min="6674" max="6674" width="8.140625" style="90" customWidth="1"/>
    <col min="6675" max="6678" width="8.5703125" style="90" customWidth="1"/>
    <col min="6679" max="6679" width="7.28515625" style="90" customWidth="1"/>
    <col min="6680" max="6680" width="8.140625" style="90" customWidth="1"/>
    <col min="6681" max="6684" width="9.140625" style="90" customWidth="1"/>
    <col min="6685" max="6685" width="9" style="90" customWidth="1"/>
    <col min="6686" max="6686" width="11.28515625" style="90" customWidth="1"/>
    <col min="6687" max="6687" width="56.28515625" style="90" customWidth="1"/>
    <col min="6688" max="6688" width="4.140625" style="90" customWidth="1"/>
    <col min="6689" max="6689" width="8" style="90" customWidth="1"/>
    <col min="6690" max="6691" width="9.28515625" style="90" customWidth="1"/>
    <col min="6692" max="6692" width="9" style="90" customWidth="1"/>
    <col min="6693" max="6693" width="11.42578125" style="90"/>
    <col min="6694" max="6694" width="15.7109375" style="90" customWidth="1"/>
    <col min="6695" max="6695" width="16" style="90" customWidth="1"/>
    <col min="6696" max="6696" width="10.5703125" style="90" customWidth="1"/>
    <col min="6697" max="6698" width="16.7109375" style="90" customWidth="1"/>
    <col min="6699" max="6912" width="11.42578125" style="90"/>
    <col min="6913" max="6914" width="5.7109375" style="90" customWidth="1"/>
    <col min="6915" max="6915" width="6.140625" style="90" customWidth="1"/>
    <col min="6916" max="6919" width="5.28515625" style="90" customWidth="1"/>
    <col min="6920" max="6920" width="8.85546875" style="90" customWidth="1"/>
    <col min="6921" max="6922" width="7.28515625" style="90" customWidth="1"/>
    <col min="6923" max="6925" width="8.5703125" style="90" customWidth="1"/>
    <col min="6926" max="6926" width="7.28515625" style="90" customWidth="1"/>
    <col min="6927" max="6927" width="8.5703125" style="90" customWidth="1"/>
    <col min="6928" max="6928" width="9.5703125" style="90" customWidth="1"/>
    <col min="6929" max="6929" width="8.85546875" style="90" customWidth="1"/>
    <col min="6930" max="6930" width="8.140625" style="90" customWidth="1"/>
    <col min="6931" max="6934" width="8.5703125" style="90" customWidth="1"/>
    <col min="6935" max="6935" width="7.28515625" style="90" customWidth="1"/>
    <col min="6936" max="6936" width="8.140625" style="90" customWidth="1"/>
    <col min="6937" max="6940" width="9.140625" style="90" customWidth="1"/>
    <col min="6941" max="6941" width="9" style="90" customWidth="1"/>
    <col min="6942" max="6942" width="11.28515625" style="90" customWidth="1"/>
    <col min="6943" max="6943" width="56.28515625" style="90" customWidth="1"/>
    <col min="6944" max="6944" width="4.140625" style="90" customWidth="1"/>
    <col min="6945" max="6945" width="8" style="90" customWidth="1"/>
    <col min="6946" max="6947" width="9.28515625" style="90" customWidth="1"/>
    <col min="6948" max="6948" width="9" style="90" customWidth="1"/>
    <col min="6949" max="6949" width="11.42578125" style="90"/>
    <col min="6950" max="6950" width="15.7109375" style="90" customWidth="1"/>
    <col min="6951" max="6951" width="16" style="90" customWidth="1"/>
    <col min="6952" max="6952" width="10.5703125" style="90" customWidth="1"/>
    <col min="6953" max="6954" width="16.7109375" style="90" customWidth="1"/>
    <col min="6955" max="7168" width="11.42578125" style="90"/>
    <col min="7169" max="7170" width="5.7109375" style="90" customWidth="1"/>
    <col min="7171" max="7171" width="6.140625" style="90" customWidth="1"/>
    <col min="7172" max="7175" width="5.28515625" style="90" customWidth="1"/>
    <col min="7176" max="7176" width="8.85546875" style="90" customWidth="1"/>
    <col min="7177" max="7178" width="7.28515625" style="90" customWidth="1"/>
    <col min="7179" max="7181" width="8.5703125" style="90" customWidth="1"/>
    <col min="7182" max="7182" width="7.28515625" style="90" customWidth="1"/>
    <col min="7183" max="7183" width="8.5703125" style="90" customWidth="1"/>
    <col min="7184" max="7184" width="9.5703125" style="90" customWidth="1"/>
    <col min="7185" max="7185" width="8.85546875" style="90" customWidth="1"/>
    <col min="7186" max="7186" width="8.140625" style="90" customWidth="1"/>
    <col min="7187" max="7190" width="8.5703125" style="90" customWidth="1"/>
    <col min="7191" max="7191" width="7.28515625" style="90" customWidth="1"/>
    <col min="7192" max="7192" width="8.140625" style="90" customWidth="1"/>
    <col min="7193" max="7196" width="9.140625" style="90" customWidth="1"/>
    <col min="7197" max="7197" width="9" style="90" customWidth="1"/>
    <col min="7198" max="7198" width="11.28515625" style="90" customWidth="1"/>
    <col min="7199" max="7199" width="56.28515625" style="90" customWidth="1"/>
    <col min="7200" max="7200" width="4.140625" style="90" customWidth="1"/>
    <col min="7201" max="7201" width="8" style="90" customWidth="1"/>
    <col min="7202" max="7203" width="9.28515625" style="90" customWidth="1"/>
    <col min="7204" max="7204" width="9" style="90" customWidth="1"/>
    <col min="7205" max="7205" width="11.42578125" style="90"/>
    <col min="7206" max="7206" width="15.7109375" style="90" customWidth="1"/>
    <col min="7207" max="7207" width="16" style="90" customWidth="1"/>
    <col min="7208" max="7208" width="10.5703125" style="90" customWidth="1"/>
    <col min="7209" max="7210" width="16.7109375" style="90" customWidth="1"/>
    <col min="7211" max="7424" width="11.42578125" style="90"/>
    <col min="7425" max="7426" width="5.7109375" style="90" customWidth="1"/>
    <col min="7427" max="7427" width="6.140625" style="90" customWidth="1"/>
    <col min="7428" max="7431" width="5.28515625" style="90" customWidth="1"/>
    <col min="7432" max="7432" width="8.85546875" style="90" customWidth="1"/>
    <col min="7433" max="7434" width="7.28515625" style="90" customWidth="1"/>
    <col min="7435" max="7437" width="8.5703125" style="90" customWidth="1"/>
    <col min="7438" max="7438" width="7.28515625" style="90" customWidth="1"/>
    <col min="7439" max="7439" width="8.5703125" style="90" customWidth="1"/>
    <col min="7440" max="7440" width="9.5703125" style="90" customWidth="1"/>
    <col min="7441" max="7441" width="8.85546875" style="90" customWidth="1"/>
    <col min="7442" max="7442" width="8.140625" style="90" customWidth="1"/>
    <col min="7443" max="7446" width="8.5703125" style="90" customWidth="1"/>
    <col min="7447" max="7447" width="7.28515625" style="90" customWidth="1"/>
    <col min="7448" max="7448" width="8.140625" style="90" customWidth="1"/>
    <col min="7449" max="7452" width="9.140625" style="90" customWidth="1"/>
    <col min="7453" max="7453" width="9" style="90" customWidth="1"/>
    <col min="7454" max="7454" width="11.28515625" style="90" customWidth="1"/>
    <col min="7455" max="7455" width="56.28515625" style="90" customWidth="1"/>
    <col min="7456" max="7456" width="4.140625" style="90" customWidth="1"/>
    <col min="7457" max="7457" width="8" style="90" customWidth="1"/>
    <col min="7458" max="7459" width="9.28515625" style="90" customWidth="1"/>
    <col min="7460" max="7460" width="9" style="90" customWidth="1"/>
    <col min="7461" max="7461" width="11.42578125" style="90"/>
    <col min="7462" max="7462" width="15.7109375" style="90" customWidth="1"/>
    <col min="7463" max="7463" width="16" style="90" customWidth="1"/>
    <col min="7464" max="7464" width="10.5703125" style="90" customWidth="1"/>
    <col min="7465" max="7466" width="16.7109375" style="90" customWidth="1"/>
    <col min="7467" max="7680" width="11.42578125" style="90"/>
    <col min="7681" max="7682" width="5.7109375" style="90" customWidth="1"/>
    <col min="7683" max="7683" width="6.140625" style="90" customWidth="1"/>
    <col min="7684" max="7687" width="5.28515625" style="90" customWidth="1"/>
    <col min="7688" max="7688" width="8.85546875" style="90" customWidth="1"/>
    <col min="7689" max="7690" width="7.28515625" style="90" customWidth="1"/>
    <col min="7691" max="7693" width="8.5703125" style="90" customWidth="1"/>
    <col min="7694" max="7694" width="7.28515625" style="90" customWidth="1"/>
    <col min="7695" max="7695" width="8.5703125" style="90" customWidth="1"/>
    <col min="7696" max="7696" width="9.5703125" style="90" customWidth="1"/>
    <col min="7697" max="7697" width="8.85546875" style="90" customWidth="1"/>
    <col min="7698" max="7698" width="8.140625" style="90" customWidth="1"/>
    <col min="7699" max="7702" width="8.5703125" style="90" customWidth="1"/>
    <col min="7703" max="7703" width="7.28515625" style="90" customWidth="1"/>
    <col min="7704" max="7704" width="8.140625" style="90" customWidth="1"/>
    <col min="7705" max="7708" width="9.140625" style="90" customWidth="1"/>
    <col min="7709" max="7709" width="9" style="90" customWidth="1"/>
    <col min="7710" max="7710" width="11.28515625" style="90" customWidth="1"/>
    <col min="7711" max="7711" width="56.28515625" style="90" customWidth="1"/>
    <col min="7712" max="7712" width="4.140625" style="90" customWidth="1"/>
    <col min="7713" max="7713" width="8" style="90" customWidth="1"/>
    <col min="7714" max="7715" width="9.28515625" style="90" customWidth="1"/>
    <col min="7716" max="7716" width="9" style="90" customWidth="1"/>
    <col min="7717" max="7717" width="11.42578125" style="90"/>
    <col min="7718" max="7718" width="15.7109375" style="90" customWidth="1"/>
    <col min="7719" max="7719" width="16" style="90" customWidth="1"/>
    <col min="7720" max="7720" width="10.5703125" style="90" customWidth="1"/>
    <col min="7721" max="7722" width="16.7109375" style="90" customWidth="1"/>
    <col min="7723" max="7936" width="11.42578125" style="90"/>
    <col min="7937" max="7938" width="5.7109375" style="90" customWidth="1"/>
    <col min="7939" max="7939" width="6.140625" style="90" customWidth="1"/>
    <col min="7940" max="7943" width="5.28515625" style="90" customWidth="1"/>
    <col min="7944" max="7944" width="8.85546875" style="90" customWidth="1"/>
    <col min="7945" max="7946" width="7.28515625" style="90" customWidth="1"/>
    <col min="7947" max="7949" width="8.5703125" style="90" customWidth="1"/>
    <col min="7950" max="7950" width="7.28515625" style="90" customWidth="1"/>
    <col min="7951" max="7951" width="8.5703125" style="90" customWidth="1"/>
    <col min="7952" max="7952" width="9.5703125" style="90" customWidth="1"/>
    <col min="7953" max="7953" width="8.85546875" style="90" customWidth="1"/>
    <col min="7954" max="7954" width="8.140625" style="90" customWidth="1"/>
    <col min="7955" max="7958" width="8.5703125" style="90" customWidth="1"/>
    <col min="7959" max="7959" width="7.28515625" style="90" customWidth="1"/>
    <col min="7960" max="7960" width="8.140625" style="90" customWidth="1"/>
    <col min="7961" max="7964" width="9.140625" style="90" customWidth="1"/>
    <col min="7965" max="7965" width="9" style="90" customWidth="1"/>
    <col min="7966" max="7966" width="11.28515625" style="90" customWidth="1"/>
    <col min="7967" max="7967" width="56.28515625" style="90" customWidth="1"/>
    <col min="7968" max="7968" width="4.140625" style="90" customWidth="1"/>
    <col min="7969" max="7969" width="8" style="90" customWidth="1"/>
    <col min="7970" max="7971" width="9.28515625" style="90" customWidth="1"/>
    <col min="7972" max="7972" width="9" style="90" customWidth="1"/>
    <col min="7973" max="7973" width="11.42578125" style="90"/>
    <col min="7974" max="7974" width="15.7109375" style="90" customWidth="1"/>
    <col min="7975" max="7975" width="16" style="90" customWidth="1"/>
    <col min="7976" max="7976" width="10.5703125" style="90" customWidth="1"/>
    <col min="7977" max="7978" width="16.7109375" style="90" customWidth="1"/>
    <col min="7979" max="8192" width="11.42578125" style="90"/>
    <col min="8193" max="8194" width="5.7109375" style="90" customWidth="1"/>
    <col min="8195" max="8195" width="6.140625" style="90" customWidth="1"/>
    <col min="8196" max="8199" width="5.28515625" style="90" customWidth="1"/>
    <col min="8200" max="8200" width="8.85546875" style="90" customWidth="1"/>
    <col min="8201" max="8202" width="7.28515625" style="90" customWidth="1"/>
    <col min="8203" max="8205" width="8.5703125" style="90" customWidth="1"/>
    <col min="8206" max="8206" width="7.28515625" style="90" customWidth="1"/>
    <col min="8207" max="8207" width="8.5703125" style="90" customWidth="1"/>
    <col min="8208" max="8208" width="9.5703125" style="90" customWidth="1"/>
    <col min="8209" max="8209" width="8.85546875" style="90" customWidth="1"/>
    <col min="8210" max="8210" width="8.140625" style="90" customWidth="1"/>
    <col min="8211" max="8214" width="8.5703125" style="90" customWidth="1"/>
    <col min="8215" max="8215" width="7.28515625" style="90" customWidth="1"/>
    <col min="8216" max="8216" width="8.140625" style="90" customWidth="1"/>
    <col min="8217" max="8220" width="9.140625" style="90" customWidth="1"/>
    <col min="8221" max="8221" width="9" style="90" customWidth="1"/>
    <col min="8222" max="8222" width="11.28515625" style="90" customWidth="1"/>
    <col min="8223" max="8223" width="56.28515625" style="90" customWidth="1"/>
    <col min="8224" max="8224" width="4.140625" style="90" customWidth="1"/>
    <col min="8225" max="8225" width="8" style="90" customWidth="1"/>
    <col min="8226" max="8227" width="9.28515625" style="90" customWidth="1"/>
    <col min="8228" max="8228" width="9" style="90" customWidth="1"/>
    <col min="8229" max="8229" width="11.42578125" style="90"/>
    <col min="8230" max="8230" width="15.7109375" style="90" customWidth="1"/>
    <col min="8231" max="8231" width="16" style="90" customWidth="1"/>
    <col min="8232" max="8232" width="10.5703125" style="90" customWidth="1"/>
    <col min="8233" max="8234" width="16.7109375" style="90" customWidth="1"/>
    <col min="8235" max="8448" width="11.42578125" style="90"/>
    <col min="8449" max="8450" width="5.7109375" style="90" customWidth="1"/>
    <col min="8451" max="8451" width="6.140625" style="90" customWidth="1"/>
    <col min="8452" max="8455" width="5.28515625" style="90" customWidth="1"/>
    <col min="8456" max="8456" width="8.85546875" style="90" customWidth="1"/>
    <col min="8457" max="8458" width="7.28515625" style="90" customWidth="1"/>
    <col min="8459" max="8461" width="8.5703125" style="90" customWidth="1"/>
    <col min="8462" max="8462" width="7.28515625" style="90" customWidth="1"/>
    <col min="8463" max="8463" width="8.5703125" style="90" customWidth="1"/>
    <col min="8464" max="8464" width="9.5703125" style="90" customWidth="1"/>
    <col min="8465" max="8465" width="8.85546875" style="90" customWidth="1"/>
    <col min="8466" max="8466" width="8.140625" style="90" customWidth="1"/>
    <col min="8467" max="8470" width="8.5703125" style="90" customWidth="1"/>
    <col min="8471" max="8471" width="7.28515625" style="90" customWidth="1"/>
    <col min="8472" max="8472" width="8.140625" style="90" customWidth="1"/>
    <col min="8473" max="8476" width="9.140625" style="90" customWidth="1"/>
    <col min="8477" max="8477" width="9" style="90" customWidth="1"/>
    <col min="8478" max="8478" width="11.28515625" style="90" customWidth="1"/>
    <col min="8479" max="8479" width="56.28515625" style="90" customWidth="1"/>
    <col min="8480" max="8480" width="4.140625" style="90" customWidth="1"/>
    <col min="8481" max="8481" width="8" style="90" customWidth="1"/>
    <col min="8482" max="8483" width="9.28515625" style="90" customWidth="1"/>
    <col min="8484" max="8484" width="9" style="90" customWidth="1"/>
    <col min="8485" max="8485" width="11.42578125" style="90"/>
    <col min="8486" max="8486" width="15.7109375" style="90" customWidth="1"/>
    <col min="8487" max="8487" width="16" style="90" customWidth="1"/>
    <col min="8488" max="8488" width="10.5703125" style="90" customWidth="1"/>
    <col min="8489" max="8490" width="16.7109375" style="90" customWidth="1"/>
    <col min="8491" max="8704" width="11.42578125" style="90"/>
    <col min="8705" max="8706" width="5.7109375" style="90" customWidth="1"/>
    <col min="8707" max="8707" width="6.140625" style="90" customWidth="1"/>
    <col min="8708" max="8711" width="5.28515625" style="90" customWidth="1"/>
    <col min="8712" max="8712" width="8.85546875" style="90" customWidth="1"/>
    <col min="8713" max="8714" width="7.28515625" style="90" customWidth="1"/>
    <col min="8715" max="8717" width="8.5703125" style="90" customWidth="1"/>
    <col min="8718" max="8718" width="7.28515625" style="90" customWidth="1"/>
    <col min="8719" max="8719" width="8.5703125" style="90" customWidth="1"/>
    <col min="8720" max="8720" width="9.5703125" style="90" customWidth="1"/>
    <col min="8721" max="8721" width="8.85546875" style="90" customWidth="1"/>
    <col min="8722" max="8722" width="8.140625" style="90" customWidth="1"/>
    <col min="8723" max="8726" width="8.5703125" style="90" customWidth="1"/>
    <col min="8727" max="8727" width="7.28515625" style="90" customWidth="1"/>
    <col min="8728" max="8728" width="8.140625" style="90" customWidth="1"/>
    <col min="8729" max="8732" width="9.140625" style="90" customWidth="1"/>
    <col min="8733" max="8733" width="9" style="90" customWidth="1"/>
    <col min="8734" max="8734" width="11.28515625" style="90" customWidth="1"/>
    <col min="8735" max="8735" width="56.28515625" style="90" customWidth="1"/>
    <col min="8736" max="8736" width="4.140625" style="90" customWidth="1"/>
    <col min="8737" max="8737" width="8" style="90" customWidth="1"/>
    <col min="8738" max="8739" width="9.28515625" style="90" customWidth="1"/>
    <col min="8740" max="8740" width="9" style="90" customWidth="1"/>
    <col min="8741" max="8741" width="11.42578125" style="90"/>
    <col min="8742" max="8742" width="15.7109375" style="90" customWidth="1"/>
    <col min="8743" max="8743" width="16" style="90" customWidth="1"/>
    <col min="8744" max="8744" width="10.5703125" style="90" customWidth="1"/>
    <col min="8745" max="8746" width="16.7109375" style="90" customWidth="1"/>
    <col min="8747" max="8960" width="11.42578125" style="90"/>
    <col min="8961" max="8962" width="5.7109375" style="90" customWidth="1"/>
    <col min="8963" max="8963" width="6.140625" style="90" customWidth="1"/>
    <col min="8964" max="8967" width="5.28515625" style="90" customWidth="1"/>
    <col min="8968" max="8968" width="8.85546875" style="90" customWidth="1"/>
    <col min="8969" max="8970" width="7.28515625" style="90" customWidth="1"/>
    <col min="8971" max="8973" width="8.5703125" style="90" customWidth="1"/>
    <col min="8974" max="8974" width="7.28515625" style="90" customWidth="1"/>
    <col min="8975" max="8975" width="8.5703125" style="90" customWidth="1"/>
    <col min="8976" max="8976" width="9.5703125" style="90" customWidth="1"/>
    <col min="8977" max="8977" width="8.85546875" style="90" customWidth="1"/>
    <col min="8978" max="8978" width="8.140625" style="90" customWidth="1"/>
    <col min="8979" max="8982" width="8.5703125" style="90" customWidth="1"/>
    <col min="8983" max="8983" width="7.28515625" style="90" customWidth="1"/>
    <col min="8984" max="8984" width="8.140625" style="90" customWidth="1"/>
    <col min="8985" max="8988" width="9.140625" style="90" customWidth="1"/>
    <col min="8989" max="8989" width="9" style="90" customWidth="1"/>
    <col min="8990" max="8990" width="11.28515625" style="90" customWidth="1"/>
    <col min="8991" max="8991" width="56.28515625" style="90" customWidth="1"/>
    <col min="8992" max="8992" width="4.140625" style="90" customWidth="1"/>
    <col min="8993" max="8993" width="8" style="90" customWidth="1"/>
    <col min="8994" max="8995" width="9.28515625" style="90" customWidth="1"/>
    <col min="8996" max="8996" width="9" style="90" customWidth="1"/>
    <col min="8997" max="8997" width="11.42578125" style="90"/>
    <col min="8998" max="8998" width="15.7109375" style="90" customWidth="1"/>
    <col min="8999" max="8999" width="16" style="90" customWidth="1"/>
    <col min="9000" max="9000" width="10.5703125" style="90" customWidth="1"/>
    <col min="9001" max="9002" width="16.7109375" style="90" customWidth="1"/>
    <col min="9003" max="9216" width="11.42578125" style="90"/>
    <col min="9217" max="9218" width="5.7109375" style="90" customWidth="1"/>
    <col min="9219" max="9219" width="6.140625" style="90" customWidth="1"/>
    <col min="9220" max="9223" width="5.28515625" style="90" customWidth="1"/>
    <col min="9224" max="9224" width="8.85546875" style="90" customWidth="1"/>
    <col min="9225" max="9226" width="7.28515625" style="90" customWidth="1"/>
    <col min="9227" max="9229" width="8.5703125" style="90" customWidth="1"/>
    <col min="9230" max="9230" width="7.28515625" style="90" customWidth="1"/>
    <col min="9231" max="9231" width="8.5703125" style="90" customWidth="1"/>
    <col min="9232" max="9232" width="9.5703125" style="90" customWidth="1"/>
    <col min="9233" max="9233" width="8.85546875" style="90" customWidth="1"/>
    <col min="9234" max="9234" width="8.140625" style="90" customWidth="1"/>
    <col min="9235" max="9238" width="8.5703125" style="90" customWidth="1"/>
    <col min="9239" max="9239" width="7.28515625" style="90" customWidth="1"/>
    <col min="9240" max="9240" width="8.140625" style="90" customWidth="1"/>
    <col min="9241" max="9244" width="9.140625" style="90" customWidth="1"/>
    <col min="9245" max="9245" width="9" style="90" customWidth="1"/>
    <col min="9246" max="9246" width="11.28515625" style="90" customWidth="1"/>
    <col min="9247" max="9247" width="56.28515625" style="90" customWidth="1"/>
    <col min="9248" max="9248" width="4.140625" style="90" customWidth="1"/>
    <col min="9249" max="9249" width="8" style="90" customWidth="1"/>
    <col min="9250" max="9251" width="9.28515625" style="90" customWidth="1"/>
    <col min="9252" max="9252" width="9" style="90" customWidth="1"/>
    <col min="9253" max="9253" width="11.42578125" style="90"/>
    <col min="9254" max="9254" width="15.7109375" style="90" customWidth="1"/>
    <col min="9255" max="9255" width="16" style="90" customWidth="1"/>
    <col min="9256" max="9256" width="10.5703125" style="90" customWidth="1"/>
    <col min="9257" max="9258" width="16.7109375" style="90" customWidth="1"/>
    <col min="9259" max="9472" width="11.42578125" style="90"/>
    <col min="9473" max="9474" width="5.7109375" style="90" customWidth="1"/>
    <col min="9475" max="9475" width="6.140625" style="90" customWidth="1"/>
    <col min="9476" max="9479" width="5.28515625" style="90" customWidth="1"/>
    <col min="9480" max="9480" width="8.85546875" style="90" customWidth="1"/>
    <col min="9481" max="9482" width="7.28515625" style="90" customWidth="1"/>
    <col min="9483" max="9485" width="8.5703125" style="90" customWidth="1"/>
    <col min="9486" max="9486" width="7.28515625" style="90" customWidth="1"/>
    <col min="9487" max="9487" width="8.5703125" style="90" customWidth="1"/>
    <col min="9488" max="9488" width="9.5703125" style="90" customWidth="1"/>
    <col min="9489" max="9489" width="8.85546875" style="90" customWidth="1"/>
    <col min="9490" max="9490" width="8.140625" style="90" customWidth="1"/>
    <col min="9491" max="9494" width="8.5703125" style="90" customWidth="1"/>
    <col min="9495" max="9495" width="7.28515625" style="90" customWidth="1"/>
    <col min="9496" max="9496" width="8.140625" style="90" customWidth="1"/>
    <col min="9497" max="9500" width="9.140625" style="90" customWidth="1"/>
    <col min="9501" max="9501" width="9" style="90" customWidth="1"/>
    <col min="9502" max="9502" width="11.28515625" style="90" customWidth="1"/>
    <col min="9503" max="9503" width="56.28515625" style="90" customWidth="1"/>
    <col min="9504" max="9504" width="4.140625" style="90" customWidth="1"/>
    <col min="9505" max="9505" width="8" style="90" customWidth="1"/>
    <col min="9506" max="9507" width="9.28515625" style="90" customWidth="1"/>
    <col min="9508" max="9508" width="9" style="90" customWidth="1"/>
    <col min="9509" max="9509" width="11.42578125" style="90"/>
    <col min="9510" max="9510" width="15.7109375" style="90" customWidth="1"/>
    <col min="9511" max="9511" width="16" style="90" customWidth="1"/>
    <col min="9512" max="9512" width="10.5703125" style="90" customWidth="1"/>
    <col min="9513" max="9514" width="16.7109375" style="90" customWidth="1"/>
    <col min="9515" max="9728" width="11.42578125" style="90"/>
    <col min="9729" max="9730" width="5.7109375" style="90" customWidth="1"/>
    <col min="9731" max="9731" width="6.140625" style="90" customWidth="1"/>
    <col min="9732" max="9735" width="5.28515625" style="90" customWidth="1"/>
    <col min="9736" max="9736" width="8.85546875" style="90" customWidth="1"/>
    <col min="9737" max="9738" width="7.28515625" style="90" customWidth="1"/>
    <col min="9739" max="9741" width="8.5703125" style="90" customWidth="1"/>
    <col min="9742" max="9742" width="7.28515625" style="90" customWidth="1"/>
    <col min="9743" max="9743" width="8.5703125" style="90" customWidth="1"/>
    <col min="9744" max="9744" width="9.5703125" style="90" customWidth="1"/>
    <col min="9745" max="9745" width="8.85546875" style="90" customWidth="1"/>
    <col min="9746" max="9746" width="8.140625" style="90" customWidth="1"/>
    <col min="9747" max="9750" width="8.5703125" style="90" customWidth="1"/>
    <col min="9751" max="9751" width="7.28515625" style="90" customWidth="1"/>
    <col min="9752" max="9752" width="8.140625" style="90" customWidth="1"/>
    <col min="9753" max="9756" width="9.140625" style="90" customWidth="1"/>
    <col min="9757" max="9757" width="9" style="90" customWidth="1"/>
    <col min="9758" max="9758" width="11.28515625" style="90" customWidth="1"/>
    <col min="9759" max="9759" width="56.28515625" style="90" customWidth="1"/>
    <col min="9760" max="9760" width="4.140625" style="90" customWidth="1"/>
    <col min="9761" max="9761" width="8" style="90" customWidth="1"/>
    <col min="9762" max="9763" width="9.28515625" style="90" customWidth="1"/>
    <col min="9764" max="9764" width="9" style="90" customWidth="1"/>
    <col min="9765" max="9765" width="11.42578125" style="90"/>
    <col min="9766" max="9766" width="15.7109375" style="90" customWidth="1"/>
    <col min="9767" max="9767" width="16" style="90" customWidth="1"/>
    <col min="9768" max="9768" width="10.5703125" style="90" customWidth="1"/>
    <col min="9769" max="9770" width="16.7109375" style="90" customWidth="1"/>
    <col min="9771" max="9984" width="11.42578125" style="90"/>
    <col min="9985" max="9986" width="5.7109375" style="90" customWidth="1"/>
    <col min="9987" max="9987" width="6.140625" style="90" customWidth="1"/>
    <col min="9988" max="9991" width="5.28515625" style="90" customWidth="1"/>
    <col min="9992" max="9992" width="8.85546875" style="90" customWidth="1"/>
    <col min="9993" max="9994" width="7.28515625" style="90" customWidth="1"/>
    <col min="9995" max="9997" width="8.5703125" style="90" customWidth="1"/>
    <col min="9998" max="9998" width="7.28515625" style="90" customWidth="1"/>
    <col min="9999" max="9999" width="8.5703125" style="90" customWidth="1"/>
    <col min="10000" max="10000" width="9.5703125" style="90" customWidth="1"/>
    <col min="10001" max="10001" width="8.85546875" style="90" customWidth="1"/>
    <col min="10002" max="10002" width="8.140625" style="90" customWidth="1"/>
    <col min="10003" max="10006" width="8.5703125" style="90" customWidth="1"/>
    <col min="10007" max="10007" width="7.28515625" style="90" customWidth="1"/>
    <col min="10008" max="10008" width="8.140625" style="90" customWidth="1"/>
    <col min="10009" max="10012" width="9.140625" style="90" customWidth="1"/>
    <col min="10013" max="10013" width="9" style="90" customWidth="1"/>
    <col min="10014" max="10014" width="11.28515625" style="90" customWidth="1"/>
    <col min="10015" max="10015" width="56.28515625" style="90" customWidth="1"/>
    <col min="10016" max="10016" width="4.140625" style="90" customWidth="1"/>
    <col min="10017" max="10017" width="8" style="90" customWidth="1"/>
    <col min="10018" max="10019" width="9.28515625" style="90" customWidth="1"/>
    <col min="10020" max="10020" width="9" style="90" customWidth="1"/>
    <col min="10021" max="10021" width="11.42578125" style="90"/>
    <col min="10022" max="10022" width="15.7109375" style="90" customWidth="1"/>
    <col min="10023" max="10023" width="16" style="90" customWidth="1"/>
    <col min="10024" max="10024" width="10.5703125" style="90" customWidth="1"/>
    <col min="10025" max="10026" width="16.7109375" style="90" customWidth="1"/>
    <col min="10027" max="10240" width="11.42578125" style="90"/>
    <col min="10241" max="10242" width="5.7109375" style="90" customWidth="1"/>
    <col min="10243" max="10243" width="6.140625" style="90" customWidth="1"/>
    <col min="10244" max="10247" width="5.28515625" style="90" customWidth="1"/>
    <col min="10248" max="10248" width="8.85546875" style="90" customWidth="1"/>
    <col min="10249" max="10250" width="7.28515625" style="90" customWidth="1"/>
    <col min="10251" max="10253" width="8.5703125" style="90" customWidth="1"/>
    <col min="10254" max="10254" width="7.28515625" style="90" customWidth="1"/>
    <col min="10255" max="10255" width="8.5703125" style="90" customWidth="1"/>
    <col min="10256" max="10256" width="9.5703125" style="90" customWidth="1"/>
    <col min="10257" max="10257" width="8.85546875" style="90" customWidth="1"/>
    <col min="10258" max="10258" width="8.140625" style="90" customWidth="1"/>
    <col min="10259" max="10262" width="8.5703125" style="90" customWidth="1"/>
    <col min="10263" max="10263" width="7.28515625" style="90" customWidth="1"/>
    <col min="10264" max="10264" width="8.140625" style="90" customWidth="1"/>
    <col min="10265" max="10268" width="9.140625" style="90" customWidth="1"/>
    <col min="10269" max="10269" width="9" style="90" customWidth="1"/>
    <col min="10270" max="10270" width="11.28515625" style="90" customWidth="1"/>
    <col min="10271" max="10271" width="56.28515625" style="90" customWidth="1"/>
    <col min="10272" max="10272" width="4.140625" style="90" customWidth="1"/>
    <col min="10273" max="10273" width="8" style="90" customWidth="1"/>
    <col min="10274" max="10275" width="9.28515625" style="90" customWidth="1"/>
    <col min="10276" max="10276" width="9" style="90" customWidth="1"/>
    <col min="10277" max="10277" width="11.42578125" style="90"/>
    <col min="10278" max="10278" width="15.7109375" style="90" customWidth="1"/>
    <col min="10279" max="10279" width="16" style="90" customWidth="1"/>
    <col min="10280" max="10280" width="10.5703125" style="90" customWidth="1"/>
    <col min="10281" max="10282" width="16.7109375" style="90" customWidth="1"/>
    <col min="10283" max="10496" width="11.42578125" style="90"/>
    <col min="10497" max="10498" width="5.7109375" style="90" customWidth="1"/>
    <col min="10499" max="10499" width="6.140625" style="90" customWidth="1"/>
    <col min="10500" max="10503" width="5.28515625" style="90" customWidth="1"/>
    <col min="10504" max="10504" width="8.85546875" style="90" customWidth="1"/>
    <col min="10505" max="10506" width="7.28515625" style="90" customWidth="1"/>
    <col min="10507" max="10509" width="8.5703125" style="90" customWidth="1"/>
    <col min="10510" max="10510" width="7.28515625" style="90" customWidth="1"/>
    <col min="10511" max="10511" width="8.5703125" style="90" customWidth="1"/>
    <col min="10512" max="10512" width="9.5703125" style="90" customWidth="1"/>
    <col min="10513" max="10513" width="8.85546875" style="90" customWidth="1"/>
    <col min="10514" max="10514" width="8.140625" style="90" customWidth="1"/>
    <col min="10515" max="10518" width="8.5703125" style="90" customWidth="1"/>
    <col min="10519" max="10519" width="7.28515625" style="90" customWidth="1"/>
    <col min="10520" max="10520" width="8.140625" style="90" customWidth="1"/>
    <col min="10521" max="10524" width="9.140625" style="90" customWidth="1"/>
    <col min="10525" max="10525" width="9" style="90" customWidth="1"/>
    <col min="10526" max="10526" width="11.28515625" style="90" customWidth="1"/>
    <col min="10527" max="10527" width="56.28515625" style="90" customWidth="1"/>
    <col min="10528" max="10528" width="4.140625" style="90" customWidth="1"/>
    <col min="10529" max="10529" width="8" style="90" customWidth="1"/>
    <col min="10530" max="10531" width="9.28515625" style="90" customWidth="1"/>
    <col min="10532" max="10532" width="9" style="90" customWidth="1"/>
    <col min="10533" max="10533" width="11.42578125" style="90"/>
    <col min="10534" max="10534" width="15.7109375" style="90" customWidth="1"/>
    <col min="10535" max="10535" width="16" style="90" customWidth="1"/>
    <col min="10536" max="10536" width="10.5703125" style="90" customWidth="1"/>
    <col min="10537" max="10538" width="16.7109375" style="90" customWidth="1"/>
    <col min="10539" max="10752" width="11.42578125" style="90"/>
    <col min="10753" max="10754" width="5.7109375" style="90" customWidth="1"/>
    <col min="10755" max="10755" width="6.140625" style="90" customWidth="1"/>
    <col min="10756" max="10759" width="5.28515625" style="90" customWidth="1"/>
    <col min="10760" max="10760" width="8.85546875" style="90" customWidth="1"/>
    <col min="10761" max="10762" width="7.28515625" style="90" customWidth="1"/>
    <col min="10763" max="10765" width="8.5703125" style="90" customWidth="1"/>
    <col min="10766" max="10766" width="7.28515625" style="90" customWidth="1"/>
    <col min="10767" max="10767" width="8.5703125" style="90" customWidth="1"/>
    <col min="10768" max="10768" width="9.5703125" style="90" customWidth="1"/>
    <col min="10769" max="10769" width="8.85546875" style="90" customWidth="1"/>
    <col min="10770" max="10770" width="8.140625" style="90" customWidth="1"/>
    <col min="10771" max="10774" width="8.5703125" style="90" customWidth="1"/>
    <col min="10775" max="10775" width="7.28515625" style="90" customWidth="1"/>
    <col min="10776" max="10776" width="8.140625" style="90" customWidth="1"/>
    <col min="10777" max="10780" width="9.140625" style="90" customWidth="1"/>
    <col min="10781" max="10781" width="9" style="90" customWidth="1"/>
    <col min="10782" max="10782" width="11.28515625" style="90" customWidth="1"/>
    <col min="10783" max="10783" width="56.28515625" style="90" customWidth="1"/>
    <col min="10784" max="10784" width="4.140625" style="90" customWidth="1"/>
    <col min="10785" max="10785" width="8" style="90" customWidth="1"/>
    <col min="10786" max="10787" width="9.28515625" style="90" customWidth="1"/>
    <col min="10788" max="10788" width="9" style="90" customWidth="1"/>
    <col min="10789" max="10789" width="11.42578125" style="90"/>
    <col min="10790" max="10790" width="15.7109375" style="90" customWidth="1"/>
    <col min="10791" max="10791" width="16" style="90" customWidth="1"/>
    <col min="10792" max="10792" width="10.5703125" style="90" customWidth="1"/>
    <col min="10793" max="10794" width="16.7109375" style="90" customWidth="1"/>
    <col min="10795" max="11008" width="11.42578125" style="90"/>
    <col min="11009" max="11010" width="5.7109375" style="90" customWidth="1"/>
    <col min="11011" max="11011" width="6.140625" style="90" customWidth="1"/>
    <col min="11012" max="11015" width="5.28515625" style="90" customWidth="1"/>
    <col min="11016" max="11016" width="8.85546875" style="90" customWidth="1"/>
    <col min="11017" max="11018" width="7.28515625" style="90" customWidth="1"/>
    <col min="11019" max="11021" width="8.5703125" style="90" customWidth="1"/>
    <col min="11022" max="11022" width="7.28515625" style="90" customWidth="1"/>
    <col min="11023" max="11023" width="8.5703125" style="90" customWidth="1"/>
    <col min="11024" max="11024" width="9.5703125" style="90" customWidth="1"/>
    <col min="11025" max="11025" width="8.85546875" style="90" customWidth="1"/>
    <col min="11026" max="11026" width="8.140625" style="90" customWidth="1"/>
    <col min="11027" max="11030" width="8.5703125" style="90" customWidth="1"/>
    <col min="11031" max="11031" width="7.28515625" style="90" customWidth="1"/>
    <col min="11032" max="11032" width="8.140625" style="90" customWidth="1"/>
    <col min="11033" max="11036" width="9.140625" style="90" customWidth="1"/>
    <col min="11037" max="11037" width="9" style="90" customWidth="1"/>
    <col min="11038" max="11038" width="11.28515625" style="90" customWidth="1"/>
    <col min="11039" max="11039" width="56.28515625" style="90" customWidth="1"/>
    <col min="11040" max="11040" width="4.140625" style="90" customWidth="1"/>
    <col min="11041" max="11041" width="8" style="90" customWidth="1"/>
    <col min="11042" max="11043" width="9.28515625" style="90" customWidth="1"/>
    <col min="11044" max="11044" width="9" style="90" customWidth="1"/>
    <col min="11045" max="11045" width="11.42578125" style="90"/>
    <col min="11046" max="11046" width="15.7109375" style="90" customWidth="1"/>
    <col min="11047" max="11047" width="16" style="90" customWidth="1"/>
    <col min="11048" max="11048" width="10.5703125" style="90" customWidth="1"/>
    <col min="11049" max="11050" width="16.7109375" style="90" customWidth="1"/>
    <col min="11051" max="11264" width="11.42578125" style="90"/>
    <col min="11265" max="11266" width="5.7109375" style="90" customWidth="1"/>
    <col min="11267" max="11267" width="6.140625" style="90" customWidth="1"/>
    <col min="11268" max="11271" width="5.28515625" style="90" customWidth="1"/>
    <col min="11272" max="11272" width="8.85546875" style="90" customWidth="1"/>
    <col min="11273" max="11274" width="7.28515625" style="90" customWidth="1"/>
    <col min="11275" max="11277" width="8.5703125" style="90" customWidth="1"/>
    <col min="11278" max="11278" width="7.28515625" style="90" customWidth="1"/>
    <col min="11279" max="11279" width="8.5703125" style="90" customWidth="1"/>
    <col min="11280" max="11280" width="9.5703125" style="90" customWidth="1"/>
    <col min="11281" max="11281" width="8.85546875" style="90" customWidth="1"/>
    <col min="11282" max="11282" width="8.140625" style="90" customWidth="1"/>
    <col min="11283" max="11286" width="8.5703125" style="90" customWidth="1"/>
    <col min="11287" max="11287" width="7.28515625" style="90" customWidth="1"/>
    <col min="11288" max="11288" width="8.140625" style="90" customWidth="1"/>
    <col min="11289" max="11292" width="9.140625" style="90" customWidth="1"/>
    <col min="11293" max="11293" width="9" style="90" customWidth="1"/>
    <col min="11294" max="11294" width="11.28515625" style="90" customWidth="1"/>
    <col min="11295" max="11295" width="56.28515625" style="90" customWidth="1"/>
    <col min="11296" max="11296" width="4.140625" style="90" customWidth="1"/>
    <col min="11297" max="11297" width="8" style="90" customWidth="1"/>
    <col min="11298" max="11299" width="9.28515625" style="90" customWidth="1"/>
    <col min="11300" max="11300" width="9" style="90" customWidth="1"/>
    <col min="11301" max="11301" width="11.42578125" style="90"/>
    <col min="11302" max="11302" width="15.7109375" style="90" customWidth="1"/>
    <col min="11303" max="11303" width="16" style="90" customWidth="1"/>
    <col min="11304" max="11304" width="10.5703125" style="90" customWidth="1"/>
    <col min="11305" max="11306" width="16.7109375" style="90" customWidth="1"/>
    <col min="11307" max="11520" width="11.42578125" style="90"/>
    <col min="11521" max="11522" width="5.7109375" style="90" customWidth="1"/>
    <col min="11523" max="11523" width="6.140625" style="90" customWidth="1"/>
    <col min="11524" max="11527" width="5.28515625" style="90" customWidth="1"/>
    <col min="11528" max="11528" width="8.85546875" style="90" customWidth="1"/>
    <col min="11529" max="11530" width="7.28515625" style="90" customWidth="1"/>
    <col min="11531" max="11533" width="8.5703125" style="90" customWidth="1"/>
    <col min="11534" max="11534" width="7.28515625" style="90" customWidth="1"/>
    <col min="11535" max="11535" width="8.5703125" style="90" customWidth="1"/>
    <col min="11536" max="11536" width="9.5703125" style="90" customWidth="1"/>
    <col min="11537" max="11537" width="8.85546875" style="90" customWidth="1"/>
    <col min="11538" max="11538" width="8.140625" style="90" customWidth="1"/>
    <col min="11539" max="11542" width="8.5703125" style="90" customWidth="1"/>
    <col min="11543" max="11543" width="7.28515625" style="90" customWidth="1"/>
    <col min="11544" max="11544" width="8.140625" style="90" customWidth="1"/>
    <col min="11545" max="11548" width="9.140625" style="90" customWidth="1"/>
    <col min="11549" max="11549" width="9" style="90" customWidth="1"/>
    <col min="11550" max="11550" width="11.28515625" style="90" customWidth="1"/>
    <col min="11551" max="11551" width="56.28515625" style="90" customWidth="1"/>
    <col min="11552" max="11552" width="4.140625" style="90" customWidth="1"/>
    <col min="11553" max="11553" width="8" style="90" customWidth="1"/>
    <col min="11554" max="11555" width="9.28515625" style="90" customWidth="1"/>
    <col min="11556" max="11556" width="9" style="90" customWidth="1"/>
    <col min="11557" max="11557" width="11.42578125" style="90"/>
    <col min="11558" max="11558" width="15.7109375" style="90" customWidth="1"/>
    <col min="11559" max="11559" width="16" style="90" customWidth="1"/>
    <col min="11560" max="11560" width="10.5703125" style="90" customWidth="1"/>
    <col min="11561" max="11562" width="16.7109375" style="90" customWidth="1"/>
    <col min="11563" max="11776" width="11.42578125" style="90"/>
    <col min="11777" max="11778" width="5.7109375" style="90" customWidth="1"/>
    <col min="11779" max="11779" width="6.140625" style="90" customWidth="1"/>
    <col min="11780" max="11783" width="5.28515625" style="90" customWidth="1"/>
    <col min="11784" max="11784" width="8.85546875" style="90" customWidth="1"/>
    <col min="11785" max="11786" width="7.28515625" style="90" customWidth="1"/>
    <col min="11787" max="11789" width="8.5703125" style="90" customWidth="1"/>
    <col min="11790" max="11790" width="7.28515625" style="90" customWidth="1"/>
    <col min="11791" max="11791" width="8.5703125" style="90" customWidth="1"/>
    <col min="11792" max="11792" width="9.5703125" style="90" customWidth="1"/>
    <col min="11793" max="11793" width="8.85546875" style="90" customWidth="1"/>
    <col min="11794" max="11794" width="8.140625" style="90" customWidth="1"/>
    <col min="11795" max="11798" width="8.5703125" style="90" customWidth="1"/>
    <col min="11799" max="11799" width="7.28515625" style="90" customWidth="1"/>
    <col min="11800" max="11800" width="8.140625" style="90" customWidth="1"/>
    <col min="11801" max="11804" width="9.140625" style="90" customWidth="1"/>
    <col min="11805" max="11805" width="9" style="90" customWidth="1"/>
    <col min="11806" max="11806" width="11.28515625" style="90" customWidth="1"/>
    <col min="11807" max="11807" width="56.28515625" style="90" customWidth="1"/>
    <col min="11808" max="11808" width="4.140625" style="90" customWidth="1"/>
    <col min="11809" max="11809" width="8" style="90" customWidth="1"/>
    <col min="11810" max="11811" width="9.28515625" style="90" customWidth="1"/>
    <col min="11812" max="11812" width="9" style="90" customWidth="1"/>
    <col min="11813" max="11813" width="11.42578125" style="90"/>
    <col min="11814" max="11814" width="15.7109375" style="90" customWidth="1"/>
    <col min="11815" max="11815" width="16" style="90" customWidth="1"/>
    <col min="11816" max="11816" width="10.5703125" style="90" customWidth="1"/>
    <col min="11817" max="11818" width="16.7109375" style="90" customWidth="1"/>
    <col min="11819" max="12032" width="11.42578125" style="90"/>
    <col min="12033" max="12034" width="5.7109375" style="90" customWidth="1"/>
    <col min="12035" max="12035" width="6.140625" style="90" customWidth="1"/>
    <col min="12036" max="12039" width="5.28515625" style="90" customWidth="1"/>
    <col min="12040" max="12040" width="8.85546875" style="90" customWidth="1"/>
    <col min="12041" max="12042" width="7.28515625" style="90" customWidth="1"/>
    <col min="12043" max="12045" width="8.5703125" style="90" customWidth="1"/>
    <col min="12046" max="12046" width="7.28515625" style="90" customWidth="1"/>
    <col min="12047" max="12047" width="8.5703125" style="90" customWidth="1"/>
    <col min="12048" max="12048" width="9.5703125" style="90" customWidth="1"/>
    <col min="12049" max="12049" width="8.85546875" style="90" customWidth="1"/>
    <col min="12050" max="12050" width="8.140625" style="90" customWidth="1"/>
    <col min="12051" max="12054" width="8.5703125" style="90" customWidth="1"/>
    <col min="12055" max="12055" width="7.28515625" style="90" customWidth="1"/>
    <col min="12056" max="12056" width="8.140625" style="90" customWidth="1"/>
    <col min="12057" max="12060" width="9.140625" style="90" customWidth="1"/>
    <col min="12061" max="12061" width="9" style="90" customWidth="1"/>
    <col min="12062" max="12062" width="11.28515625" style="90" customWidth="1"/>
    <col min="12063" max="12063" width="56.28515625" style="90" customWidth="1"/>
    <col min="12064" max="12064" width="4.140625" style="90" customWidth="1"/>
    <col min="12065" max="12065" width="8" style="90" customWidth="1"/>
    <col min="12066" max="12067" width="9.28515625" style="90" customWidth="1"/>
    <col min="12068" max="12068" width="9" style="90" customWidth="1"/>
    <col min="12069" max="12069" width="11.42578125" style="90"/>
    <col min="12070" max="12070" width="15.7109375" style="90" customWidth="1"/>
    <col min="12071" max="12071" width="16" style="90" customWidth="1"/>
    <col min="12072" max="12072" width="10.5703125" style="90" customWidth="1"/>
    <col min="12073" max="12074" width="16.7109375" style="90" customWidth="1"/>
    <col min="12075" max="12288" width="11.42578125" style="90"/>
    <col min="12289" max="12290" width="5.7109375" style="90" customWidth="1"/>
    <col min="12291" max="12291" width="6.140625" style="90" customWidth="1"/>
    <col min="12292" max="12295" width="5.28515625" style="90" customWidth="1"/>
    <col min="12296" max="12296" width="8.85546875" style="90" customWidth="1"/>
    <col min="12297" max="12298" width="7.28515625" style="90" customWidth="1"/>
    <col min="12299" max="12301" width="8.5703125" style="90" customWidth="1"/>
    <col min="12302" max="12302" width="7.28515625" style="90" customWidth="1"/>
    <col min="12303" max="12303" width="8.5703125" style="90" customWidth="1"/>
    <col min="12304" max="12304" width="9.5703125" style="90" customWidth="1"/>
    <col min="12305" max="12305" width="8.85546875" style="90" customWidth="1"/>
    <col min="12306" max="12306" width="8.140625" style="90" customWidth="1"/>
    <col min="12307" max="12310" width="8.5703125" style="90" customWidth="1"/>
    <col min="12311" max="12311" width="7.28515625" style="90" customWidth="1"/>
    <col min="12312" max="12312" width="8.140625" style="90" customWidth="1"/>
    <col min="12313" max="12316" width="9.140625" style="90" customWidth="1"/>
    <col min="12317" max="12317" width="9" style="90" customWidth="1"/>
    <col min="12318" max="12318" width="11.28515625" style="90" customWidth="1"/>
    <col min="12319" max="12319" width="56.28515625" style="90" customWidth="1"/>
    <col min="12320" max="12320" width="4.140625" style="90" customWidth="1"/>
    <col min="12321" max="12321" width="8" style="90" customWidth="1"/>
    <col min="12322" max="12323" width="9.28515625" style="90" customWidth="1"/>
    <col min="12324" max="12324" width="9" style="90" customWidth="1"/>
    <col min="12325" max="12325" width="11.42578125" style="90"/>
    <col min="12326" max="12326" width="15.7109375" style="90" customWidth="1"/>
    <col min="12327" max="12327" width="16" style="90" customWidth="1"/>
    <col min="12328" max="12328" width="10.5703125" style="90" customWidth="1"/>
    <col min="12329" max="12330" width="16.7109375" style="90" customWidth="1"/>
    <col min="12331" max="12544" width="11.42578125" style="90"/>
    <col min="12545" max="12546" width="5.7109375" style="90" customWidth="1"/>
    <col min="12547" max="12547" width="6.140625" style="90" customWidth="1"/>
    <col min="12548" max="12551" width="5.28515625" style="90" customWidth="1"/>
    <col min="12552" max="12552" width="8.85546875" style="90" customWidth="1"/>
    <col min="12553" max="12554" width="7.28515625" style="90" customWidth="1"/>
    <col min="12555" max="12557" width="8.5703125" style="90" customWidth="1"/>
    <col min="12558" max="12558" width="7.28515625" style="90" customWidth="1"/>
    <col min="12559" max="12559" width="8.5703125" style="90" customWidth="1"/>
    <col min="12560" max="12560" width="9.5703125" style="90" customWidth="1"/>
    <col min="12561" max="12561" width="8.85546875" style="90" customWidth="1"/>
    <col min="12562" max="12562" width="8.140625" style="90" customWidth="1"/>
    <col min="12563" max="12566" width="8.5703125" style="90" customWidth="1"/>
    <col min="12567" max="12567" width="7.28515625" style="90" customWidth="1"/>
    <col min="12568" max="12568" width="8.140625" style="90" customWidth="1"/>
    <col min="12569" max="12572" width="9.140625" style="90" customWidth="1"/>
    <col min="12573" max="12573" width="9" style="90" customWidth="1"/>
    <col min="12574" max="12574" width="11.28515625" style="90" customWidth="1"/>
    <col min="12575" max="12575" width="56.28515625" style="90" customWidth="1"/>
    <col min="12576" max="12576" width="4.140625" style="90" customWidth="1"/>
    <col min="12577" max="12577" width="8" style="90" customWidth="1"/>
    <col min="12578" max="12579" width="9.28515625" style="90" customWidth="1"/>
    <col min="12580" max="12580" width="9" style="90" customWidth="1"/>
    <col min="12581" max="12581" width="11.42578125" style="90"/>
    <col min="12582" max="12582" width="15.7109375" style="90" customWidth="1"/>
    <col min="12583" max="12583" width="16" style="90" customWidth="1"/>
    <col min="12584" max="12584" width="10.5703125" style="90" customWidth="1"/>
    <col min="12585" max="12586" width="16.7109375" style="90" customWidth="1"/>
    <col min="12587" max="12800" width="11.42578125" style="90"/>
    <col min="12801" max="12802" width="5.7109375" style="90" customWidth="1"/>
    <col min="12803" max="12803" width="6.140625" style="90" customWidth="1"/>
    <col min="12804" max="12807" width="5.28515625" style="90" customWidth="1"/>
    <col min="12808" max="12808" width="8.85546875" style="90" customWidth="1"/>
    <col min="12809" max="12810" width="7.28515625" style="90" customWidth="1"/>
    <col min="12811" max="12813" width="8.5703125" style="90" customWidth="1"/>
    <col min="12814" max="12814" width="7.28515625" style="90" customWidth="1"/>
    <col min="12815" max="12815" width="8.5703125" style="90" customWidth="1"/>
    <col min="12816" max="12816" width="9.5703125" style="90" customWidth="1"/>
    <col min="12817" max="12817" width="8.85546875" style="90" customWidth="1"/>
    <col min="12818" max="12818" width="8.140625" style="90" customWidth="1"/>
    <col min="12819" max="12822" width="8.5703125" style="90" customWidth="1"/>
    <col min="12823" max="12823" width="7.28515625" style="90" customWidth="1"/>
    <col min="12824" max="12824" width="8.140625" style="90" customWidth="1"/>
    <col min="12825" max="12828" width="9.140625" style="90" customWidth="1"/>
    <col min="12829" max="12829" width="9" style="90" customWidth="1"/>
    <col min="12830" max="12830" width="11.28515625" style="90" customWidth="1"/>
    <col min="12831" max="12831" width="56.28515625" style="90" customWidth="1"/>
    <col min="12832" max="12832" width="4.140625" style="90" customWidth="1"/>
    <col min="12833" max="12833" width="8" style="90" customWidth="1"/>
    <col min="12834" max="12835" width="9.28515625" style="90" customWidth="1"/>
    <col min="12836" max="12836" width="9" style="90" customWidth="1"/>
    <col min="12837" max="12837" width="11.42578125" style="90"/>
    <col min="12838" max="12838" width="15.7109375" style="90" customWidth="1"/>
    <col min="12839" max="12839" width="16" style="90" customWidth="1"/>
    <col min="12840" max="12840" width="10.5703125" style="90" customWidth="1"/>
    <col min="12841" max="12842" width="16.7109375" style="90" customWidth="1"/>
    <col min="12843" max="13056" width="11.42578125" style="90"/>
    <col min="13057" max="13058" width="5.7109375" style="90" customWidth="1"/>
    <col min="13059" max="13059" width="6.140625" style="90" customWidth="1"/>
    <col min="13060" max="13063" width="5.28515625" style="90" customWidth="1"/>
    <col min="13064" max="13064" width="8.85546875" style="90" customWidth="1"/>
    <col min="13065" max="13066" width="7.28515625" style="90" customWidth="1"/>
    <col min="13067" max="13069" width="8.5703125" style="90" customWidth="1"/>
    <col min="13070" max="13070" width="7.28515625" style="90" customWidth="1"/>
    <col min="13071" max="13071" width="8.5703125" style="90" customWidth="1"/>
    <col min="13072" max="13072" width="9.5703125" style="90" customWidth="1"/>
    <col min="13073" max="13073" width="8.85546875" style="90" customWidth="1"/>
    <col min="13074" max="13074" width="8.140625" style="90" customWidth="1"/>
    <col min="13075" max="13078" width="8.5703125" style="90" customWidth="1"/>
    <col min="13079" max="13079" width="7.28515625" style="90" customWidth="1"/>
    <col min="13080" max="13080" width="8.140625" style="90" customWidth="1"/>
    <col min="13081" max="13084" width="9.140625" style="90" customWidth="1"/>
    <col min="13085" max="13085" width="9" style="90" customWidth="1"/>
    <col min="13086" max="13086" width="11.28515625" style="90" customWidth="1"/>
    <col min="13087" max="13087" width="56.28515625" style="90" customWidth="1"/>
    <col min="13088" max="13088" width="4.140625" style="90" customWidth="1"/>
    <col min="13089" max="13089" width="8" style="90" customWidth="1"/>
    <col min="13090" max="13091" width="9.28515625" style="90" customWidth="1"/>
    <col min="13092" max="13092" width="9" style="90" customWidth="1"/>
    <col min="13093" max="13093" width="11.42578125" style="90"/>
    <col min="13094" max="13094" width="15.7109375" style="90" customWidth="1"/>
    <col min="13095" max="13095" width="16" style="90" customWidth="1"/>
    <col min="13096" max="13096" width="10.5703125" style="90" customWidth="1"/>
    <col min="13097" max="13098" width="16.7109375" style="90" customWidth="1"/>
    <col min="13099" max="13312" width="11.42578125" style="90"/>
    <col min="13313" max="13314" width="5.7109375" style="90" customWidth="1"/>
    <col min="13315" max="13315" width="6.140625" style="90" customWidth="1"/>
    <col min="13316" max="13319" width="5.28515625" style="90" customWidth="1"/>
    <col min="13320" max="13320" width="8.85546875" style="90" customWidth="1"/>
    <col min="13321" max="13322" width="7.28515625" style="90" customWidth="1"/>
    <col min="13323" max="13325" width="8.5703125" style="90" customWidth="1"/>
    <col min="13326" max="13326" width="7.28515625" style="90" customWidth="1"/>
    <col min="13327" max="13327" width="8.5703125" style="90" customWidth="1"/>
    <col min="13328" max="13328" width="9.5703125" style="90" customWidth="1"/>
    <col min="13329" max="13329" width="8.85546875" style="90" customWidth="1"/>
    <col min="13330" max="13330" width="8.140625" style="90" customWidth="1"/>
    <col min="13331" max="13334" width="8.5703125" style="90" customWidth="1"/>
    <col min="13335" max="13335" width="7.28515625" style="90" customWidth="1"/>
    <col min="13336" max="13336" width="8.140625" style="90" customWidth="1"/>
    <col min="13337" max="13340" width="9.140625" style="90" customWidth="1"/>
    <col min="13341" max="13341" width="9" style="90" customWidth="1"/>
    <col min="13342" max="13342" width="11.28515625" style="90" customWidth="1"/>
    <col min="13343" max="13343" width="56.28515625" style="90" customWidth="1"/>
    <col min="13344" max="13344" width="4.140625" style="90" customWidth="1"/>
    <col min="13345" max="13345" width="8" style="90" customWidth="1"/>
    <col min="13346" max="13347" width="9.28515625" style="90" customWidth="1"/>
    <col min="13348" max="13348" width="9" style="90" customWidth="1"/>
    <col min="13349" max="13349" width="11.42578125" style="90"/>
    <col min="13350" max="13350" width="15.7109375" style="90" customWidth="1"/>
    <col min="13351" max="13351" width="16" style="90" customWidth="1"/>
    <col min="13352" max="13352" width="10.5703125" style="90" customWidth="1"/>
    <col min="13353" max="13354" width="16.7109375" style="90" customWidth="1"/>
    <col min="13355" max="13568" width="11.42578125" style="90"/>
    <col min="13569" max="13570" width="5.7109375" style="90" customWidth="1"/>
    <col min="13571" max="13571" width="6.140625" style="90" customWidth="1"/>
    <col min="13572" max="13575" width="5.28515625" style="90" customWidth="1"/>
    <col min="13576" max="13576" width="8.85546875" style="90" customWidth="1"/>
    <col min="13577" max="13578" width="7.28515625" style="90" customWidth="1"/>
    <col min="13579" max="13581" width="8.5703125" style="90" customWidth="1"/>
    <col min="13582" max="13582" width="7.28515625" style="90" customWidth="1"/>
    <col min="13583" max="13583" width="8.5703125" style="90" customWidth="1"/>
    <col min="13584" max="13584" width="9.5703125" style="90" customWidth="1"/>
    <col min="13585" max="13585" width="8.85546875" style="90" customWidth="1"/>
    <col min="13586" max="13586" width="8.140625" style="90" customWidth="1"/>
    <col min="13587" max="13590" width="8.5703125" style="90" customWidth="1"/>
    <col min="13591" max="13591" width="7.28515625" style="90" customWidth="1"/>
    <col min="13592" max="13592" width="8.140625" style="90" customWidth="1"/>
    <col min="13593" max="13596" width="9.140625" style="90" customWidth="1"/>
    <col min="13597" max="13597" width="9" style="90" customWidth="1"/>
    <col min="13598" max="13598" width="11.28515625" style="90" customWidth="1"/>
    <col min="13599" max="13599" width="56.28515625" style="90" customWidth="1"/>
    <col min="13600" max="13600" width="4.140625" style="90" customWidth="1"/>
    <col min="13601" max="13601" width="8" style="90" customWidth="1"/>
    <col min="13602" max="13603" width="9.28515625" style="90" customWidth="1"/>
    <col min="13604" max="13604" width="9" style="90" customWidth="1"/>
    <col min="13605" max="13605" width="11.42578125" style="90"/>
    <col min="13606" max="13606" width="15.7109375" style="90" customWidth="1"/>
    <col min="13607" max="13607" width="16" style="90" customWidth="1"/>
    <col min="13608" max="13608" width="10.5703125" style="90" customWidth="1"/>
    <col min="13609" max="13610" width="16.7109375" style="90" customWidth="1"/>
    <col min="13611" max="13824" width="11.42578125" style="90"/>
    <col min="13825" max="13826" width="5.7109375" style="90" customWidth="1"/>
    <col min="13827" max="13827" width="6.140625" style="90" customWidth="1"/>
    <col min="13828" max="13831" width="5.28515625" style="90" customWidth="1"/>
    <col min="13832" max="13832" width="8.85546875" style="90" customWidth="1"/>
    <col min="13833" max="13834" width="7.28515625" style="90" customWidth="1"/>
    <col min="13835" max="13837" width="8.5703125" style="90" customWidth="1"/>
    <col min="13838" max="13838" width="7.28515625" style="90" customWidth="1"/>
    <col min="13839" max="13839" width="8.5703125" style="90" customWidth="1"/>
    <col min="13840" max="13840" width="9.5703125" style="90" customWidth="1"/>
    <col min="13841" max="13841" width="8.85546875" style="90" customWidth="1"/>
    <col min="13842" max="13842" width="8.140625" style="90" customWidth="1"/>
    <col min="13843" max="13846" width="8.5703125" style="90" customWidth="1"/>
    <col min="13847" max="13847" width="7.28515625" style="90" customWidth="1"/>
    <col min="13848" max="13848" width="8.140625" style="90" customWidth="1"/>
    <col min="13849" max="13852" width="9.140625" style="90" customWidth="1"/>
    <col min="13853" max="13853" width="9" style="90" customWidth="1"/>
    <col min="13854" max="13854" width="11.28515625" style="90" customWidth="1"/>
    <col min="13855" max="13855" width="56.28515625" style="90" customWidth="1"/>
    <col min="13856" max="13856" width="4.140625" style="90" customWidth="1"/>
    <col min="13857" max="13857" width="8" style="90" customWidth="1"/>
    <col min="13858" max="13859" width="9.28515625" style="90" customWidth="1"/>
    <col min="13860" max="13860" width="9" style="90" customWidth="1"/>
    <col min="13861" max="13861" width="11.42578125" style="90"/>
    <col min="13862" max="13862" width="15.7109375" style="90" customWidth="1"/>
    <col min="13863" max="13863" width="16" style="90" customWidth="1"/>
    <col min="13864" max="13864" width="10.5703125" style="90" customWidth="1"/>
    <col min="13865" max="13866" width="16.7109375" style="90" customWidth="1"/>
    <col min="13867" max="14080" width="11.42578125" style="90"/>
    <col min="14081" max="14082" width="5.7109375" style="90" customWidth="1"/>
    <col min="14083" max="14083" width="6.140625" style="90" customWidth="1"/>
    <col min="14084" max="14087" width="5.28515625" style="90" customWidth="1"/>
    <col min="14088" max="14088" width="8.85546875" style="90" customWidth="1"/>
    <col min="14089" max="14090" width="7.28515625" style="90" customWidth="1"/>
    <col min="14091" max="14093" width="8.5703125" style="90" customWidth="1"/>
    <col min="14094" max="14094" width="7.28515625" style="90" customWidth="1"/>
    <col min="14095" max="14095" width="8.5703125" style="90" customWidth="1"/>
    <col min="14096" max="14096" width="9.5703125" style="90" customWidth="1"/>
    <col min="14097" max="14097" width="8.85546875" style="90" customWidth="1"/>
    <col min="14098" max="14098" width="8.140625" style="90" customWidth="1"/>
    <col min="14099" max="14102" width="8.5703125" style="90" customWidth="1"/>
    <col min="14103" max="14103" width="7.28515625" style="90" customWidth="1"/>
    <col min="14104" max="14104" width="8.140625" style="90" customWidth="1"/>
    <col min="14105" max="14108" width="9.140625" style="90" customWidth="1"/>
    <col min="14109" max="14109" width="9" style="90" customWidth="1"/>
    <col min="14110" max="14110" width="11.28515625" style="90" customWidth="1"/>
    <col min="14111" max="14111" width="56.28515625" style="90" customWidth="1"/>
    <col min="14112" max="14112" width="4.140625" style="90" customWidth="1"/>
    <col min="14113" max="14113" width="8" style="90" customWidth="1"/>
    <col min="14114" max="14115" width="9.28515625" style="90" customWidth="1"/>
    <col min="14116" max="14116" width="9" style="90" customWidth="1"/>
    <col min="14117" max="14117" width="11.42578125" style="90"/>
    <col min="14118" max="14118" width="15.7109375" style="90" customWidth="1"/>
    <col min="14119" max="14119" width="16" style="90" customWidth="1"/>
    <col min="14120" max="14120" width="10.5703125" style="90" customWidth="1"/>
    <col min="14121" max="14122" width="16.7109375" style="90" customWidth="1"/>
    <col min="14123" max="14336" width="11.42578125" style="90"/>
    <col min="14337" max="14338" width="5.7109375" style="90" customWidth="1"/>
    <col min="14339" max="14339" width="6.140625" style="90" customWidth="1"/>
    <col min="14340" max="14343" width="5.28515625" style="90" customWidth="1"/>
    <col min="14344" max="14344" width="8.85546875" style="90" customWidth="1"/>
    <col min="14345" max="14346" width="7.28515625" style="90" customWidth="1"/>
    <col min="14347" max="14349" width="8.5703125" style="90" customWidth="1"/>
    <col min="14350" max="14350" width="7.28515625" style="90" customWidth="1"/>
    <col min="14351" max="14351" width="8.5703125" style="90" customWidth="1"/>
    <col min="14352" max="14352" width="9.5703125" style="90" customWidth="1"/>
    <col min="14353" max="14353" width="8.85546875" style="90" customWidth="1"/>
    <col min="14354" max="14354" width="8.140625" style="90" customWidth="1"/>
    <col min="14355" max="14358" width="8.5703125" style="90" customWidth="1"/>
    <col min="14359" max="14359" width="7.28515625" style="90" customWidth="1"/>
    <col min="14360" max="14360" width="8.140625" style="90" customWidth="1"/>
    <col min="14361" max="14364" width="9.140625" style="90" customWidth="1"/>
    <col min="14365" max="14365" width="9" style="90" customWidth="1"/>
    <col min="14366" max="14366" width="11.28515625" style="90" customWidth="1"/>
    <col min="14367" max="14367" width="56.28515625" style="90" customWidth="1"/>
    <col min="14368" max="14368" width="4.140625" style="90" customWidth="1"/>
    <col min="14369" max="14369" width="8" style="90" customWidth="1"/>
    <col min="14370" max="14371" width="9.28515625" style="90" customWidth="1"/>
    <col min="14372" max="14372" width="9" style="90" customWidth="1"/>
    <col min="14373" max="14373" width="11.42578125" style="90"/>
    <col min="14374" max="14374" width="15.7109375" style="90" customWidth="1"/>
    <col min="14375" max="14375" width="16" style="90" customWidth="1"/>
    <col min="14376" max="14376" width="10.5703125" style="90" customWidth="1"/>
    <col min="14377" max="14378" width="16.7109375" style="90" customWidth="1"/>
    <col min="14379" max="14592" width="11.42578125" style="90"/>
    <col min="14593" max="14594" width="5.7109375" style="90" customWidth="1"/>
    <col min="14595" max="14595" width="6.140625" style="90" customWidth="1"/>
    <col min="14596" max="14599" width="5.28515625" style="90" customWidth="1"/>
    <col min="14600" max="14600" width="8.85546875" style="90" customWidth="1"/>
    <col min="14601" max="14602" width="7.28515625" style="90" customWidth="1"/>
    <col min="14603" max="14605" width="8.5703125" style="90" customWidth="1"/>
    <col min="14606" max="14606" width="7.28515625" style="90" customWidth="1"/>
    <col min="14607" max="14607" width="8.5703125" style="90" customWidth="1"/>
    <col min="14608" max="14608" width="9.5703125" style="90" customWidth="1"/>
    <col min="14609" max="14609" width="8.85546875" style="90" customWidth="1"/>
    <col min="14610" max="14610" width="8.140625" style="90" customWidth="1"/>
    <col min="14611" max="14614" width="8.5703125" style="90" customWidth="1"/>
    <col min="14615" max="14615" width="7.28515625" style="90" customWidth="1"/>
    <col min="14616" max="14616" width="8.140625" style="90" customWidth="1"/>
    <col min="14617" max="14620" width="9.140625" style="90" customWidth="1"/>
    <col min="14621" max="14621" width="9" style="90" customWidth="1"/>
    <col min="14622" max="14622" width="11.28515625" style="90" customWidth="1"/>
    <col min="14623" max="14623" width="56.28515625" style="90" customWidth="1"/>
    <col min="14624" max="14624" width="4.140625" style="90" customWidth="1"/>
    <col min="14625" max="14625" width="8" style="90" customWidth="1"/>
    <col min="14626" max="14627" width="9.28515625" style="90" customWidth="1"/>
    <col min="14628" max="14628" width="9" style="90" customWidth="1"/>
    <col min="14629" max="14629" width="11.42578125" style="90"/>
    <col min="14630" max="14630" width="15.7109375" style="90" customWidth="1"/>
    <col min="14631" max="14631" width="16" style="90" customWidth="1"/>
    <col min="14632" max="14632" width="10.5703125" style="90" customWidth="1"/>
    <col min="14633" max="14634" width="16.7109375" style="90" customWidth="1"/>
    <col min="14635" max="14848" width="11.42578125" style="90"/>
    <col min="14849" max="14850" width="5.7109375" style="90" customWidth="1"/>
    <col min="14851" max="14851" width="6.140625" style="90" customWidth="1"/>
    <col min="14852" max="14855" width="5.28515625" style="90" customWidth="1"/>
    <col min="14856" max="14856" width="8.85546875" style="90" customWidth="1"/>
    <col min="14857" max="14858" width="7.28515625" style="90" customWidth="1"/>
    <col min="14859" max="14861" width="8.5703125" style="90" customWidth="1"/>
    <col min="14862" max="14862" width="7.28515625" style="90" customWidth="1"/>
    <col min="14863" max="14863" width="8.5703125" style="90" customWidth="1"/>
    <col min="14864" max="14864" width="9.5703125" style="90" customWidth="1"/>
    <col min="14865" max="14865" width="8.85546875" style="90" customWidth="1"/>
    <col min="14866" max="14866" width="8.140625" style="90" customWidth="1"/>
    <col min="14867" max="14870" width="8.5703125" style="90" customWidth="1"/>
    <col min="14871" max="14871" width="7.28515625" style="90" customWidth="1"/>
    <col min="14872" max="14872" width="8.140625" style="90" customWidth="1"/>
    <col min="14873" max="14876" width="9.140625" style="90" customWidth="1"/>
    <col min="14877" max="14877" width="9" style="90" customWidth="1"/>
    <col min="14878" max="14878" width="11.28515625" style="90" customWidth="1"/>
    <col min="14879" max="14879" width="56.28515625" style="90" customWidth="1"/>
    <col min="14880" max="14880" width="4.140625" style="90" customWidth="1"/>
    <col min="14881" max="14881" width="8" style="90" customWidth="1"/>
    <col min="14882" max="14883" width="9.28515625" style="90" customWidth="1"/>
    <col min="14884" max="14884" width="9" style="90" customWidth="1"/>
    <col min="14885" max="14885" width="11.42578125" style="90"/>
    <col min="14886" max="14886" width="15.7109375" style="90" customWidth="1"/>
    <col min="14887" max="14887" width="16" style="90" customWidth="1"/>
    <col min="14888" max="14888" width="10.5703125" style="90" customWidth="1"/>
    <col min="14889" max="14890" width="16.7109375" style="90" customWidth="1"/>
    <col min="14891" max="15104" width="11.42578125" style="90"/>
    <col min="15105" max="15106" width="5.7109375" style="90" customWidth="1"/>
    <col min="15107" max="15107" width="6.140625" style="90" customWidth="1"/>
    <col min="15108" max="15111" width="5.28515625" style="90" customWidth="1"/>
    <col min="15112" max="15112" width="8.85546875" style="90" customWidth="1"/>
    <col min="15113" max="15114" width="7.28515625" style="90" customWidth="1"/>
    <col min="15115" max="15117" width="8.5703125" style="90" customWidth="1"/>
    <col min="15118" max="15118" width="7.28515625" style="90" customWidth="1"/>
    <col min="15119" max="15119" width="8.5703125" style="90" customWidth="1"/>
    <col min="15120" max="15120" width="9.5703125" style="90" customWidth="1"/>
    <col min="15121" max="15121" width="8.85546875" style="90" customWidth="1"/>
    <col min="15122" max="15122" width="8.140625" style="90" customWidth="1"/>
    <col min="15123" max="15126" width="8.5703125" style="90" customWidth="1"/>
    <col min="15127" max="15127" width="7.28515625" style="90" customWidth="1"/>
    <col min="15128" max="15128" width="8.140625" style="90" customWidth="1"/>
    <col min="15129" max="15132" width="9.140625" style="90" customWidth="1"/>
    <col min="15133" max="15133" width="9" style="90" customWidth="1"/>
    <col min="15134" max="15134" width="11.28515625" style="90" customWidth="1"/>
    <col min="15135" max="15135" width="56.28515625" style="90" customWidth="1"/>
    <col min="15136" max="15136" width="4.140625" style="90" customWidth="1"/>
    <col min="15137" max="15137" width="8" style="90" customWidth="1"/>
    <col min="15138" max="15139" width="9.28515625" style="90" customWidth="1"/>
    <col min="15140" max="15140" width="9" style="90" customWidth="1"/>
    <col min="15141" max="15141" width="11.42578125" style="90"/>
    <col min="15142" max="15142" width="15.7109375" style="90" customWidth="1"/>
    <col min="15143" max="15143" width="16" style="90" customWidth="1"/>
    <col min="15144" max="15144" width="10.5703125" style="90" customWidth="1"/>
    <col min="15145" max="15146" width="16.7109375" style="90" customWidth="1"/>
    <col min="15147" max="15360" width="11.42578125" style="90"/>
    <col min="15361" max="15362" width="5.7109375" style="90" customWidth="1"/>
    <col min="15363" max="15363" width="6.140625" style="90" customWidth="1"/>
    <col min="15364" max="15367" width="5.28515625" style="90" customWidth="1"/>
    <col min="15368" max="15368" width="8.85546875" style="90" customWidth="1"/>
    <col min="15369" max="15370" width="7.28515625" style="90" customWidth="1"/>
    <col min="15371" max="15373" width="8.5703125" style="90" customWidth="1"/>
    <col min="15374" max="15374" width="7.28515625" style="90" customWidth="1"/>
    <col min="15375" max="15375" width="8.5703125" style="90" customWidth="1"/>
    <col min="15376" max="15376" width="9.5703125" style="90" customWidth="1"/>
    <col min="15377" max="15377" width="8.85546875" style="90" customWidth="1"/>
    <col min="15378" max="15378" width="8.140625" style="90" customWidth="1"/>
    <col min="15379" max="15382" width="8.5703125" style="90" customWidth="1"/>
    <col min="15383" max="15383" width="7.28515625" style="90" customWidth="1"/>
    <col min="15384" max="15384" width="8.140625" style="90" customWidth="1"/>
    <col min="15385" max="15388" width="9.140625" style="90" customWidth="1"/>
    <col min="15389" max="15389" width="9" style="90" customWidth="1"/>
    <col min="15390" max="15390" width="11.28515625" style="90" customWidth="1"/>
    <col min="15391" max="15391" width="56.28515625" style="90" customWidth="1"/>
    <col min="15392" max="15392" width="4.140625" style="90" customWidth="1"/>
    <col min="15393" max="15393" width="8" style="90" customWidth="1"/>
    <col min="15394" max="15395" width="9.28515625" style="90" customWidth="1"/>
    <col min="15396" max="15396" width="9" style="90" customWidth="1"/>
    <col min="15397" max="15397" width="11.42578125" style="90"/>
    <col min="15398" max="15398" width="15.7109375" style="90" customWidth="1"/>
    <col min="15399" max="15399" width="16" style="90" customWidth="1"/>
    <col min="15400" max="15400" width="10.5703125" style="90" customWidth="1"/>
    <col min="15401" max="15402" width="16.7109375" style="90" customWidth="1"/>
    <col min="15403" max="15616" width="11.42578125" style="90"/>
    <col min="15617" max="15618" width="5.7109375" style="90" customWidth="1"/>
    <col min="15619" max="15619" width="6.140625" style="90" customWidth="1"/>
    <col min="15620" max="15623" width="5.28515625" style="90" customWidth="1"/>
    <col min="15624" max="15624" width="8.85546875" style="90" customWidth="1"/>
    <col min="15625" max="15626" width="7.28515625" style="90" customWidth="1"/>
    <col min="15627" max="15629" width="8.5703125" style="90" customWidth="1"/>
    <col min="15630" max="15630" width="7.28515625" style="90" customWidth="1"/>
    <col min="15631" max="15631" width="8.5703125" style="90" customWidth="1"/>
    <col min="15632" max="15632" width="9.5703125" style="90" customWidth="1"/>
    <col min="15633" max="15633" width="8.85546875" style="90" customWidth="1"/>
    <col min="15634" max="15634" width="8.140625" style="90" customWidth="1"/>
    <col min="15635" max="15638" width="8.5703125" style="90" customWidth="1"/>
    <col min="15639" max="15639" width="7.28515625" style="90" customWidth="1"/>
    <col min="15640" max="15640" width="8.140625" style="90" customWidth="1"/>
    <col min="15641" max="15644" width="9.140625" style="90" customWidth="1"/>
    <col min="15645" max="15645" width="9" style="90" customWidth="1"/>
    <col min="15646" max="15646" width="11.28515625" style="90" customWidth="1"/>
    <col min="15647" max="15647" width="56.28515625" style="90" customWidth="1"/>
    <col min="15648" max="15648" width="4.140625" style="90" customWidth="1"/>
    <col min="15649" max="15649" width="8" style="90" customWidth="1"/>
    <col min="15650" max="15651" width="9.28515625" style="90" customWidth="1"/>
    <col min="15652" max="15652" width="9" style="90" customWidth="1"/>
    <col min="15653" max="15653" width="11.42578125" style="90"/>
    <col min="15654" max="15654" width="15.7109375" style="90" customWidth="1"/>
    <col min="15655" max="15655" width="16" style="90" customWidth="1"/>
    <col min="15656" max="15656" width="10.5703125" style="90" customWidth="1"/>
    <col min="15657" max="15658" width="16.7109375" style="90" customWidth="1"/>
    <col min="15659" max="15872" width="11.42578125" style="90"/>
    <col min="15873" max="15874" width="5.7109375" style="90" customWidth="1"/>
    <col min="15875" max="15875" width="6.140625" style="90" customWidth="1"/>
    <col min="15876" max="15879" width="5.28515625" style="90" customWidth="1"/>
    <col min="15880" max="15880" width="8.85546875" style="90" customWidth="1"/>
    <col min="15881" max="15882" width="7.28515625" style="90" customWidth="1"/>
    <col min="15883" max="15885" width="8.5703125" style="90" customWidth="1"/>
    <col min="15886" max="15886" width="7.28515625" style="90" customWidth="1"/>
    <col min="15887" max="15887" width="8.5703125" style="90" customWidth="1"/>
    <col min="15888" max="15888" width="9.5703125" style="90" customWidth="1"/>
    <col min="15889" max="15889" width="8.85546875" style="90" customWidth="1"/>
    <col min="15890" max="15890" width="8.140625" style="90" customWidth="1"/>
    <col min="15891" max="15894" width="8.5703125" style="90" customWidth="1"/>
    <col min="15895" max="15895" width="7.28515625" style="90" customWidth="1"/>
    <col min="15896" max="15896" width="8.140625" style="90" customWidth="1"/>
    <col min="15897" max="15900" width="9.140625" style="90" customWidth="1"/>
    <col min="15901" max="15901" width="9" style="90" customWidth="1"/>
    <col min="15902" max="15902" width="11.28515625" style="90" customWidth="1"/>
    <col min="15903" max="15903" width="56.28515625" style="90" customWidth="1"/>
    <col min="15904" max="15904" width="4.140625" style="90" customWidth="1"/>
    <col min="15905" max="15905" width="8" style="90" customWidth="1"/>
    <col min="15906" max="15907" width="9.28515625" style="90" customWidth="1"/>
    <col min="15908" max="15908" width="9" style="90" customWidth="1"/>
    <col min="15909" max="15909" width="11.42578125" style="90"/>
    <col min="15910" max="15910" width="15.7109375" style="90" customWidth="1"/>
    <col min="15911" max="15911" width="16" style="90" customWidth="1"/>
    <col min="15912" max="15912" width="10.5703125" style="90" customWidth="1"/>
    <col min="15913" max="15914" width="16.7109375" style="90" customWidth="1"/>
    <col min="15915" max="16128" width="11.42578125" style="90"/>
    <col min="16129" max="16130" width="5.7109375" style="90" customWidth="1"/>
    <col min="16131" max="16131" width="6.140625" style="90" customWidth="1"/>
    <col min="16132" max="16135" width="5.28515625" style="90" customWidth="1"/>
    <col min="16136" max="16136" width="8.85546875" style="90" customWidth="1"/>
    <col min="16137" max="16138" width="7.28515625" style="90" customWidth="1"/>
    <col min="16139" max="16141" width="8.5703125" style="90" customWidth="1"/>
    <col min="16142" max="16142" width="7.28515625" style="90" customWidth="1"/>
    <col min="16143" max="16143" width="8.5703125" style="90" customWidth="1"/>
    <col min="16144" max="16144" width="9.5703125" style="90" customWidth="1"/>
    <col min="16145" max="16145" width="8.85546875" style="90" customWidth="1"/>
    <col min="16146" max="16146" width="8.140625" style="90" customWidth="1"/>
    <col min="16147" max="16150" width="8.5703125" style="90" customWidth="1"/>
    <col min="16151" max="16151" width="7.28515625" style="90" customWidth="1"/>
    <col min="16152" max="16152" width="8.140625" style="90" customWidth="1"/>
    <col min="16153" max="16156" width="9.140625" style="90" customWidth="1"/>
    <col min="16157" max="16157" width="9" style="90" customWidth="1"/>
    <col min="16158" max="16158" width="11.28515625" style="90" customWidth="1"/>
    <col min="16159" max="16159" width="56.28515625" style="90" customWidth="1"/>
    <col min="16160" max="16160" width="4.140625" style="90" customWidth="1"/>
    <col min="16161" max="16161" width="8" style="90" customWidth="1"/>
    <col min="16162" max="16163" width="9.28515625" style="90" customWidth="1"/>
    <col min="16164" max="16164" width="9" style="90" customWidth="1"/>
    <col min="16165" max="16165" width="11.42578125" style="90"/>
    <col min="16166" max="16166" width="15.7109375" style="90" customWidth="1"/>
    <col min="16167" max="16167" width="16" style="90" customWidth="1"/>
    <col min="16168" max="16168" width="10.5703125" style="90" customWidth="1"/>
    <col min="16169" max="16170" width="16.7109375" style="90" customWidth="1"/>
    <col min="16171" max="16384" width="11.42578125" style="90"/>
  </cols>
  <sheetData>
    <row r="1" spans="1:42" ht="20.25" customHeight="1" x14ac:dyDescent="0.3">
      <c r="A1" s="87"/>
      <c r="B1" s="87"/>
      <c r="C1" s="280"/>
      <c r="D1" s="280"/>
      <c r="E1" s="280"/>
      <c r="F1" s="280"/>
      <c r="G1" s="280"/>
      <c r="H1" s="87"/>
      <c r="I1" s="87"/>
      <c r="J1" s="87"/>
      <c r="K1" s="88" t="s">
        <v>68</v>
      </c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9"/>
      <c r="AB1" s="87"/>
      <c r="AC1" s="87"/>
      <c r="AD1" s="87"/>
      <c r="AE1" s="131"/>
      <c r="AF1" s="87"/>
      <c r="AG1" s="87"/>
      <c r="AH1" s="87"/>
      <c r="AI1" s="87"/>
      <c r="AJ1" s="87"/>
      <c r="AK1" s="87"/>
      <c r="AL1" s="87"/>
    </row>
    <row r="2" spans="1:42" ht="4.5" customHeight="1" x14ac:dyDescent="0.25">
      <c r="A2" s="87"/>
      <c r="B2" s="87"/>
      <c r="C2" s="280"/>
      <c r="D2" s="280"/>
      <c r="E2" s="280"/>
      <c r="F2" s="280"/>
      <c r="G2" s="280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9"/>
      <c r="AB2" s="87"/>
      <c r="AC2" s="87"/>
      <c r="AD2" s="87"/>
      <c r="AE2" s="131"/>
      <c r="AF2" s="87"/>
      <c r="AG2" s="87"/>
      <c r="AH2" s="87"/>
      <c r="AI2" s="87"/>
      <c r="AJ2" s="87"/>
      <c r="AK2" s="87"/>
      <c r="AL2" s="87"/>
    </row>
    <row r="3" spans="1:42" ht="16.5" customHeight="1" x14ac:dyDescent="0.25">
      <c r="A3" s="87"/>
      <c r="B3" s="87"/>
      <c r="C3" s="91"/>
      <c r="D3" s="91"/>
      <c r="E3" s="91"/>
      <c r="F3" s="91"/>
      <c r="G3" s="382" t="s">
        <v>69</v>
      </c>
      <c r="H3" s="382"/>
      <c r="I3" s="92" t="s">
        <v>18</v>
      </c>
      <c r="J3" s="93"/>
      <c r="K3" s="87"/>
      <c r="L3" s="87"/>
      <c r="M3" s="94" t="s">
        <v>70</v>
      </c>
      <c r="N3" s="87"/>
      <c r="O3" s="87"/>
      <c r="P3" s="87"/>
      <c r="Q3" s="87"/>
      <c r="R3" s="87"/>
      <c r="S3" s="95">
        <v>2014</v>
      </c>
      <c r="T3" s="95"/>
      <c r="U3" s="95"/>
      <c r="V3" s="95"/>
      <c r="W3" s="87"/>
      <c r="X3" s="87"/>
      <c r="Y3" s="87"/>
      <c r="Z3" s="87"/>
      <c r="AA3" s="89"/>
      <c r="AB3" s="87"/>
      <c r="AC3" s="87"/>
      <c r="AD3" s="87"/>
      <c r="AE3" s="131"/>
      <c r="AF3" s="87"/>
      <c r="AG3" s="87"/>
      <c r="AH3" s="87"/>
      <c r="AI3" s="87"/>
      <c r="AJ3" s="87"/>
      <c r="AK3" s="87"/>
      <c r="AL3" s="87"/>
    </row>
    <row r="4" spans="1:42" ht="18.75" customHeight="1" thickBot="1" x14ac:dyDescent="0.3">
      <c r="A4" s="87"/>
      <c r="B4" s="87"/>
      <c r="C4" s="280"/>
      <c r="D4" s="280"/>
      <c r="E4" s="280"/>
      <c r="F4" s="280"/>
      <c r="G4" s="280"/>
      <c r="H4" s="96" t="s">
        <v>71</v>
      </c>
      <c r="I4" s="96"/>
      <c r="J4" s="96"/>
      <c r="K4" s="96"/>
      <c r="L4" s="96" t="s">
        <v>282</v>
      </c>
      <c r="M4" s="87"/>
      <c r="N4" s="96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9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</row>
    <row r="5" spans="1:42" ht="15.75" customHeight="1" x14ac:dyDescent="0.25">
      <c r="A5" s="87"/>
      <c r="B5" s="87"/>
      <c r="C5" s="98"/>
      <c r="D5" s="98"/>
      <c r="E5" s="98"/>
      <c r="F5" s="383" t="s">
        <v>72</v>
      </c>
      <c r="G5" s="384"/>
      <c r="H5" s="386" t="s">
        <v>73</v>
      </c>
      <c r="I5" s="387"/>
      <c r="J5" s="388"/>
      <c r="K5" s="392" t="s">
        <v>107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4"/>
      <c r="X5" s="398" t="s">
        <v>108</v>
      </c>
      <c r="Y5" s="392" t="s">
        <v>109</v>
      </c>
      <c r="Z5" s="394"/>
      <c r="AA5" s="356" t="s">
        <v>110</v>
      </c>
      <c r="AB5" s="139"/>
      <c r="AC5" s="140"/>
      <c r="AD5" s="141"/>
      <c r="AE5" s="87"/>
      <c r="AF5" s="210"/>
      <c r="AG5" s="358" t="s">
        <v>111</v>
      </c>
      <c r="AH5" s="359"/>
      <c r="AI5" s="359"/>
      <c r="AJ5" s="360"/>
      <c r="AK5" s="210"/>
      <c r="AL5" s="210"/>
      <c r="AM5" s="210"/>
      <c r="AN5" s="210"/>
      <c r="AO5" s="210"/>
      <c r="AP5" s="210"/>
    </row>
    <row r="6" spans="1:42" ht="13.5" customHeight="1" thickBot="1" x14ac:dyDescent="0.3">
      <c r="A6" s="87"/>
      <c r="B6" s="87"/>
      <c r="C6" s="99"/>
      <c r="D6" s="99"/>
      <c r="E6" s="99"/>
      <c r="F6" s="385"/>
      <c r="G6" s="385"/>
      <c r="H6" s="389"/>
      <c r="I6" s="390"/>
      <c r="J6" s="391"/>
      <c r="K6" s="395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7"/>
      <c r="X6" s="399"/>
      <c r="Y6" s="395"/>
      <c r="Z6" s="397"/>
      <c r="AA6" s="357"/>
      <c r="AB6" s="142"/>
      <c r="AC6" s="143"/>
      <c r="AD6" s="144"/>
      <c r="AE6" s="87"/>
      <c r="AF6" s="210"/>
      <c r="AG6" s="361"/>
      <c r="AH6" s="362"/>
      <c r="AI6" s="362"/>
      <c r="AJ6" s="363"/>
      <c r="AK6" s="210"/>
      <c r="AL6" s="210"/>
      <c r="AM6" s="210"/>
      <c r="AN6" s="210"/>
      <c r="AO6" s="210"/>
      <c r="AP6" s="210"/>
    </row>
    <row r="7" spans="1:42" ht="21" customHeight="1" x14ac:dyDescent="0.25">
      <c r="A7" s="87"/>
      <c r="B7" s="87"/>
      <c r="C7" s="364" t="s">
        <v>74</v>
      </c>
      <c r="D7" s="366" t="s">
        <v>75</v>
      </c>
      <c r="E7" s="369" t="s">
        <v>76</v>
      </c>
      <c r="F7" s="369" t="s">
        <v>77</v>
      </c>
      <c r="G7" s="372" t="s">
        <v>78</v>
      </c>
      <c r="H7" s="375" t="s">
        <v>79</v>
      </c>
      <c r="I7" s="378" t="s">
        <v>80</v>
      </c>
      <c r="J7" s="381" t="s">
        <v>85</v>
      </c>
      <c r="K7" s="334" t="s">
        <v>86</v>
      </c>
      <c r="L7" s="334" t="s">
        <v>87</v>
      </c>
      <c r="M7" s="345" t="s">
        <v>88</v>
      </c>
      <c r="N7" s="347" t="s">
        <v>89</v>
      </c>
      <c r="O7" s="348"/>
      <c r="P7" s="349"/>
      <c r="Q7" s="347" t="s">
        <v>90</v>
      </c>
      <c r="R7" s="348"/>
      <c r="S7" s="349"/>
      <c r="T7" s="334" t="s">
        <v>91</v>
      </c>
      <c r="U7" s="334" t="s">
        <v>92</v>
      </c>
      <c r="V7" s="334" t="s">
        <v>93</v>
      </c>
      <c r="W7" s="334" t="s">
        <v>94</v>
      </c>
      <c r="X7" s="337" t="s">
        <v>95</v>
      </c>
      <c r="Y7" s="340" t="s">
        <v>96</v>
      </c>
      <c r="Z7" s="340" t="s">
        <v>97</v>
      </c>
      <c r="AA7" s="324" t="s">
        <v>98</v>
      </c>
      <c r="AB7" s="145"/>
      <c r="AC7" s="145"/>
      <c r="AD7" s="145"/>
      <c r="AE7" s="135"/>
      <c r="AF7" s="326" t="s">
        <v>74</v>
      </c>
      <c r="AG7" s="328" t="s">
        <v>99</v>
      </c>
      <c r="AH7" s="275"/>
      <c r="AI7" s="212" t="s">
        <v>100</v>
      </c>
      <c r="AJ7" s="328" t="s">
        <v>101</v>
      </c>
      <c r="AK7" s="210"/>
      <c r="AL7" s="210"/>
      <c r="AM7" s="210"/>
      <c r="AN7" s="210"/>
      <c r="AO7" s="210"/>
      <c r="AP7" s="210"/>
    </row>
    <row r="8" spans="1:42" ht="12.75" customHeight="1" x14ac:dyDescent="0.25">
      <c r="A8" s="87"/>
      <c r="B8" s="87"/>
      <c r="C8" s="365"/>
      <c r="D8" s="367"/>
      <c r="E8" s="370"/>
      <c r="F8" s="370"/>
      <c r="G8" s="373"/>
      <c r="H8" s="376"/>
      <c r="I8" s="379"/>
      <c r="J8" s="379"/>
      <c r="K8" s="335"/>
      <c r="L8" s="335"/>
      <c r="M8" s="346"/>
      <c r="N8" s="350"/>
      <c r="O8" s="351"/>
      <c r="P8" s="352"/>
      <c r="Q8" s="350"/>
      <c r="R8" s="351"/>
      <c r="S8" s="352"/>
      <c r="T8" s="335"/>
      <c r="U8" s="335"/>
      <c r="V8" s="335"/>
      <c r="W8" s="335"/>
      <c r="X8" s="338"/>
      <c r="Y8" s="341"/>
      <c r="Z8" s="341"/>
      <c r="AA8" s="325"/>
      <c r="AB8" s="146"/>
      <c r="AC8" s="146"/>
      <c r="AD8" s="146"/>
      <c r="AE8" s="135"/>
      <c r="AF8" s="327"/>
      <c r="AG8" s="329"/>
      <c r="AH8" s="276"/>
      <c r="AI8" s="214"/>
      <c r="AJ8" s="329"/>
      <c r="AK8" s="210"/>
      <c r="AL8" s="210"/>
      <c r="AM8" s="210"/>
      <c r="AN8" s="210"/>
      <c r="AO8" s="210"/>
      <c r="AP8" s="210"/>
    </row>
    <row r="9" spans="1:42" ht="12.75" customHeight="1" x14ac:dyDescent="0.25">
      <c r="A9" s="87"/>
      <c r="B9" s="87"/>
      <c r="C9" s="365"/>
      <c r="D9" s="367"/>
      <c r="E9" s="370"/>
      <c r="F9" s="370"/>
      <c r="G9" s="373"/>
      <c r="H9" s="376"/>
      <c r="I9" s="379"/>
      <c r="J9" s="379"/>
      <c r="K9" s="335"/>
      <c r="L9" s="335"/>
      <c r="M9" s="346"/>
      <c r="N9" s="350"/>
      <c r="O9" s="351"/>
      <c r="P9" s="352"/>
      <c r="Q9" s="350"/>
      <c r="R9" s="351"/>
      <c r="S9" s="352"/>
      <c r="T9" s="335"/>
      <c r="U9" s="335"/>
      <c r="V9" s="335"/>
      <c r="W9" s="335"/>
      <c r="X9" s="338"/>
      <c r="Y9" s="341"/>
      <c r="Z9" s="341"/>
      <c r="AA9" s="325"/>
      <c r="AB9" s="146"/>
      <c r="AC9" s="146"/>
      <c r="AD9" s="146"/>
      <c r="AE9" s="135"/>
      <c r="AF9" s="327"/>
      <c r="AG9" s="329"/>
      <c r="AH9" s="276"/>
      <c r="AI9" s="215">
        <v>0.4</v>
      </c>
      <c r="AJ9" s="329"/>
      <c r="AK9" s="210"/>
      <c r="AL9" s="210"/>
      <c r="AM9" s="210"/>
      <c r="AN9" s="210"/>
      <c r="AO9" s="210"/>
      <c r="AP9" s="210"/>
    </row>
    <row r="10" spans="1:42" ht="12.75" customHeight="1" x14ac:dyDescent="0.25">
      <c r="A10" s="87"/>
      <c r="B10" s="87"/>
      <c r="C10" s="365"/>
      <c r="D10" s="367"/>
      <c r="E10" s="370"/>
      <c r="F10" s="370"/>
      <c r="G10" s="373"/>
      <c r="H10" s="376"/>
      <c r="I10" s="379"/>
      <c r="J10" s="379"/>
      <c r="K10" s="335"/>
      <c r="L10" s="335"/>
      <c r="M10" s="346"/>
      <c r="N10" s="350"/>
      <c r="O10" s="351"/>
      <c r="P10" s="352"/>
      <c r="Q10" s="350"/>
      <c r="R10" s="351"/>
      <c r="S10" s="352"/>
      <c r="T10" s="335"/>
      <c r="U10" s="335"/>
      <c r="V10" s="335"/>
      <c r="W10" s="335"/>
      <c r="X10" s="338"/>
      <c r="Y10" s="341"/>
      <c r="Z10" s="341"/>
      <c r="AA10" s="325"/>
      <c r="AB10" s="146"/>
      <c r="AC10" s="146"/>
      <c r="AD10" s="146"/>
      <c r="AE10" s="135"/>
      <c r="AF10" s="327"/>
      <c r="AG10" s="329"/>
      <c r="AH10" s="276"/>
      <c r="AI10" s="214"/>
      <c r="AJ10" s="329"/>
      <c r="AK10" s="210"/>
      <c r="AL10" s="210"/>
      <c r="AM10" s="210"/>
      <c r="AN10" s="210"/>
      <c r="AO10" s="210"/>
      <c r="AP10" s="210"/>
    </row>
    <row r="11" spans="1:42" ht="13.5" customHeight="1" thickBot="1" x14ac:dyDescent="0.3">
      <c r="A11" s="87"/>
      <c r="B11" s="87"/>
      <c r="C11" s="365"/>
      <c r="D11" s="367"/>
      <c r="E11" s="370"/>
      <c r="F11" s="370"/>
      <c r="G11" s="373"/>
      <c r="H11" s="376"/>
      <c r="I11" s="379"/>
      <c r="J11" s="379"/>
      <c r="K11" s="335"/>
      <c r="L11" s="335"/>
      <c r="M11" s="346"/>
      <c r="N11" s="353"/>
      <c r="O11" s="354"/>
      <c r="P11" s="355"/>
      <c r="Q11" s="353"/>
      <c r="R11" s="354"/>
      <c r="S11" s="355"/>
      <c r="T11" s="335"/>
      <c r="U11" s="335"/>
      <c r="V11" s="335"/>
      <c r="W11" s="335"/>
      <c r="X11" s="338"/>
      <c r="Y11" s="341"/>
      <c r="Z11" s="341"/>
      <c r="AA11" s="325"/>
      <c r="AB11" s="146"/>
      <c r="AC11" s="146"/>
      <c r="AD11" s="146"/>
      <c r="AE11" s="135"/>
      <c r="AF11" s="327"/>
      <c r="AG11" s="329"/>
      <c r="AH11" s="276"/>
      <c r="AI11" s="216"/>
      <c r="AJ11" s="329"/>
      <c r="AK11" s="210"/>
      <c r="AL11" s="210"/>
      <c r="AM11" s="210"/>
      <c r="AN11" s="210"/>
      <c r="AO11" s="210"/>
      <c r="AP11" s="210"/>
    </row>
    <row r="12" spans="1:42" ht="12.75" customHeight="1" x14ac:dyDescent="0.25">
      <c r="A12" s="87"/>
      <c r="B12" s="87"/>
      <c r="C12" s="365"/>
      <c r="D12" s="367"/>
      <c r="E12" s="370"/>
      <c r="F12" s="370"/>
      <c r="G12" s="373"/>
      <c r="H12" s="376"/>
      <c r="I12" s="379"/>
      <c r="J12" s="379"/>
      <c r="K12" s="335"/>
      <c r="L12" s="335"/>
      <c r="M12" s="335"/>
      <c r="N12" s="330" t="s">
        <v>102</v>
      </c>
      <c r="O12" s="278"/>
      <c r="P12" s="128"/>
      <c r="Q12" s="330" t="s">
        <v>102</v>
      </c>
      <c r="R12" s="128"/>
      <c r="S12" s="278"/>
      <c r="T12" s="335"/>
      <c r="U12" s="335"/>
      <c r="V12" s="335"/>
      <c r="W12" s="335"/>
      <c r="X12" s="338"/>
      <c r="Y12" s="341"/>
      <c r="Z12" s="341"/>
      <c r="AA12" s="325"/>
      <c r="AB12" s="146"/>
      <c r="AC12" s="146"/>
      <c r="AD12" s="146"/>
      <c r="AE12" s="135"/>
      <c r="AF12" s="327"/>
      <c r="AG12" s="329"/>
      <c r="AH12" s="276"/>
      <c r="AI12" s="214" t="s">
        <v>103</v>
      </c>
      <c r="AJ12" s="329"/>
      <c r="AK12" s="210"/>
      <c r="AL12" s="210"/>
      <c r="AM12" s="210"/>
      <c r="AN12" s="210"/>
      <c r="AO12" s="210"/>
      <c r="AP12" s="210"/>
    </row>
    <row r="13" spans="1:42" ht="13.5" customHeight="1" thickBot="1" x14ac:dyDescent="0.3">
      <c r="A13" s="87"/>
      <c r="B13" s="87"/>
      <c r="C13" s="365"/>
      <c r="D13" s="367"/>
      <c r="E13" s="370"/>
      <c r="F13" s="370"/>
      <c r="G13" s="373"/>
      <c r="H13" s="376"/>
      <c r="I13" s="379"/>
      <c r="J13" s="379"/>
      <c r="K13" s="335"/>
      <c r="L13" s="335"/>
      <c r="M13" s="335"/>
      <c r="N13" s="330"/>
      <c r="O13" s="330" t="s">
        <v>104</v>
      </c>
      <c r="P13" s="330" t="s">
        <v>105</v>
      </c>
      <c r="Q13" s="330"/>
      <c r="R13" s="330" t="s">
        <v>104</v>
      </c>
      <c r="S13" s="332" t="s">
        <v>105</v>
      </c>
      <c r="T13" s="343">
        <v>0.25</v>
      </c>
      <c r="U13" s="343">
        <v>0.5</v>
      </c>
      <c r="V13" s="335"/>
      <c r="W13" s="335"/>
      <c r="X13" s="338"/>
      <c r="Y13" s="341"/>
      <c r="Z13" s="341"/>
      <c r="AA13" s="325"/>
      <c r="AB13" s="146"/>
      <c r="AC13" s="146"/>
      <c r="AD13" s="146"/>
      <c r="AE13" s="135"/>
      <c r="AF13" s="327"/>
      <c r="AG13" s="329"/>
      <c r="AH13" s="276"/>
      <c r="AI13" s="214"/>
      <c r="AJ13" s="329"/>
      <c r="AK13" s="210"/>
      <c r="AL13" s="210"/>
      <c r="AM13" s="210"/>
      <c r="AN13" s="210"/>
      <c r="AO13" s="210"/>
      <c r="AP13" s="210"/>
    </row>
    <row r="14" spans="1:42" ht="13.5" customHeight="1" x14ac:dyDescent="0.25">
      <c r="A14" s="87"/>
      <c r="B14" s="87"/>
      <c r="C14" s="365"/>
      <c r="D14" s="367"/>
      <c r="E14" s="370"/>
      <c r="F14" s="370"/>
      <c r="G14" s="373"/>
      <c r="H14" s="376"/>
      <c r="I14" s="379"/>
      <c r="J14" s="379"/>
      <c r="K14" s="335"/>
      <c r="L14" s="335"/>
      <c r="M14" s="335"/>
      <c r="N14" s="330"/>
      <c r="O14" s="330"/>
      <c r="P14" s="330"/>
      <c r="Q14" s="330"/>
      <c r="R14" s="330"/>
      <c r="S14" s="332"/>
      <c r="T14" s="343"/>
      <c r="U14" s="343"/>
      <c r="V14" s="335"/>
      <c r="W14" s="335"/>
      <c r="X14" s="338"/>
      <c r="Y14" s="341"/>
      <c r="Z14" s="341"/>
      <c r="AA14" s="129" t="s">
        <v>106</v>
      </c>
      <c r="AB14" s="146"/>
      <c r="AC14" s="146"/>
      <c r="AD14" s="146"/>
      <c r="AE14" s="135"/>
      <c r="AF14" s="327"/>
      <c r="AG14" s="216"/>
      <c r="AH14" s="216"/>
      <c r="AI14" s="215">
        <v>10</v>
      </c>
      <c r="AJ14" s="216"/>
      <c r="AK14" s="210"/>
      <c r="AL14" s="210"/>
      <c r="AM14" s="210"/>
      <c r="AN14" s="210"/>
      <c r="AO14" s="210"/>
      <c r="AP14" s="210"/>
    </row>
    <row r="15" spans="1:42" ht="15.75" thickBot="1" x14ac:dyDescent="0.3">
      <c r="A15" s="87"/>
      <c r="B15" s="87"/>
      <c r="C15" s="279"/>
      <c r="D15" s="368"/>
      <c r="E15" s="371"/>
      <c r="F15" s="371"/>
      <c r="G15" s="374"/>
      <c r="H15" s="377"/>
      <c r="I15" s="380"/>
      <c r="J15" s="380"/>
      <c r="K15" s="336"/>
      <c r="L15" s="336"/>
      <c r="M15" s="336"/>
      <c r="N15" s="331"/>
      <c r="O15" s="331"/>
      <c r="P15" s="331"/>
      <c r="Q15" s="331"/>
      <c r="R15" s="331"/>
      <c r="S15" s="333"/>
      <c r="T15" s="344"/>
      <c r="U15" s="344"/>
      <c r="V15" s="336"/>
      <c r="W15" s="336"/>
      <c r="X15" s="339"/>
      <c r="Y15" s="342"/>
      <c r="Z15" s="342"/>
      <c r="AA15" s="130">
        <v>0</v>
      </c>
      <c r="AB15" s="147"/>
      <c r="AC15" s="147"/>
      <c r="AD15" s="147"/>
      <c r="AE15" s="135"/>
      <c r="AF15" s="277"/>
      <c r="AG15" s="216"/>
      <c r="AH15" s="216"/>
      <c r="AI15" s="216"/>
      <c r="AJ15" s="216"/>
      <c r="AK15" s="210"/>
      <c r="AL15" s="210"/>
      <c r="AM15" s="210"/>
      <c r="AN15" s="210"/>
      <c r="AO15" s="210"/>
      <c r="AP15" s="210"/>
    </row>
    <row r="16" spans="1:42" ht="17.25" customHeight="1" x14ac:dyDescent="0.25">
      <c r="A16" s="87"/>
      <c r="B16" s="100"/>
      <c r="C16" s="101">
        <v>0</v>
      </c>
      <c r="D16" s="148"/>
      <c r="E16" s="148"/>
      <c r="F16" s="148"/>
      <c r="G16" s="208"/>
      <c r="H16" s="209"/>
      <c r="I16" s="149"/>
      <c r="J16" s="150">
        <f>H16-I16</f>
        <v>0</v>
      </c>
      <c r="K16" s="151">
        <f>IF(H16&gt;56,8,IF(H16&gt;48,H16-48,0))</f>
        <v>0</v>
      </c>
      <c r="L16" s="152">
        <f>IF(H16&gt;56,H16-56,0)</f>
        <v>0</v>
      </c>
      <c r="M16" s="153">
        <f>I16</f>
        <v>0</v>
      </c>
      <c r="N16" s="154">
        <f>K16</f>
        <v>0</v>
      </c>
      <c r="O16" s="155">
        <f>N16</f>
        <v>0</v>
      </c>
      <c r="P16" s="156">
        <f>N16-O16</f>
        <v>0</v>
      </c>
      <c r="Q16" s="157">
        <f t="shared" ref="Q16" si="0">IF(OR(L16="",M16=""),"",L16+M16)</f>
        <v>0</v>
      </c>
      <c r="R16" s="155"/>
      <c r="S16" s="156">
        <f>Q16-R16</f>
        <v>0</v>
      </c>
      <c r="T16" s="158">
        <f t="shared" ref="T16" si="1">IF(N16="",0,N16*0.25)</f>
        <v>0</v>
      </c>
      <c r="U16" s="159">
        <f t="shared" ref="U16" si="2">IF(Q16="",0,Q16*0.5)</f>
        <v>0</v>
      </c>
      <c r="V16" s="159">
        <f>IF(OR(T16="",U16=""),"",T16+U16)</f>
        <v>0</v>
      </c>
      <c r="W16" s="160">
        <f t="shared" ref="W16" si="3">K16+L16+M16+V16</f>
        <v>0</v>
      </c>
      <c r="X16" s="161">
        <f>H16-SUM(K16:L16)-I16</f>
        <v>0</v>
      </c>
      <c r="Y16" s="162">
        <f>D16*$D$74</f>
        <v>0</v>
      </c>
      <c r="Z16" s="163">
        <f>X16-Y16</f>
        <v>0</v>
      </c>
      <c r="AA16" s="164">
        <f>AA15+Z16</f>
        <v>0</v>
      </c>
      <c r="AB16" s="204" t="str">
        <f>IF(B16="","",X16)</f>
        <v/>
      </c>
      <c r="AC16" s="204">
        <f>IF(B16="",Z16,0)</f>
        <v>0</v>
      </c>
      <c r="AD16" s="204">
        <f>AC16</f>
        <v>0</v>
      </c>
      <c r="AE16" s="135"/>
      <c r="AF16" s="218">
        <v>0</v>
      </c>
      <c r="AG16" s="219"/>
      <c r="AH16" s="179">
        <f>AG16</f>
        <v>0</v>
      </c>
      <c r="AI16" s="179" t="str">
        <f t="shared" ref="AI16" si="4">IF(AG16="","",AG16*$AI$14/$AI$9)</f>
        <v/>
      </c>
      <c r="AJ16" s="179">
        <f>AA16-AH16</f>
        <v>0</v>
      </c>
      <c r="AK16" s="210"/>
      <c r="AL16" s="210"/>
      <c r="AM16" s="210"/>
      <c r="AN16" s="210"/>
      <c r="AO16" s="210"/>
      <c r="AP16" s="210"/>
    </row>
    <row r="17" spans="1:42" ht="17.25" customHeight="1" x14ac:dyDescent="0.25">
      <c r="A17" s="87"/>
      <c r="B17" s="102"/>
      <c r="C17" s="103">
        <v>1</v>
      </c>
      <c r="D17" s="148">
        <v>6</v>
      </c>
      <c r="E17" s="148">
        <v>0</v>
      </c>
      <c r="F17" s="148">
        <v>0</v>
      </c>
      <c r="G17" s="148">
        <v>1</v>
      </c>
      <c r="H17" s="165">
        <v>62</v>
      </c>
      <c r="I17" s="166">
        <v>0</v>
      </c>
      <c r="J17" s="165">
        <f t="shared" ref="J17" si="5">H17-I17</f>
        <v>62</v>
      </c>
      <c r="K17" s="167">
        <f t="shared" ref="K17" si="6">IF(H17&gt;56,8,IF(H17&gt;48,H17-48,0))</f>
        <v>8</v>
      </c>
      <c r="L17" s="168">
        <f t="shared" ref="L17" si="7">IF(H17&gt;56,H17-56,0)</f>
        <v>6</v>
      </c>
      <c r="M17" s="169">
        <f t="shared" ref="M17" si="8">I17</f>
        <v>0</v>
      </c>
      <c r="N17" s="170">
        <f t="shared" ref="N17" si="9">K17</f>
        <v>8</v>
      </c>
      <c r="O17" s="171">
        <f t="shared" ref="O17" si="10">N17</f>
        <v>8</v>
      </c>
      <c r="P17" s="172">
        <f t="shared" ref="P17" si="11">N17-O17</f>
        <v>0</v>
      </c>
      <c r="Q17" s="173">
        <f t="shared" ref="Q17" si="12">IF(OR(L17="",M17=""),"",L17+M17)</f>
        <v>6</v>
      </c>
      <c r="R17" s="171"/>
      <c r="S17" s="172">
        <f t="shared" ref="S17" si="13">Q17-R17</f>
        <v>6</v>
      </c>
      <c r="T17" s="174">
        <f t="shared" ref="T17" si="14">IF(N17="",0,N17*0.25)</f>
        <v>2</v>
      </c>
      <c r="U17" s="175">
        <f t="shared" ref="U17" si="15">IF(Q17="",0,Q17*0.5)</f>
        <v>3</v>
      </c>
      <c r="V17" s="175">
        <f t="shared" ref="V17" si="16">IF(OR(T17="",U17=""),"",T17+U17)</f>
        <v>5</v>
      </c>
      <c r="W17" s="176">
        <f t="shared" ref="W17" si="17">K17+L17+M17+V17</f>
        <v>19</v>
      </c>
      <c r="X17" s="161">
        <f t="shared" ref="X17" si="18">H17-SUM(K17:L17)-I17</f>
        <v>48</v>
      </c>
      <c r="Y17" s="177">
        <f t="shared" ref="Y17" si="19">D17*$D$74</f>
        <v>35.44852941176471</v>
      </c>
      <c r="Z17" s="178">
        <f t="shared" ref="Z17" si="20">X17-Y17</f>
        <v>12.55147058823529</v>
      </c>
      <c r="AA17" s="179">
        <f t="shared" ref="AA17" si="21">AA16+Z17</f>
        <v>12.55147058823529</v>
      </c>
      <c r="AB17" s="205" t="str">
        <f t="shared" ref="AB17" si="22">IF(B17="","",X17)</f>
        <v/>
      </c>
      <c r="AC17" s="205">
        <f t="shared" ref="AC17" si="23">IF(B17="",Z17,0)</f>
        <v>12.55147058823529</v>
      </c>
      <c r="AD17" s="205">
        <f t="shared" ref="AD17" si="24">AC17</f>
        <v>12.55147058823529</v>
      </c>
      <c r="AE17" s="135"/>
      <c r="AF17" s="220">
        <v>0</v>
      </c>
      <c r="AG17" s="219"/>
      <c r="AH17" s="179">
        <f t="shared" ref="AH17" si="25">AG17</f>
        <v>0</v>
      </c>
      <c r="AI17" s="179" t="str">
        <f t="shared" ref="AI17" si="26">IF(AG17="","",AG17*$AI$14/$AI$9)</f>
        <v/>
      </c>
      <c r="AJ17" s="179">
        <f t="shared" ref="AJ17" si="27">AA17-AH17</f>
        <v>12.55147058823529</v>
      </c>
      <c r="AK17" s="210"/>
      <c r="AL17" s="210"/>
      <c r="AM17" s="210"/>
      <c r="AN17" s="210"/>
      <c r="AO17" s="210"/>
      <c r="AP17" s="210"/>
    </row>
    <row r="18" spans="1:42" ht="17.25" customHeight="1" x14ac:dyDescent="0.25">
      <c r="A18" s="87"/>
      <c r="B18" s="102"/>
      <c r="C18" s="103">
        <v>2</v>
      </c>
      <c r="D18" s="148"/>
      <c r="E18" s="148"/>
      <c r="F18" s="148"/>
      <c r="G18" s="148"/>
      <c r="H18" s="165"/>
      <c r="I18" s="166"/>
      <c r="J18" s="165"/>
      <c r="K18" s="167"/>
      <c r="L18" s="168"/>
      <c r="M18" s="169"/>
      <c r="N18" s="170"/>
      <c r="O18" s="171"/>
      <c r="P18" s="172"/>
      <c r="Q18" s="173"/>
      <c r="R18" s="171"/>
      <c r="S18" s="180"/>
      <c r="T18" s="174"/>
      <c r="U18" s="175"/>
      <c r="V18" s="175"/>
      <c r="W18" s="176"/>
      <c r="X18" s="161"/>
      <c r="Y18" s="177"/>
      <c r="Z18" s="178"/>
      <c r="AA18" s="179"/>
      <c r="AB18" s="205"/>
      <c r="AC18" s="205"/>
      <c r="AD18" s="205"/>
      <c r="AE18" s="135"/>
      <c r="AF18" s="220">
        <v>2</v>
      </c>
      <c r="AG18" s="219"/>
      <c r="AH18" s="179"/>
      <c r="AI18" s="179"/>
      <c r="AJ18" s="179"/>
      <c r="AK18" s="210"/>
      <c r="AL18" s="210"/>
      <c r="AM18" s="210"/>
      <c r="AN18" s="210"/>
      <c r="AO18" s="210"/>
      <c r="AP18" s="210"/>
    </row>
    <row r="19" spans="1:42" ht="17.25" customHeight="1" x14ac:dyDescent="0.25">
      <c r="A19" s="87"/>
      <c r="B19" s="102"/>
      <c r="C19" s="103">
        <v>3</v>
      </c>
      <c r="D19" s="148"/>
      <c r="E19" s="148"/>
      <c r="F19" s="148"/>
      <c r="G19" s="148"/>
      <c r="H19" s="165"/>
      <c r="I19" s="166"/>
      <c r="J19" s="165"/>
      <c r="K19" s="167"/>
      <c r="L19" s="168"/>
      <c r="M19" s="169"/>
      <c r="N19" s="170"/>
      <c r="O19" s="171"/>
      <c r="P19" s="172"/>
      <c r="Q19" s="173"/>
      <c r="R19" s="171"/>
      <c r="S19" s="180"/>
      <c r="T19" s="174"/>
      <c r="U19" s="175"/>
      <c r="V19" s="175"/>
      <c r="W19" s="176"/>
      <c r="X19" s="161"/>
      <c r="Y19" s="177"/>
      <c r="Z19" s="178"/>
      <c r="AA19" s="179"/>
      <c r="AB19" s="205"/>
      <c r="AC19" s="205"/>
      <c r="AD19" s="205"/>
      <c r="AE19" s="135"/>
      <c r="AF19" s="220">
        <v>3</v>
      </c>
      <c r="AG19" s="219"/>
      <c r="AH19" s="179"/>
      <c r="AI19" s="179"/>
      <c r="AJ19" s="179"/>
      <c r="AK19" s="210"/>
      <c r="AL19" s="210"/>
      <c r="AM19" s="210"/>
      <c r="AN19" s="210"/>
      <c r="AO19" s="210"/>
      <c r="AP19" s="210"/>
    </row>
    <row r="20" spans="1:42" ht="17.25" customHeight="1" x14ac:dyDescent="0.25">
      <c r="A20" s="87"/>
      <c r="B20" s="102"/>
      <c r="C20" s="103">
        <v>4</v>
      </c>
      <c r="D20" s="148"/>
      <c r="E20" s="148"/>
      <c r="F20" s="148"/>
      <c r="G20" s="148"/>
      <c r="H20" s="165"/>
      <c r="I20" s="166"/>
      <c r="J20" s="165"/>
      <c r="K20" s="167"/>
      <c r="L20" s="168"/>
      <c r="M20" s="169"/>
      <c r="N20" s="170"/>
      <c r="O20" s="171"/>
      <c r="P20" s="172"/>
      <c r="Q20" s="173"/>
      <c r="R20" s="171"/>
      <c r="S20" s="180"/>
      <c r="T20" s="174"/>
      <c r="U20" s="175"/>
      <c r="V20" s="175"/>
      <c r="W20" s="176"/>
      <c r="X20" s="161"/>
      <c r="Y20" s="177"/>
      <c r="Z20" s="178"/>
      <c r="AA20" s="179"/>
      <c r="AB20" s="205"/>
      <c r="AC20" s="205"/>
      <c r="AD20" s="205"/>
      <c r="AE20" s="135"/>
      <c r="AF20" s="220">
        <v>4</v>
      </c>
      <c r="AG20" s="219"/>
      <c r="AH20" s="179"/>
      <c r="AI20" s="179"/>
      <c r="AJ20" s="179"/>
      <c r="AK20" s="210"/>
      <c r="AL20" s="210"/>
      <c r="AM20" s="210"/>
      <c r="AN20" s="210"/>
      <c r="AO20" s="210"/>
      <c r="AP20" s="210"/>
    </row>
    <row r="21" spans="1:42" ht="17.25" customHeight="1" x14ac:dyDescent="0.25">
      <c r="A21" s="87"/>
      <c r="B21" s="102"/>
      <c r="C21" s="103">
        <v>5</v>
      </c>
      <c r="D21" s="148"/>
      <c r="E21" s="148"/>
      <c r="F21" s="148"/>
      <c r="G21" s="148"/>
      <c r="H21" s="165"/>
      <c r="I21" s="166"/>
      <c r="J21" s="165"/>
      <c r="K21" s="167"/>
      <c r="L21" s="168"/>
      <c r="M21" s="169"/>
      <c r="N21" s="170"/>
      <c r="O21" s="171"/>
      <c r="P21" s="172"/>
      <c r="Q21" s="173"/>
      <c r="R21" s="171"/>
      <c r="S21" s="180"/>
      <c r="T21" s="174"/>
      <c r="U21" s="175"/>
      <c r="V21" s="175"/>
      <c r="W21" s="176"/>
      <c r="X21" s="161"/>
      <c r="Y21" s="177"/>
      <c r="Z21" s="178"/>
      <c r="AA21" s="179"/>
      <c r="AB21" s="205"/>
      <c r="AC21" s="205"/>
      <c r="AD21" s="205"/>
      <c r="AE21" s="135"/>
      <c r="AF21" s="220">
        <v>5</v>
      </c>
      <c r="AG21" s="219"/>
      <c r="AH21" s="179"/>
      <c r="AI21" s="179"/>
      <c r="AJ21" s="179"/>
      <c r="AK21" s="210"/>
      <c r="AL21" s="210"/>
      <c r="AM21" s="210"/>
      <c r="AN21" s="210"/>
      <c r="AO21" s="210"/>
      <c r="AP21" s="210"/>
    </row>
    <row r="22" spans="1:42" ht="17.25" customHeight="1" x14ac:dyDescent="0.25">
      <c r="A22" s="87"/>
      <c r="B22" s="102"/>
      <c r="C22" s="103">
        <v>6</v>
      </c>
      <c r="D22" s="148"/>
      <c r="E22" s="148"/>
      <c r="F22" s="148"/>
      <c r="G22" s="148"/>
      <c r="H22" s="165"/>
      <c r="I22" s="166"/>
      <c r="J22" s="165"/>
      <c r="K22" s="167"/>
      <c r="L22" s="168"/>
      <c r="M22" s="169"/>
      <c r="N22" s="170"/>
      <c r="O22" s="171"/>
      <c r="P22" s="172"/>
      <c r="Q22" s="173"/>
      <c r="R22" s="171"/>
      <c r="S22" s="180"/>
      <c r="T22" s="174"/>
      <c r="U22" s="175"/>
      <c r="V22" s="175"/>
      <c r="W22" s="176"/>
      <c r="X22" s="161"/>
      <c r="Y22" s="177"/>
      <c r="Z22" s="178"/>
      <c r="AA22" s="179"/>
      <c r="AB22" s="205"/>
      <c r="AC22" s="205"/>
      <c r="AD22" s="205"/>
      <c r="AE22" s="135"/>
      <c r="AF22" s="220">
        <v>6</v>
      </c>
      <c r="AG22" s="219"/>
      <c r="AH22" s="179"/>
      <c r="AI22" s="179"/>
      <c r="AJ22" s="179"/>
      <c r="AK22" s="210"/>
      <c r="AL22" s="210"/>
      <c r="AM22" s="210"/>
      <c r="AN22" s="210"/>
      <c r="AO22" s="210"/>
      <c r="AP22" s="210"/>
    </row>
    <row r="23" spans="1:42" ht="17.25" customHeight="1" x14ac:dyDescent="0.25">
      <c r="A23" s="87"/>
      <c r="B23" s="102"/>
      <c r="C23" s="103">
        <v>7</v>
      </c>
      <c r="D23" s="148"/>
      <c r="E23" s="148"/>
      <c r="F23" s="148"/>
      <c r="G23" s="148"/>
      <c r="H23" s="165"/>
      <c r="I23" s="166"/>
      <c r="J23" s="165"/>
      <c r="K23" s="167"/>
      <c r="L23" s="168"/>
      <c r="M23" s="169"/>
      <c r="N23" s="170"/>
      <c r="O23" s="171"/>
      <c r="P23" s="172"/>
      <c r="Q23" s="173"/>
      <c r="R23" s="171"/>
      <c r="S23" s="180"/>
      <c r="T23" s="174"/>
      <c r="U23" s="175"/>
      <c r="V23" s="175"/>
      <c r="W23" s="176"/>
      <c r="X23" s="161"/>
      <c r="Y23" s="177"/>
      <c r="Z23" s="178"/>
      <c r="AA23" s="179"/>
      <c r="AB23" s="205"/>
      <c r="AC23" s="205"/>
      <c r="AD23" s="205"/>
      <c r="AE23" s="135"/>
      <c r="AF23" s="220">
        <v>7</v>
      </c>
      <c r="AG23" s="219"/>
      <c r="AH23" s="179"/>
      <c r="AI23" s="179"/>
      <c r="AJ23" s="179"/>
      <c r="AK23" s="210"/>
      <c r="AL23" s="210"/>
      <c r="AM23" s="210"/>
      <c r="AN23" s="210"/>
      <c r="AO23" s="210"/>
      <c r="AP23" s="210"/>
    </row>
    <row r="24" spans="1:42" ht="17.25" customHeight="1" x14ac:dyDescent="0.25">
      <c r="A24" s="87"/>
      <c r="B24" s="102"/>
      <c r="C24" s="103">
        <v>8</v>
      </c>
      <c r="D24" s="148"/>
      <c r="E24" s="148"/>
      <c r="F24" s="148"/>
      <c r="G24" s="148"/>
      <c r="H24" s="165"/>
      <c r="I24" s="166"/>
      <c r="J24" s="165"/>
      <c r="K24" s="167"/>
      <c r="L24" s="168"/>
      <c r="M24" s="169"/>
      <c r="N24" s="170"/>
      <c r="O24" s="171"/>
      <c r="P24" s="172"/>
      <c r="Q24" s="173"/>
      <c r="R24" s="171"/>
      <c r="S24" s="180"/>
      <c r="T24" s="174"/>
      <c r="U24" s="175"/>
      <c r="V24" s="175"/>
      <c r="W24" s="176"/>
      <c r="X24" s="161"/>
      <c r="Y24" s="177"/>
      <c r="Z24" s="178"/>
      <c r="AA24" s="179"/>
      <c r="AB24" s="205"/>
      <c r="AC24" s="205"/>
      <c r="AD24" s="205"/>
      <c r="AE24" s="135"/>
      <c r="AF24" s="220">
        <v>8</v>
      </c>
      <c r="AG24" s="219"/>
      <c r="AH24" s="179"/>
      <c r="AI24" s="179"/>
      <c r="AJ24" s="179"/>
      <c r="AK24" s="210"/>
      <c r="AL24" s="210"/>
      <c r="AM24" s="210"/>
      <c r="AN24" s="210"/>
      <c r="AO24" s="210"/>
      <c r="AP24" s="210"/>
    </row>
    <row r="25" spans="1:42" ht="17.25" customHeight="1" x14ac:dyDescent="0.25">
      <c r="A25" s="87"/>
      <c r="B25" s="102"/>
      <c r="C25" s="103">
        <v>9</v>
      </c>
      <c r="D25" s="148"/>
      <c r="E25" s="148"/>
      <c r="F25" s="148"/>
      <c r="G25" s="148"/>
      <c r="H25" s="165"/>
      <c r="I25" s="166"/>
      <c r="J25" s="165"/>
      <c r="K25" s="167"/>
      <c r="L25" s="168"/>
      <c r="M25" s="169"/>
      <c r="N25" s="170"/>
      <c r="O25" s="171"/>
      <c r="P25" s="172"/>
      <c r="Q25" s="173"/>
      <c r="R25" s="171"/>
      <c r="S25" s="180"/>
      <c r="T25" s="174"/>
      <c r="U25" s="175"/>
      <c r="V25" s="175"/>
      <c r="W25" s="176"/>
      <c r="X25" s="161"/>
      <c r="Y25" s="177"/>
      <c r="Z25" s="178"/>
      <c r="AA25" s="179"/>
      <c r="AB25" s="205"/>
      <c r="AC25" s="205"/>
      <c r="AD25" s="205"/>
      <c r="AE25" s="135"/>
      <c r="AF25" s="220">
        <v>9</v>
      </c>
      <c r="AG25" s="219"/>
      <c r="AH25" s="179"/>
      <c r="AI25" s="179"/>
      <c r="AJ25" s="179"/>
      <c r="AK25" s="210"/>
      <c r="AL25" s="210"/>
      <c r="AM25" s="210"/>
      <c r="AN25" s="210"/>
      <c r="AO25" s="210"/>
      <c r="AP25" s="210"/>
    </row>
    <row r="26" spans="1:42" ht="17.25" customHeight="1" x14ac:dyDescent="0.25">
      <c r="A26" s="87"/>
      <c r="B26" s="102"/>
      <c r="C26" s="103">
        <v>10</v>
      </c>
      <c r="D26" s="148"/>
      <c r="E26" s="148"/>
      <c r="F26" s="148"/>
      <c r="G26" s="148"/>
      <c r="H26" s="165"/>
      <c r="I26" s="166"/>
      <c r="J26" s="165"/>
      <c r="K26" s="167"/>
      <c r="L26" s="168"/>
      <c r="M26" s="169"/>
      <c r="N26" s="170"/>
      <c r="O26" s="171"/>
      <c r="P26" s="172"/>
      <c r="Q26" s="173"/>
      <c r="R26" s="171"/>
      <c r="S26" s="180"/>
      <c r="T26" s="174"/>
      <c r="U26" s="175"/>
      <c r="V26" s="175"/>
      <c r="W26" s="176"/>
      <c r="X26" s="161"/>
      <c r="Y26" s="177"/>
      <c r="Z26" s="178"/>
      <c r="AA26" s="179"/>
      <c r="AB26" s="205"/>
      <c r="AC26" s="205"/>
      <c r="AD26" s="205"/>
      <c r="AE26" s="135"/>
      <c r="AF26" s="220">
        <v>10</v>
      </c>
      <c r="AG26" s="219"/>
      <c r="AH26" s="179"/>
      <c r="AI26" s="179"/>
      <c r="AJ26" s="179"/>
      <c r="AK26" s="210"/>
      <c r="AL26" s="210"/>
      <c r="AM26" s="210"/>
      <c r="AN26" s="210"/>
      <c r="AO26" s="210"/>
      <c r="AP26" s="210"/>
    </row>
    <row r="27" spans="1:42" ht="17.25" customHeight="1" x14ac:dyDescent="0.25">
      <c r="A27" s="87"/>
      <c r="B27" s="102"/>
      <c r="C27" s="103">
        <v>11</v>
      </c>
      <c r="D27" s="148"/>
      <c r="E27" s="148"/>
      <c r="F27" s="148"/>
      <c r="G27" s="148"/>
      <c r="H27" s="165"/>
      <c r="I27" s="166"/>
      <c r="J27" s="165"/>
      <c r="K27" s="167"/>
      <c r="L27" s="168"/>
      <c r="M27" s="169"/>
      <c r="N27" s="170"/>
      <c r="O27" s="171"/>
      <c r="P27" s="172"/>
      <c r="Q27" s="173"/>
      <c r="R27" s="171"/>
      <c r="S27" s="180"/>
      <c r="T27" s="174"/>
      <c r="U27" s="175"/>
      <c r="V27" s="175"/>
      <c r="W27" s="176"/>
      <c r="X27" s="161"/>
      <c r="Y27" s="177"/>
      <c r="Z27" s="178"/>
      <c r="AA27" s="179"/>
      <c r="AB27" s="205"/>
      <c r="AC27" s="205"/>
      <c r="AD27" s="205"/>
      <c r="AE27" s="135"/>
      <c r="AF27" s="220">
        <v>11</v>
      </c>
      <c r="AG27" s="219"/>
      <c r="AH27" s="179"/>
      <c r="AI27" s="179"/>
      <c r="AJ27" s="179"/>
      <c r="AK27" s="210"/>
      <c r="AL27" s="210"/>
      <c r="AM27" s="210"/>
      <c r="AN27" s="210"/>
      <c r="AO27" s="210"/>
      <c r="AP27" s="210"/>
    </row>
    <row r="28" spans="1:42" ht="17.25" customHeight="1" x14ac:dyDescent="0.25">
      <c r="A28" s="87"/>
      <c r="B28" s="102"/>
      <c r="C28" s="103">
        <v>12</v>
      </c>
      <c r="D28" s="148"/>
      <c r="E28" s="148"/>
      <c r="F28" s="148"/>
      <c r="G28" s="148"/>
      <c r="H28" s="165"/>
      <c r="I28" s="166"/>
      <c r="J28" s="165"/>
      <c r="K28" s="167"/>
      <c r="L28" s="168"/>
      <c r="M28" s="169"/>
      <c r="N28" s="170"/>
      <c r="O28" s="171"/>
      <c r="P28" s="172"/>
      <c r="Q28" s="173"/>
      <c r="R28" s="171"/>
      <c r="S28" s="180"/>
      <c r="T28" s="174"/>
      <c r="U28" s="175"/>
      <c r="V28" s="175"/>
      <c r="W28" s="176"/>
      <c r="X28" s="161"/>
      <c r="Y28" s="177"/>
      <c r="Z28" s="178"/>
      <c r="AA28" s="179"/>
      <c r="AB28" s="205"/>
      <c r="AC28" s="205"/>
      <c r="AD28" s="205"/>
      <c r="AE28" s="135"/>
      <c r="AF28" s="220">
        <v>12</v>
      </c>
      <c r="AG28" s="219"/>
      <c r="AH28" s="179"/>
      <c r="AI28" s="179"/>
      <c r="AJ28" s="179"/>
      <c r="AK28" s="210"/>
      <c r="AL28" s="210"/>
      <c r="AM28" s="210"/>
      <c r="AN28" s="210"/>
      <c r="AO28" s="210"/>
      <c r="AP28" s="210"/>
    </row>
    <row r="29" spans="1:42" ht="17.25" customHeight="1" x14ac:dyDescent="0.25">
      <c r="A29" s="87"/>
      <c r="B29" s="102"/>
      <c r="C29" s="103">
        <v>13</v>
      </c>
      <c r="D29" s="148"/>
      <c r="E29" s="148"/>
      <c r="F29" s="148"/>
      <c r="G29" s="148"/>
      <c r="H29" s="165"/>
      <c r="I29" s="166"/>
      <c r="J29" s="165"/>
      <c r="K29" s="167"/>
      <c r="L29" s="168"/>
      <c r="M29" s="169"/>
      <c r="N29" s="170"/>
      <c r="O29" s="171"/>
      <c r="P29" s="172"/>
      <c r="Q29" s="173"/>
      <c r="R29" s="171"/>
      <c r="S29" s="180"/>
      <c r="T29" s="174"/>
      <c r="U29" s="175"/>
      <c r="V29" s="175"/>
      <c r="W29" s="176"/>
      <c r="X29" s="161"/>
      <c r="Y29" s="177"/>
      <c r="Z29" s="178"/>
      <c r="AA29" s="179"/>
      <c r="AB29" s="205"/>
      <c r="AC29" s="205"/>
      <c r="AD29" s="205"/>
      <c r="AE29" s="135"/>
      <c r="AF29" s="220">
        <v>13</v>
      </c>
      <c r="AG29" s="219"/>
      <c r="AH29" s="179"/>
      <c r="AI29" s="179"/>
      <c r="AJ29" s="179"/>
      <c r="AK29" s="210"/>
      <c r="AL29" s="210"/>
      <c r="AM29" s="210"/>
      <c r="AN29" s="210"/>
      <c r="AO29" s="210"/>
      <c r="AP29" s="210"/>
    </row>
    <row r="30" spans="1:42" ht="17.25" customHeight="1" x14ac:dyDescent="0.25">
      <c r="A30" s="87"/>
      <c r="B30" s="102"/>
      <c r="C30" s="103">
        <v>14</v>
      </c>
      <c r="D30" s="148"/>
      <c r="E30" s="148"/>
      <c r="F30" s="148"/>
      <c r="G30" s="148"/>
      <c r="H30" s="165"/>
      <c r="I30" s="166"/>
      <c r="J30" s="165"/>
      <c r="K30" s="167"/>
      <c r="L30" s="168"/>
      <c r="M30" s="169"/>
      <c r="N30" s="170"/>
      <c r="O30" s="171"/>
      <c r="P30" s="172"/>
      <c r="Q30" s="173"/>
      <c r="R30" s="171"/>
      <c r="S30" s="180"/>
      <c r="T30" s="174"/>
      <c r="U30" s="175"/>
      <c r="V30" s="175"/>
      <c r="W30" s="176"/>
      <c r="X30" s="161"/>
      <c r="Y30" s="177"/>
      <c r="Z30" s="178"/>
      <c r="AA30" s="179"/>
      <c r="AB30" s="205"/>
      <c r="AC30" s="205"/>
      <c r="AD30" s="205"/>
      <c r="AE30" s="135"/>
      <c r="AF30" s="220">
        <v>14</v>
      </c>
      <c r="AG30" s="219"/>
      <c r="AH30" s="179"/>
      <c r="AI30" s="179"/>
      <c r="AJ30" s="179"/>
      <c r="AK30" s="210"/>
      <c r="AL30" s="210"/>
      <c r="AM30" s="210"/>
      <c r="AN30" s="210"/>
      <c r="AO30" s="210"/>
      <c r="AP30" s="210"/>
    </row>
    <row r="31" spans="1:42" ht="17.25" customHeight="1" x14ac:dyDescent="0.25">
      <c r="A31" s="87"/>
      <c r="B31" s="102"/>
      <c r="C31" s="103">
        <v>15</v>
      </c>
      <c r="D31" s="148"/>
      <c r="E31" s="148"/>
      <c r="F31" s="148"/>
      <c r="G31" s="148"/>
      <c r="H31" s="165"/>
      <c r="I31" s="166"/>
      <c r="J31" s="165"/>
      <c r="K31" s="167"/>
      <c r="L31" s="168"/>
      <c r="M31" s="169"/>
      <c r="N31" s="170"/>
      <c r="O31" s="171"/>
      <c r="P31" s="172"/>
      <c r="Q31" s="173"/>
      <c r="R31" s="171"/>
      <c r="S31" s="180"/>
      <c r="T31" s="174"/>
      <c r="U31" s="175"/>
      <c r="V31" s="175"/>
      <c r="W31" s="176"/>
      <c r="X31" s="161"/>
      <c r="Y31" s="177"/>
      <c r="Z31" s="178"/>
      <c r="AA31" s="179"/>
      <c r="AB31" s="205"/>
      <c r="AC31" s="205"/>
      <c r="AD31" s="205"/>
      <c r="AE31" s="135"/>
      <c r="AF31" s="220">
        <v>15</v>
      </c>
      <c r="AG31" s="219"/>
      <c r="AH31" s="179"/>
      <c r="AI31" s="179"/>
      <c r="AJ31" s="179"/>
      <c r="AK31" s="210"/>
      <c r="AL31" s="210"/>
      <c r="AM31" s="210"/>
      <c r="AN31" s="210"/>
      <c r="AO31" s="210"/>
      <c r="AP31" s="210"/>
    </row>
    <row r="32" spans="1:42" ht="17.25" customHeight="1" x14ac:dyDescent="0.25">
      <c r="A32" s="87"/>
      <c r="B32" s="102"/>
      <c r="C32" s="103">
        <v>16</v>
      </c>
      <c r="D32" s="148"/>
      <c r="E32" s="148"/>
      <c r="F32" s="148"/>
      <c r="G32" s="148"/>
      <c r="H32" s="165"/>
      <c r="I32" s="166"/>
      <c r="J32" s="165"/>
      <c r="K32" s="167"/>
      <c r="L32" s="168"/>
      <c r="M32" s="169"/>
      <c r="N32" s="170"/>
      <c r="O32" s="171"/>
      <c r="P32" s="172"/>
      <c r="Q32" s="173"/>
      <c r="R32" s="171"/>
      <c r="S32" s="180"/>
      <c r="T32" s="174"/>
      <c r="U32" s="175"/>
      <c r="V32" s="175"/>
      <c r="W32" s="176"/>
      <c r="X32" s="161"/>
      <c r="Y32" s="177"/>
      <c r="Z32" s="178"/>
      <c r="AA32" s="179"/>
      <c r="AB32" s="205"/>
      <c r="AC32" s="205"/>
      <c r="AD32" s="205"/>
      <c r="AE32" s="135"/>
      <c r="AF32" s="220">
        <v>16</v>
      </c>
      <c r="AG32" s="219"/>
      <c r="AH32" s="179"/>
      <c r="AI32" s="179"/>
      <c r="AJ32" s="179"/>
      <c r="AK32" s="210"/>
      <c r="AL32" s="210"/>
      <c r="AM32" s="210"/>
      <c r="AN32" s="210"/>
      <c r="AO32" s="210"/>
      <c r="AP32" s="210"/>
    </row>
    <row r="33" spans="1:42" ht="17.25" customHeight="1" x14ac:dyDescent="0.25">
      <c r="A33" s="87"/>
      <c r="B33" s="102"/>
      <c r="C33" s="103">
        <v>17</v>
      </c>
      <c r="D33" s="148"/>
      <c r="E33" s="148"/>
      <c r="F33" s="148"/>
      <c r="G33" s="148"/>
      <c r="H33" s="165"/>
      <c r="I33" s="166"/>
      <c r="J33" s="165"/>
      <c r="K33" s="167"/>
      <c r="L33" s="168"/>
      <c r="M33" s="169"/>
      <c r="N33" s="170"/>
      <c r="O33" s="171"/>
      <c r="P33" s="172"/>
      <c r="Q33" s="173"/>
      <c r="R33" s="171"/>
      <c r="S33" s="180"/>
      <c r="T33" s="174"/>
      <c r="U33" s="175"/>
      <c r="V33" s="175"/>
      <c r="W33" s="176"/>
      <c r="X33" s="161"/>
      <c r="Y33" s="177"/>
      <c r="Z33" s="178"/>
      <c r="AA33" s="179"/>
      <c r="AB33" s="205"/>
      <c r="AC33" s="205"/>
      <c r="AD33" s="205"/>
      <c r="AE33" s="135"/>
      <c r="AF33" s="220">
        <v>17</v>
      </c>
      <c r="AG33" s="219"/>
      <c r="AH33" s="179"/>
      <c r="AI33" s="179"/>
      <c r="AJ33" s="179"/>
      <c r="AK33" s="210"/>
      <c r="AL33" s="210"/>
      <c r="AM33" s="210"/>
      <c r="AN33" s="210"/>
      <c r="AO33" s="210"/>
      <c r="AP33" s="210"/>
    </row>
    <row r="34" spans="1:42" ht="17.25" customHeight="1" x14ac:dyDescent="0.25">
      <c r="A34" s="87"/>
      <c r="B34" s="102"/>
      <c r="C34" s="103">
        <v>18</v>
      </c>
      <c r="D34" s="148"/>
      <c r="E34" s="148"/>
      <c r="F34" s="148"/>
      <c r="G34" s="148"/>
      <c r="H34" s="165"/>
      <c r="I34" s="166"/>
      <c r="J34" s="165"/>
      <c r="K34" s="167"/>
      <c r="L34" s="168"/>
      <c r="M34" s="169"/>
      <c r="N34" s="170"/>
      <c r="O34" s="171"/>
      <c r="P34" s="172"/>
      <c r="Q34" s="173"/>
      <c r="R34" s="171"/>
      <c r="S34" s="180"/>
      <c r="T34" s="174"/>
      <c r="U34" s="175"/>
      <c r="V34" s="175"/>
      <c r="W34" s="176"/>
      <c r="X34" s="161"/>
      <c r="Y34" s="177"/>
      <c r="Z34" s="178"/>
      <c r="AA34" s="179"/>
      <c r="AB34" s="205"/>
      <c r="AC34" s="205"/>
      <c r="AD34" s="205"/>
      <c r="AE34" s="135"/>
      <c r="AF34" s="220">
        <v>18</v>
      </c>
      <c r="AG34" s="219"/>
      <c r="AH34" s="179"/>
      <c r="AI34" s="179"/>
      <c r="AJ34" s="179"/>
      <c r="AK34" s="210"/>
      <c r="AL34" s="210"/>
      <c r="AM34" s="210"/>
      <c r="AN34" s="210"/>
      <c r="AO34" s="210"/>
      <c r="AP34" s="210"/>
    </row>
    <row r="35" spans="1:42" ht="17.25" customHeight="1" x14ac:dyDescent="0.25">
      <c r="A35" s="87"/>
      <c r="B35" s="102"/>
      <c r="C35" s="103">
        <v>19</v>
      </c>
      <c r="D35" s="148"/>
      <c r="E35" s="148"/>
      <c r="F35" s="148"/>
      <c r="G35" s="148"/>
      <c r="H35" s="165"/>
      <c r="I35" s="166"/>
      <c r="J35" s="165"/>
      <c r="K35" s="167"/>
      <c r="L35" s="168"/>
      <c r="M35" s="169"/>
      <c r="N35" s="170"/>
      <c r="O35" s="171"/>
      <c r="P35" s="172"/>
      <c r="Q35" s="173"/>
      <c r="R35" s="171"/>
      <c r="S35" s="180"/>
      <c r="T35" s="174"/>
      <c r="U35" s="175"/>
      <c r="V35" s="175"/>
      <c r="W35" s="176"/>
      <c r="X35" s="161"/>
      <c r="Y35" s="177"/>
      <c r="Z35" s="178"/>
      <c r="AA35" s="179"/>
      <c r="AB35" s="205"/>
      <c r="AC35" s="205"/>
      <c r="AD35" s="205"/>
      <c r="AE35" s="135"/>
      <c r="AF35" s="220">
        <v>19</v>
      </c>
      <c r="AG35" s="219"/>
      <c r="AH35" s="179"/>
      <c r="AI35" s="179"/>
      <c r="AJ35" s="179"/>
      <c r="AK35" s="210"/>
      <c r="AL35" s="210"/>
      <c r="AM35" s="210"/>
      <c r="AN35" s="210"/>
      <c r="AO35" s="210"/>
      <c r="AP35" s="210"/>
    </row>
    <row r="36" spans="1:42" ht="17.25" customHeight="1" x14ac:dyDescent="0.25">
      <c r="A36" s="87"/>
      <c r="B36" s="102"/>
      <c r="C36" s="103">
        <v>20</v>
      </c>
      <c r="D36" s="148"/>
      <c r="E36" s="148"/>
      <c r="F36" s="148"/>
      <c r="G36" s="148"/>
      <c r="H36" s="165"/>
      <c r="I36" s="166"/>
      <c r="J36" s="165"/>
      <c r="K36" s="167"/>
      <c r="L36" s="168"/>
      <c r="M36" s="169"/>
      <c r="N36" s="170"/>
      <c r="O36" s="171"/>
      <c r="P36" s="172"/>
      <c r="Q36" s="173"/>
      <c r="R36" s="171"/>
      <c r="S36" s="180"/>
      <c r="T36" s="174"/>
      <c r="U36" s="175"/>
      <c r="V36" s="175"/>
      <c r="W36" s="176"/>
      <c r="X36" s="161"/>
      <c r="Y36" s="177"/>
      <c r="Z36" s="178"/>
      <c r="AA36" s="179"/>
      <c r="AB36" s="205"/>
      <c r="AC36" s="205"/>
      <c r="AD36" s="205"/>
      <c r="AE36" s="135"/>
      <c r="AF36" s="220">
        <v>20</v>
      </c>
      <c r="AG36" s="219"/>
      <c r="AH36" s="179"/>
      <c r="AI36" s="179"/>
      <c r="AJ36" s="179"/>
      <c r="AK36" s="210"/>
      <c r="AL36" s="210"/>
      <c r="AM36" s="210"/>
      <c r="AN36" s="210"/>
      <c r="AO36" s="210"/>
      <c r="AP36" s="210"/>
    </row>
    <row r="37" spans="1:42" ht="17.25" customHeight="1" x14ac:dyDescent="0.25">
      <c r="A37" s="87"/>
      <c r="B37" s="102"/>
      <c r="C37" s="103">
        <v>21</v>
      </c>
      <c r="D37" s="148"/>
      <c r="E37" s="148"/>
      <c r="F37" s="148"/>
      <c r="G37" s="148"/>
      <c r="H37" s="165"/>
      <c r="I37" s="166"/>
      <c r="J37" s="165"/>
      <c r="K37" s="167"/>
      <c r="L37" s="168"/>
      <c r="M37" s="169"/>
      <c r="N37" s="170"/>
      <c r="O37" s="171"/>
      <c r="P37" s="172"/>
      <c r="Q37" s="173"/>
      <c r="R37" s="171"/>
      <c r="S37" s="180"/>
      <c r="T37" s="174"/>
      <c r="U37" s="175"/>
      <c r="V37" s="175"/>
      <c r="W37" s="176"/>
      <c r="X37" s="161"/>
      <c r="Y37" s="177"/>
      <c r="Z37" s="178"/>
      <c r="AA37" s="179"/>
      <c r="AB37" s="205"/>
      <c r="AC37" s="205"/>
      <c r="AD37" s="205"/>
      <c r="AE37" s="135"/>
      <c r="AF37" s="220">
        <v>21</v>
      </c>
      <c r="AG37" s="219"/>
      <c r="AH37" s="179"/>
      <c r="AI37" s="179"/>
      <c r="AJ37" s="179"/>
      <c r="AK37" s="210"/>
      <c r="AL37" s="210"/>
      <c r="AM37" s="210"/>
      <c r="AN37" s="210"/>
      <c r="AO37" s="210"/>
      <c r="AP37" s="210"/>
    </row>
    <row r="38" spans="1:42" ht="17.25" customHeight="1" x14ac:dyDescent="0.25">
      <c r="A38" s="87"/>
      <c r="B38" s="102"/>
      <c r="C38" s="103">
        <v>22</v>
      </c>
      <c r="D38" s="148"/>
      <c r="E38" s="148"/>
      <c r="F38" s="148"/>
      <c r="G38" s="148"/>
      <c r="H38" s="165"/>
      <c r="I38" s="166"/>
      <c r="J38" s="165"/>
      <c r="K38" s="167"/>
      <c r="L38" s="168"/>
      <c r="M38" s="169"/>
      <c r="N38" s="170"/>
      <c r="O38" s="171"/>
      <c r="P38" s="172"/>
      <c r="Q38" s="173"/>
      <c r="R38" s="171"/>
      <c r="S38" s="180"/>
      <c r="T38" s="174"/>
      <c r="U38" s="175"/>
      <c r="V38" s="175"/>
      <c r="W38" s="176"/>
      <c r="X38" s="161"/>
      <c r="Y38" s="177"/>
      <c r="Z38" s="178"/>
      <c r="AA38" s="179"/>
      <c r="AB38" s="205"/>
      <c r="AC38" s="205"/>
      <c r="AD38" s="205"/>
      <c r="AE38" s="135"/>
      <c r="AF38" s="220">
        <v>22</v>
      </c>
      <c r="AG38" s="219"/>
      <c r="AH38" s="179"/>
      <c r="AI38" s="179"/>
      <c r="AJ38" s="179"/>
      <c r="AK38" s="210"/>
      <c r="AL38" s="210"/>
      <c r="AM38" s="210"/>
      <c r="AN38" s="210"/>
      <c r="AO38" s="210"/>
      <c r="AP38" s="210"/>
    </row>
    <row r="39" spans="1:42" ht="17.25" customHeight="1" x14ac:dyDescent="0.25">
      <c r="A39" s="87"/>
      <c r="B39" s="102"/>
      <c r="C39" s="103">
        <v>23</v>
      </c>
      <c r="D39" s="148"/>
      <c r="E39" s="148"/>
      <c r="F39" s="148"/>
      <c r="G39" s="148"/>
      <c r="H39" s="165"/>
      <c r="I39" s="166"/>
      <c r="J39" s="165"/>
      <c r="K39" s="167"/>
      <c r="L39" s="168"/>
      <c r="M39" s="169"/>
      <c r="N39" s="170"/>
      <c r="O39" s="171"/>
      <c r="P39" s="172"/>
      <c r="Q39" s="173"/>
      <c r="R39" s="171"/>
      <c r="S39" s="180"/>
      <c r="T39" s="174"/>
      <c r="U39" s="175"/>
      <c r="V39" s="175"/>
      <c r="W39" s="176"/>
      <c r="X39" s="161"/>
      <c r="Y39" s="177"/>
      <c r="Z39" s="178"/>
      <c r="AA39" s="179"/>
      <c r="AB39" s="205"/>
      <c r="AC39" s="205"/>
      <c r="AD39" s="205"/>
      <c r="AE39" s="135"/>
      <c r="AF39" s="220">
        <v>23</v>
      </c>
      <c r="AG39" s="219"/>
      <c r="AH39" s="179"/>
      <c r="AI39" s="179"/>
      <c r="AJ39" s="179"/>
      <c r="AK39" s="210"/>
      <c r="AL39" s="210"/>
      <c r="AM39" s="210"/>
      <c r="AN39" s="210"/>
      <c r="AO39" s="210"/>
      <c r="AP39" s="210"/>
    </row>
    <row r="40" spans="1:42" ht="17.25" customHeight="1" x14ac:dyDescent="0.25">
      <c r="A40" s="87"/>
      <c r="B40" s="102"/>
      <c r="C40" s="103">
        <v>24</v>
      </c>
      <c r="D40" s="148"/>
      <c r="E40" s="148"/>
      <c r="F40" s="148"/>
      <c r="G40" s="148"/>
      <c r="H40" s="165"/>
      <c r="I40" s="166"/>
      <c r="J40" s="165"/>
      <c r="K40" s="167"/>
      <c r="L40" s="168"/>
      <c r="M40" s="169"/>
      <c r="N40" s="170"/>
      <c r="O40" s="171"/>
      <c r="P40" s="172"/>
      <c r="Q40" s="173"/>
      <c r="R40" s="171"/>
      <c r="S40" s="180"/>
      <c r="T40" s="174"/>
      <c r="U40" s="175"/>
      <c r="V40" s="175"/>
      <c r="W40" s="176"/>
      <c r="X40" s="161"/>
      <c r="Y40" s="177"/>
      <c r="Z40" s="178"/>
      <c r="AA40" s="179"/>
      <c r="AB40" s="205"/>
      <c r="AC40" s="205"/>
      <c r="AD40" s="205"/>
      <c r="AE40" s="135"/>
      <c r="AF40" s="220">
        <v>24</v>
      </c>
      <c r="AG40" s="219"/>
      <c r="AH40" s="179"/>
      <c r="AI40" s="179"/>
      <c r="AJ40" s="179"/>
      <c r="AK40" s="210"/>
      <c r="AL40" s="210"/>
      <c r="AM40" s="210"/>
      <c r="AN40" s="210"/>
      <c r="AO40" s="210"/>
      <c r="AP40" s="210"/>
    </row>
    <row r="41" spans="1:42" ht="17.25" customHeight="1" x14ac:dyDescent="0.25">
      <c r="A41" s="87"/>
      <c r="B41" s="102"/>
      <c r="C41" s="103">
        <v>25</v>
      </c>
      <c r="D41" s="148"/>
      <c r="E41" s="148"/>
      <c r="F41" s="148"/>
      <c r="G41" s="148"/>
      <c r="H41" s="165"/>
      <c r="I41" s="166"/>
      <c r="J41" s="165"/>
      <c r="K41" s="167"/>
      <c r="L41" s="168"/>
      <c r="M41" s="169"/>
      <c r="N41" s="170"/>
      <c r="O41" s="171"/>
      <c r="P41" s="172"/>
      <c r="Q41" s="173"/>
      <c r="R41" s="171"/>
      <c r="S41" s="180"/>
      <c r="T41" s="174"/>
      <c r="U41" s="175"/>
      <c r="V41" s="175"/>
      <c r="W41" s="176"/>
      <c r="X41" s="161"/>
      <c r="Y41" s="177"/>
      <c r="Z41" s="178"/>
      <c r="AA41" s="179"/>
      <c r="AB41" s="205"/>
      <c r="AC41" s="205"/>
      <c r="AD41" s="205"/>
      <c r="AE41" s="135"/>
      <c r="AF41" s="220">
        <v>25</v>
      </c>
      <c r="AG41" s="219"/>
      <c r="AH41" s="179"/>
      <c r="AI41" s="179"/>
      <c r="AJ41" s="179"/>
      <c r="AK41" s="210"/>
      <c r="AL41" s="210"/>
      <c r="AM41" s="210"/>
      <c r="AN41" s="210"/>
      <c r="AO41" s="210"/>
      <c r="AP41" s="210"/>
    </row>
    <row r="42" spans="1:42" ht="17.25" customHeight="1" x14ac:dyDescent="0.25">
      <c r="A42" s="87"/>
      <c r="B42" s="102"/>
      <c r="C42" s="103">
        <v>26</v>
      </c>
      <c r="D42" s="148"/>
      <c r="E42" s="148"/>
      <c r="F42" s="148"/>
      <c r="G42" s="148"/>
      <c r="H42" s="165"/>
      <c r="I42" s="166"/>
      <c r="J42" s="165"/>
      <c r="K42" s="167"/>
      <c r="L42" s="168"/>
      <c r="M42" s="169"/>
      <c r="N42" s="170"/>
      <c r="O42" s="171"/>
      <c r="P42" s="172"/>
      <c r="Q42" s="173"/>
      <c r="R42" s="171"/>
      <c r="S42" s="180"/>
      <c r="T42" s="174"/>
      <c r="U42" s="175"/>
      <c r="V42" s="175"/>
      <c r="W42" s="176"/>
      <c r="X42" s="161"/>
      <c r="Y42" s="177"/>
      <c r="Z42" s="178"/>
      <c r="AA42" s="179"/>
      <c r="AB42" s="205"/>
      <c r="AC42" s="205"/>
      <c r="AD42" s="205"/>
      <c r="AE42" s="135"/>
      <c r="AF42" s="220">
        <v>26</v>
      </c>
      <c r="AG42" s="219"/>
      <c r="AH42" s="179"/>
      <c r="AI42" s="179"/>
      <c r="AJ42" s="179"/>
      <c r="AK42" s="210"/>
      <c r="AL42" s="210"/>
      <c r="AM42" s="210"/>
      <c r="AN42" s="210"/>
      <c r="AO42" s="210"/>
      <c r="AP42" s="210"/>
    </row>
    <row r="43" spans="1:42" ht="17.25" customHeight="1" x14ac:dyDescent="0.25">
      <c r="A43" s="87"/>
      <c r="B43" s="102"/>
      <c r="C43" s="103">
        <v>27</v>
      </c>
      <c r="D43" s="148"/>
      <c r="E43" s="148"/>
      <c r="F43" s="148"/>
      <c r="G43" s="148"/>
      <c r="H43" s="165"/>
      <c r="I43" s="166"/>
      <c r="J43" s="165"/>
      <c r="K43" s="167"/>
      <c r="L43" s="168"/>
      <c r="M43" s="169"/>
      <c r="N43" s="170"/>
      <c r="O43" s="171"/>
      <c r="P43" s="172"/>
      <c r="Q43" s="173"/>
      <c r="R43" s="171"/>
      <c r="S43" s="180"/>
      <c r="T43" s="174"/>
      <c r="U43" s="175"/>
      <c r="V43" s="175"/>
      <c r="W43" s="176"/>
      <c r="X43" s="161"/>
      <c r="Y43" s="177"/>
      <c r="Z43" s="178"/>
      <c r="AA43" s="179"/>
      <c r="AB43" s="205"/>
      <c r="AC43" s="205"/>
      <c r="AD43" s="205"/>
      <c r="AE43" s="135"/>
      <c r="AF43" s="220">
        <v>27</v>
      </c>
      <c r="AG43" s="219"/>
      <c r="AH43" s="179"/>
      <c r="AI43" s="179"/>
      <c r="AJ43" s="179"/>
      <c r="AK43" s="210"/>
      <c r="AL43" s="210"/>
      <c r="AM43" s="210"/>
      <c r="AN43" s="210"/>
      <c r="AO43" s="210"/>
      <c r="AP43" s="210"/>
    </row>
    <row r="44" spans="1:42" ht="17.25" customHeight="1" x14ac:dyDescent="0.25">
      <c r="A44" s="87"/>
      <c r="B44" s="102"/>
      <c r="C44" s="103">
        <v>28</v>
      </c>
      <c r="D44" s="148"/>
      <c r="E44" s="148"/>
      <c r="F44" s="148"/>
      <c r="G44" s="148"/>
      <c r="H44" s="165"/>
      <c r="I44" s="166"/>
      <c r="J44" s="165"/>
      <c r="K44" s="167"/>
      <c r="L44" s="168"/>
      <c r="M44" s="169"/>
      <c r="N44" s="170"/>
      <c r="O44" s="171"/>
      <c r="P44" s="172"/>
      <c r="Q44" s="173"/>
      <c r="R44" s="171"/>
      <c r="S44" s="180"/>
      <c r="T44" s="174"/>
      <c r="U44" s="175"/>
      <c r="V44" s="175"/>
      <c r="W44" s="176"/>
      <c r="X44" s="161"/>
      <c r="Y44" s="177"/>
      <c r="Z44" s="178"/>
      <c r="AA44" s="179"/>
      <c r="AB44" s="205"/>
      <c r="AC44" s="205"/>
      <c r="AD44" s="205"/>
      <c r="AE44" s="135"/>
      <c r="AF44" s="220">
        <v>28</v>
      </c>
      <c r="AG44" s="219"/>
      <c r="AH44" s="179"/>
      <c r="AI44" s="179"/>
      <c r="AJ44" s="179"/>
      <c r="AK44" s="210"/>
      <c r="AL44" s="210"/>
      <c r="AM44" s="210"/>
      <c r="AN44" s="210"/>
      <c r="AO44" s="210"/>
      <c r="AP44" s="210"/>
    </row>
    <row r="45" spans="1:42" ht="17.25" customHeight="1" x14ac:dyDescent="0.25">
      <c r="A45" s="87"/>
      <c r="B45" s="102"/>
      <c r="C45" s="103">
        <v>29</v>
      </c>
      <c r="D45" s="148"/>
      <c r="E45" s="148"/>
      <c r="F45" s="148"/>
      <c r="G45" s="148"/>
      <c r="H45" s="165"/>
      <c r="I45" s="166"/>
      <c r="J45" s="165"/>
      <c r="K45" s="167"/>
      <c r="L45" s="168"/>
      <c r="M45" s="169"/>
      <c r="N45" s="170"/>
      <c r="O45" s="171"/>
      <c r="P45" s="172"/>
      <c r="Q45" s="173"/>
      <c r="R45" s="171"/>
      <c r="S45" s="180"/>
      <c r="T45" s="174"/>
      <c r="U45" s="175"/>
      <c r="V45" s="175"/>
      <c r="W45" s="176"/>
      <c r="X45" s="161"/>
      <c r="Y45" s="177"/>
      <c r="Z45" s="178"/>
      <c r="AA45" s="179"/>
      <c r="AB45" s="205"/>
      <c r="AC45" s="205"/>
      <c r="AD45" s="205"/>
      <c r="AE45" s="135"/>
      <c r="AF45" s="220">
        <v>29</v>
      </c>
      <c r="AG45" s="219"/>
      <c r="AH45" s="179"/>
      <c r="AI45" s="179"/>
      <c r="AJ45" s="179"/>
      <c r="AK45" s="210"/>
      <c r="AL45" s="210"/>
      <c r="AM45" s="210"/>
      <c r="AN45" s="210"/>
      <c r="AO45" s="210"/>
      <c r="AP45" s="210"/>
    </row>
    <row r="46" spans="1:42" ht="17.25" customHeight="1" x14ac:dyDescent="0.25">
      <c r="A46" s="87"/>
      <c r="B46" s="102"/>
      <c r="C46" s="103">
        <v>30</v>
      </c>
      <c r="D46" s="148"/>
      <c r="E46" s="148"/>
      <c r="F46" s="148"/>
      <c r="G46" s="148"/>
      <c r="H46" s="165"/>
      <c r="I46" s="166"/>
      <c r="J46" s="165"/>
      <c r="K46" s="167"/>
      <c r="L46" s="168"/>
      <c r="M46" s="169"/>
      <c r="N46" s="170"/>
      <c r="O46" s="171"/>
      <c r="P46" s="172"/>
      <c r="Q46" s="173"/>
      <c r="R46" s="171"/>
      <c r="S46" s="180"/>
      <c r="T46" s="174"/>
      <c r="U46" s="175"/>
      <c r="V46" s="175"/>
      <c r="W46" s="176"/>
      <c r="X46" s="161"/>
      <c r="Y46" s="177"/>
      <c r="Z46" s="178"/>
      <c r="AA46" s="179"/>
      <c r="AB46" s="205"/>
      <c r="AC46" s="205"/>
      <c r="AD46" s="205"/>
      <c r="AE46" s="135"/>
      <c r="AF46" s="220">
        <v>30</v>
      </c>
      <c r="AG46" s="219"/>
      <c r="AH46" s="179"/>
      <c r="AI46" s="179"/>
      <c r="AJ46" s="179"/>
      <c r="AK46" s="210"/>
      <c r="AL46" s="210"/>
      <c r="AM46" s="210"/>
      <c r="AN46" s="210"/>
      <c r="AO46" s="210"/>
      <c r="AP46" s="210"/>
    </row>
    <row r="47" spans="1:42" ht="17.25" customHeight="1" x14ac:dyDescent="0.25">
      <c r="A47" s="87"/>
      <c r="B47" s="102"/>
      <c r="C47" s="103">
        <v>31</v>
      </c>
      <c r="D47" s="148"/>
      <c r="E47" s="148"/>
      <c r="F47" s="148"/>
      <c r="G47" s="148"/>
      <c r="H47" s="165"/>
      <c r="I47" s="166"/>
      <c r="J47" s="165"/>
      <c r="K47" s="167"/>
      <c r="L47" s="168"/>
      <c r="M47" s="169"/>
      <c r="N47" s="170"/>
      <c r="O47" s="171"/>
      <c r="P47" s="172"/>
      <c r="Q47" s="173"/>
      <c r="R47" s="171"/>
      <c r="S47" s="180"/>
      <c r="T47" s="174"/>
      <c r="U47" s="175"/>
      <c r="V47" s="175"/>
      <c r="W47" s="176"/>
      <c r="X47" s="161"/>
      <c r="Y47" s="177"/>
      <c r="Z47" s="178"/>
      <c r="AA47" s="179"/>
      <c r="AB47" s="205"/>
      <c r="AC47" s="205"/>
      <c r="AD47" s="205"/>
      <c r="AE47" s="135"/>
      <c r="AF47" s="220">
        <v>31</v>
      </c>
      <c r="AG47" s="219"/>
      <c r="AH47" s="179"/>
      <c r="AI47" s="179"/>
      <c r="AJ47" s="179"/>
      <c r="AK47" s="210"/>
      <c r="AL47" s="210"/>
      <c r="AM47" s="210"/>
      <c r="AN47" s="210"/>
      <c r="AO47" s="210"/>
      <c r="AP47" s="210"/>
    </row>
    <row r="48" spans="1:42" ht="17.25" customHeight="1" x14ac:dyDescent="0.25">
      <c r="A48" s="87"/>
      <c r="B48" s="102"/>
      <c r="C48" s="103">
        <v>32</v>
      </c>
      <c r="D48" s="148"/>
      <c r="E48" s="148"/>
      <c r="F48" s="148"/>
      <c r="G48" s="148"/>
      <c r="H48" s="165"/>
      <c r="I48" s="166"/>
      <c r="J48" s="165"/>
      <c r="K48" s="167"/>
      <c r="L48" s="168"/>
      <c r="M48" s="169"/>
      <c r="N48" s="170"/>
      <c r="O48" s="171"/>
      <c r="P48" s="172"/>
      <c r="Q48" s="173"/>
      <c r="R48" s="171"/>
      <c r="S48" s="180"/>
      <c r="T48" s="174"/>
      <c r="U48" s="175"/>
      <c r="V48" s="175"/>
      <c r="W48" s="176"/>
      <c r="X48" s="161"/>
      <c r="Y48" s="177"/>
      <c r="Z48" s="178"/>
      <c r="AA48" s="179"/>
      <c r="AB48" s="205"/>
      <c r="AC48" s="205"/>
      <c r="AD48" s="205"/>
      <c r="AE48" s="135"/>
      <c r="AF48" s="220">
        <v>32</v>
      </c>
      <c r="AG48" s="219"/>
      <c r="AH48" s="179"/>
      <c r="AI48" s="179"/>
      <c r="AJ48" s="179"/>
      <c r="AK48" s="210"/>
      <c r="AL48" s="210"/>
      <c r="AM48" s="210"/>
      <c r="AN48" s="210"/>
      <c r="AO48" s="210"/>
      <c r="AP48" s="210"/>
    </row>
    <row r="49" spans="1:42" ht="17.25" customHeight="1" x14ac:dyDescent="0.25">
      <c r="A49" s="87"/>
      <c r="B49" s="102"/>
      <c r="C49" s="103">
        <v>33</v>
      </c>
      <c r="D49" s="148"/>
      <c r="E49" s="148"/>
      <c r="F49" s="148"/>
      <c r="G49" s="148"/>
      <c r="H49" s="165"/>
      <c r="I49" s="166"/>
      <c r="J49" s="165"/>
      <c r="K49" s="167"/>
      <c r="L49" s="168"/>
      <c r="M49" s="169"/>
      <c r="N49" s="170"/>
      <c r="O49" s="171"/>
      <c r="P49" s="172"/>
      <c r="Q49" s="173"/>
      <c r="R49" s="171"/>
      <c r="S49" s="180"/>
      <c r="T49" s="174"/>
      <c r="U49" s="175"/>
      <c r="V49" s="175"/>
      <c r="W49" s="176"/>
      <c r="X49" s="161"/>
      <c r="Y49" s="177"/>
      <c r="Z49" s="178"/>
      <c r="AA49" s="179"/>
      <c r="AB49" s="205"/>
      <c r="AC49" s="205"/>
      <c r="AD49" s="205"/>
      <c r="AE49" s="135"/>
      <c r="AF49" s="220">
        <v>33</v>
      </c>
      <c r="AG49" s="219"/>
      <c r="AH49" s="179"/>
      <c r="AI49" s="179"/>
      <c r="AJ49" s="179"/>
      <c r="AK49" s="210"/>
      <c r="AL49" s="210"/>
      <c r="AM49" s="210"/>
      <c r="AN49" s="210"/>
      <c r="AO49" s="210"/>
      <c r="AP49" s="210"/>
    </row>
    <row r="50" spans="1:42" ht="17.25" customHeight="1" x14ac:dyDescent="0.25">
      <c r="A50" s="87"/>
      <c r="B50" s="102"/>
      <c r="C50" s="103">
        <v>34</v>
      </c>
      <c r="D50" s="148"/>
      <c r="E50" s="148"/>
      <c r="F50" s="148"/>
      <c r="G50" s="148"/>
      <c r="H50" s="165"/>
      <c r="I50" s="166"/>
      <c r="J50" s="165"/>
      <c r="K50" s="167"/>
      <c r="L50" s="168"/>
      <c r="M50" s="169"/>
      <c r="N50" s="170"/>
      <c r="O50" s="171"/>
      <c r="P50" s="172"/>
      <c r="Q50" s="173"/>
      <c r="R50" s="171"/>
      <c r="S50" s="180"/>
      <c r="T50" s="174"/>
      <c r="U50" s="175"/>
      <c r="V50" s="175"/>
      <c r="W50" s="176"/>
      <c r="X50" s="161"/>
      <c r="Y50" s="177"/>
      <c r="Z50" s="178"/>
      <c r="AA50" s="179"/>
      <c r="AB50" s="205"/>
      <c r="AC50" s="205"/>
      <c r="AD50" s="205"/>
      <c r="AE50" s="135"/>
      <c r="AF50" s="220">
        <v>34</v>
      </c>
      <c r="AG50" s="219"/>
      <c r="AH50" s="179"/>
      <c r="AI50" s="179"/>
      <c r="AJ50" s="179"/>
      <c r="AK50" s="210"/>
      <c r="AL50" s="210"/>
      <c r="AM50" s="210"/>
      <c r="AN50" s="210"/>
      <c r="AO50" s="210"/>
      <c r="AP50" s="210"/>
    </row>
    <row r="51" spans="1:42" ht="17.25" customHeight="1" x14ac:dyDescent="0.25">
      <c r="A51" s="87"/>
      <c r="B51" s="102"/>
      <c r="C51" s="103">
        <v>35</v>
      </c>
      <c r="D51" s="148"/>
      <c r="E51" s="148"/>
      <c r="F51" s="148"/>
      <c r="G51" s="148"/>
      <c r="H51" s="165"/>
      <c r="I51" s="166"/>
      <c r="J51" s="165"/>
      <c r="K51" s="167"/>
      <c r="L51" s="168"/>
      <c r="M51" s="169"/>
      <c r="N51" s="170"/>
      <c r="O51" s="171"/>
      <c r="P51" s="172"/>
      <c r="Q51" s="173"/>
      <c r="R51" s="171"/>
      <c r="S51" s="180"/>
      <c r="T51" s="174"/>
      <c r="U51" s="175"/>
      <c r="V51" s="175"/>
      <c r="W51" s="176"/>
      <c r="X51" s="161"/>
      <c r="Y51" s="177"/>
      <c r="Z51" s="178"/>
      <c r="AA51" s="179"/>
      <c r="AB51" s="205"/>
      <c r="AC51" s="205"/>
      <c r="AD51" s="205"/>
      <c r="AE51" s="135"/>
      <c r="AF51" s="220">
        <v>35</v>
      </c>
      <c r="AG51" s="219"/>
      <c r="AH51" s="179"/>
      <c r="AI51" s="179"/>
      <c r="AJ51" s="179"/>
      <c r="AK51" s="210"/>
      <c r="AL51" s="210"/>
      <c r="AM51" s="210"/>
      <c r="AN51" s="210"/>
      <c r="AO51" s="210"/>
      <c r="AP51" s="210"/>
    </row>
    <row r="52" spans="1:42" ht="17.25" customHeight="1" x14ac:dyDescent="0.25">
      <c r="A52" s="87"/>
      <c r="B52" s="102"/>
      <c r="C52" s="103">
        <v>36</v>
      </c>
      <c r="D52" s="148"/>
      <c r="E52" s="148"/>
      <c r="F52" s="148"/>
      <c r="G52" s="148"/>
      <c r="H52" s="165"/>
      <c r="I52" s="166"/>
      <c r="J52" s="165"/>
      <c r="K52" s="167"/>
      <c r="L52" s="168"/>
      <c r="M52" s="169"/>
      <c r="N52" s="170"/>
      <c r="O52" s="171"/>
      <c r="P52" s="172"/>
      <c r="Q52" s="173"/>
      <c r="R52" s="171"/>
      <c r="S52" s="180"/>
      <c r="T52" s="174"/>
      <c r="U52" s="175"/>
      <c r="V52" s="175"/>
      <c r="W52" s="176"/>
      <c r="X52" s="161"/>
      <c r="Y52" s="177"/>
      <c r="Z52" s="178"/>
      <c r="AA52" s="179"/>
      <c r="AB52" s="205"/>
      <c r="AC52" s="205"/>
      <c r="AD52" s="205"/>
      <c r="AE52" s="135"/>
      <c r="AF52" s="220">
        <v>36</v>
      </c>
      <c r="AG52" s="219"/>
      <c r="AH52" s="179"/>
      <c r="AI52" s="179"/>
      <c r="AJ52" s="179"/>
      <c r="AK52" s="210"/>
      <c r="AL52" s="210"/>
      <c r="AM52" s="210"/>
      <c r="AN52" s="210"/>
      <c r="AO52" s="210"/>
      <c r="AP52" s="210"/>
    </row>
    <row r="53" spans="1:42" ht="17.25" customHeight="1" x14ac:dyDescent="0.25">
      <c r="A53" s="87"/>
      <c r="B53" s="102"/>
      <c r="C53" s="103">
        <v>37</v>
      </c>
      <c r="D53" s="148"/>
      <c r="E53" s="148"/>
      <c r="F53" s="148"/>
      <c r="G53" s="148"/>
      <c r="H53" s="165"/>
      <c r="I53" s="166"/>
      <c r="J53" s="165"/>
      <c r="K53" s="167"/>
      <c r="L53" s="168"/>
      <c r="M53" s="169"/>
      <c r="N53" s="170"/>
      <c r="O53" s="171"/>
      <c r="P53" s="172"/>
      <c r="Q53" s="173"/>
      <c r="R53" s="171"/>
      <c r="S53" s="180"/>
      <c r="T53" s="174"/>
      <c r="U53" s="175"/>
      <c r="V53" s="175"/>
      <c r="W53" s="176"/>
      <c r="X53" s="161"/>
      <c r="Y53" s="177"/>
      <c r="Z53" s="178"/>
      <c r="AA53" s="179"/>
      <c r="AB53" s="205"/>
      <c r="AC53" s="205"/>
      <c r="AD53" s="205"/>
      <c r="AE53" s="135"/>
      <c r="AF53" s="220">
        <v>37</v>
      </c>
      <c r="AG53" s="219"/>
      <c r="AH53" s="179"/>
      <c r="AI53" s="179"/>
      <c r="AJ53" s="179"/>
      <c r="AK53" s="210"/>
      <c r="AL53" s="210"/>
      <c r="AM53" s="210"/>
      <c r="AN53" s="210"/>
      <c r="AO53" s="210"/>
      <c r="AP53" s="210"/>
    </row>
    <row r="54" spans="1:42" ht="17.25" customHeight="1" x14ac:dyDescent="0.25">
      <c r="A54" s="87"/>
      <c r="B54" s="102"/>
      <c r="C54" s="103">
        <v>38</v>
      </c>
      <c r="D54" s="148"/>
      <c r="E54" s="148"/>
      <c r="F54" s="148"/>
      <c r="G54" s="148"/>
      <c r="H54" s="165"/>
      <c r="I54" s="166"/>
      <c r="J54" s="165"/>
      <c r="K54" s="167"/>
      <c r="L54" s="168"/>
      <c r="M54" s="169"/>
      <c r="N54" s="170"/>
      <c r="O54" s="171"/>
      <c r="P54" s="172"/>
      <c r="Q54" s="173"/>
      <c r="R54" s="171"/>
      <c r="S54" s="180"/>
      <c r="T54" s="174"/>
      <c r="U54" s="175"/>
      <c r="V54" s="175"/>
      <c r="W54" s="176"/>
      <c r="X54" s="161"/>
      <c r="Y54" s="177"/>
      <c r="Z54" s="178"/>
      <c r="AA54" s="179"/>
      <c r="AB54" s="205"/>
      <c r="AC54" s="205"/>
      <c r="AD54" s="205"/>
      <c r="AE54" s="135"/>
      <c r="AF54" s="220">
        <v>38</v>
      </c>
      <c r="AG54" s="219"/>
      <c r="AH54" s="179"/>
      <c r="AI54" s="179"/>
      <c r="AJ54" s="179"/>
      <c r="AK54" s="210"/>
      <c r="AL54" s="210"/>
      <c r="AM54" s="210"/>
      <c r="AN54" s="210"/>
      <c r="AO54" s="210"/>
      <c r="AP54" s="210"/>
    </row>
    <row r="55" spans="1:42" ht="17.25" customHeight="1" x14ac:dyDescent="0.25">
      <c r="A55" s="87"/>
      <c r="B55" s="102"/>
      <c r="C55" s="103">
        <v>39</v>
      </c>
      <c r="D55" s="148"/>
      <c r="E55" s="148"/>
      <c r="F55" s="148"/>
      <c r="G55" s="148"/>
      <c r="H55" s="165"/>
      <c r="I55" s="166"/>
      <c r="J55" s="165"/>
      <c r="K55" s="167"/>
      <c r="L55" s="168"/>
      <c r="M55" s="169"/>
      <c r="N55" s="170"/>
      <c r="O55" s="171"/>
      <c r="P55" s="172"/>
      <c r="Q55" s="173"/>
      <c r="R55" s="171"/>
      <c r="S55" s="180"/>
      <c r="T55" s="174"/>
      <c r="U55" s="175"/>
      <c r="V55" s="175"/>
      <c r="W55" s="176"/>
      <c r="X55" s="161"/>
      <c r="Y55" s="177"/>
      <c r="Z55" s="178"/>
      <c r="AA55" s="179"/>
      <c r="AB55" s="205"/>
      <c r="AC55" s="205"/>
      <c r="AD55" s="205"/>
      <c r="AE55" s="135"/>
      <c r="AF55" s="220">
        <v>39</v>
      </c>
      <c r="AG55" s="219"/>
      <c r="AH55" s="179"/>
      <c r="AI55" s="179"/>
      <c r="AJ55" s="179"/>
      <c r="AK55" s="210"/>
      <c r="AL55" s="210"/>
      <c r="AM55" s="210"/>
      <c r="AN55" s="210"/>
      <c r="AO55" s="210"/>
      <c r="AP55" s="210"/>
    </row>
    <row r="56" spans="1:42" ht="17.25" customHeight="1" x14ac:dyDescent="0.25">
      <c r="A56" s="87"/>
      <c r="B56" s="102"/>
      <c r="C56" s="103">
        <v>40</v>
      </c>
      <c r="D56" s="148"/>
      <c r="E56" s="148"/>
      <c r="F56" s="148"/>
      <c r="G56" s="148"/>
      <c r="H56" s="165"/>
      <c r="I56" s="166"/>
      <c r="J56" s="165"/>
      <c r="K56" s="167"/>
      <c r="L56" s="168"/>
      <c r="M56" s="169"/>
      <c r="N56" s="170"/>
      <c r="O56" s="171"/>
      <c r="P56" s="172"/>
      <c r="Q56" s="173"/>
      <c r="R56" s="171"/>
      <c r="S56" s="180"/>
      <c r="T56" s="174"/>
      <c r="U56" s="175"/>
      <c r="V56" s="175"/>
      <c r="W56" s="176"/>
      <c r="X56" s="161"/>
      <c r="Y56" s="177"/>
      <c r="Z56" s="178"/>
      <c r="AA56" s="179"/>
      <c r="AB56" s="205"/>
      <c r="AC56" s="205"/>
      <c r="AD56" s="205"/>
      <c r="AE56" s="135"/>
      <c r="AF56" s="220">
        <v>40</v>
      </c>
      <c r="AG56" s="219"/>
      <c r="AH56" s="179"/>
      <c r="AI56" s="179"/>
      <c r="AJ56" s="179"/>
      <c r="AK56" s="210"/>
      <c r="AL56" s="210"/>
      <c r="AM56" s="210"/>
      <c r="AN56" s="210"/>
      <c r="AO56" s="210"/>
      <c r="AP56" s="210"/>
    </row>
    <row r="57" spans="1:42" ht="17.25" customHeight="1" x14ac:dyDescent="0.25">
      <c r="A57" s="87"/>
      <c r="B57" s="102"/>
      <c r="C57" s="103">
        <v>41</v>
      </c>
      <c r="D57" s="148"/>
      <c r="E57" s="148"/>
      <c r="F57" s="148"/>
      <c r="G57" s="148"/>
      <c r="H57" s="165"/>
      <c r="I57" s="166"/>
      <c r="J57" s="165"/>
      <c r="K57" s="167"/>
      <c r="L57" s="168"/>
      <c r="M57" s="169"/>
      <c r="N57" s="170"/>
      <c r="O57" s="171"/>
      <c r="P57" s="172"/>
      <c r="Q57" s="173"/>
      <c r="R57" s="171"/>
      <c r="S57" s="180"/>
      <c r="T57" s="174"/>
      <c r="U57" s="175"/>
      <c r="V57" s="175"/>
      <c r="W57" s="176"/>
      <c r="X57" s="161"/>
      <c r="Y57" s="177"/>
      <c r="Z57" s="178"/>
      <c r="AA57" s="179"/>
      <c r="AB57" s="205"/>
      <c r="AC57" s="205"/>
      <c r="AD57" s="205"/>
      <c r="AE57" s="135"/>
      <c r="AF57" s="220">
        <v>41</v>
      </c>
      <c r="AG57" s="219"/>
      <c r="AH57" s="179"/>
      <c r="AI57" s="179"/>
      <c r="AJ57" s="179"/>
      <c r="AK57" s="210"/>
      <c r="AL57" s="210"/>
      <c r="AM57" s="210"/>
      <c r="AN57" s="210"/>
      <c r="AO57" s="210"/>
      <c r="AP57" s="210"/>
    </row>
    <row r="58" spans="1:42" ht="17.25" customHeight="1" x14ac:dyDescent="0.25">
      <c r="A58" s="87"/>
      <c r="B58" s="102"/>
      <c r="C58" s="103">
        <v>42</v>
      </c>
      <c r="D58" s="148"/>
      <c r="E58" s="148"/>
      <c r="F58" s="148"/>
      <c r="G58" s="148"/>
      <c r="H58" s="165"/>
      <c r="I58" s="166"/>
      <c r="J58" s="165"/>
      <c r="K58" s="167"/>
      <c r="L58" s="168"/>
      <c r="M58" s="169"/>
      <c r="N58" s="170"/>
      <c r="O58" s="171"/>
      <c r="P58" s="172"/>
      <c r="Q58" s="173"/>
      <c r="R58" s="171"/>
      <c r="S58" s="180"/>
      <c r="T58" s="174"/>
      <c r="U58" s="175"/>
      <c r="V58" s="175"/>
      <c r="W58" s="176"/>
      <c r="X58" s="161"/>
      <c r="Y58" s="177"/>
      <c r="Z58" s="178"/>
      <c r="AA58" s="179"/>
      <c r="AB58" s="205"/>
      <c r="AC58" s="205"/>
      <c r="AD58" s="205"/>
      <c r="AE58" s="135"/>
      <c r="AF58" s="220">
        <v>42</v>
      </c>
      <c r="AG58" s="219"/>
      <c r="AH58" s="179"/>
      <c r="AI58" s="179"/>
      <c r="AJ58" s="179"/>
      <c r="AK58" s="210"/>
      <c r="AL58" s="210"/>
      <c r="AM58" s="210"/>
      <c r="AN58" s="210"/>
      <c r="AO58" s="210"/>
      <c r="AP58" s="210"/>
    </row>
    <row r="59" spans="1:42" ht="17.25" customHeight="1" x14ac:dyDescent="0.25">
      <c r="A59" s="87"/>
      <c r="B59" s="102"/>
      <c r="C59" s="103">
        <v>43</v>
      </c>
      <c r="D59" s="148"/>
      <c r="E59" s="148"/>
      <c r="F59" s="148"/>
      <c r="G59" s="148"/>
      <c r="H59" s="165"/>
      <c r="I59" s="166"/>
      <c r="J59" s="165"/>
      <c r="K59" s="167"/>
      <c r="L59" s="168"/>
      <c r="M59" s="169"/>
      <c r="N59" s="170"/>
      <c r="O59" s="171"/>
      <c r="P59" s="172"/>
      <c r="Q59" s="173"/>
      <c r="R59" s="171"/>
      <c r="S59" s="180"/>
      <c r="T59" s="174"/>
      <c r="U59" s="175"/>
      <c r="V59" s="175"/>
      <c r="W59" s="176"/>
      <c r="X59" s="161"/>
      <c r="Y59" s="177"/>
      <c r="Z59" s="178"/>
      <c r="AA59" s="179"/>
      <c r="AB59" s="205"/>
      <c r="AC59" s="205"/>
      <c r="AD59" s="205"/>
      <c r="AE59" s="135"/>
      <c r="AF59" s="220">
        <v>43</v>
      </c>
      <c r="AG59" s="219"/>
      <c r="AH59" s="179"/>
      <c r="AI59" s="179"/>
      <c r="AJ59" s="179"/>
      <c r="AK59" s="210"/>
      <c r="AL59" s="210"/>
      <c r="AM59" s="210"/>
      <c r="AN59" s="210"/>
      <c r="AO59" s="210"/>
      <c r="AP59" s="210"/>
    </row>
    <row r="60" spans="1:42" ht="17.25" customHeight="1" x14ac:dyDescent="0.25">
      <c r="A60" s="87"/>
      <c r="B60" s="102"/>
      <c r="C60" s="103">
        <v>44</v>
      </c>
      <c r="D60" s="148"/>
      <c r="E60" s="148"/>
      <c r="F60" s="148"/>
      <c r="G60" s="148"/>
      <c r="H60" s="165"/>
      <c r="I60" s="166"/>
      <c r="J60" s="165"/>
      <c r="K60" s="167"/>
      <c r="L60" s="168"/>
      <c r="M60" s="169"/>
      <c r="N60" s="170"/>
      <c r="O60" s="171"/>
      <c r="P60" s="172"/>
      <c r="Q60" s="173"/>
      <c r="R60" s="171"/>
      <c r="S60" s="180"/>
      <c r="T60" s="174"/>
      <c r="U60" s="175"/>
      <c r="V60" s="175"/>
      <c r="W60" s="176"/>
      <c r="X60" s="161"/>
      <c r="Y60" s="177"/>
      <c r="Z60" s="178"/>
      <c r="AA60" s="181"/>
      <c r="AB60" s="205"/>
      <c r="AC60" s="205"/>
      <c r="AD60" s="205"/>
      <c r="AE60" s="135"/>
      <c r="AF60" s="220">
        <v>44</v>
      </c>
      <c r="AG60" s="219"/>
      <c r="AH60" s="179"/>
      <c r="AI60" s="179"/>
      <c r="AJ60" s="181"/>
      <c r="AK60" s="210"/>
      <c r="AL60" s="210"/>
      <c r="AM60" s="210"/>
      <c r="AN60" s="210"/>
      <c r="AO60" s="210"/>
      <c r="AP60" s="210"/>
    </row>
    <row r="61" spans="1:42" ht="17.25" customHeight="1" x14ac:dyDescent="0.25">
      <c r="A61" s="87"/>
      <c r="B61" s="102"/>
      <c r="C61" s="103">
        <v>45</v>
      </c>
      <c r="D61" s="148"/>
      <c r="E61" s="148"/>
      <c r="F61" s="148"/>
      <c r="G61" s="148"/>
      <c r="H61" s="165"/>
      <c r="I61" s="166"/>
      <c r="J61" s="165"/>
      <c r="K61" s="167"/>
      <c r="L61" s="168"/>
      <c r="M61" s="169"/>
      <c r="N61" s="170"/>
      <c r="O61" s="171"/>
      <c r="P61" s="172"/>
      <c r="Q61" s="173"/>
      <c r="R61" s="171"/>
      <c r="S61" s="180"/>
      <c r="T61" s="174"/>
      <c r="U61" s="175"/>
      <c r="V61" s="175"/>
      <c r="W61" s="176"/>
      <c r="X61" s="161"/>
      <c r="Y61" s="177"/>
      <c r="Z61" s="178"/>
      <c r="AA61" s="179"/>
      <c r="AB61" s="205"/>
      <c r="AC61" s="205"/>
      <c r="AD61" s="205"/>
      <c r="AE61" s="135"/>
      <c r="AF61" s="220">
        <v>45</v>
      </c>
      <c r="AG61" s="219"/>
      <c r="AH61" s="179"/>
      <c r="AI61" s="179"/>
      <c r="AJ61" s="179"/>
      <c r="AK61" s="210"/>
      <c r="AL61" s="210"/>
      <c r="AM61" s="210"/>
      <c r="AN61" s="210"/>
      <c r="AO61" s="210"/>
      <c r="AP61" s="210"/>
    </row>
    <row r="62" spans="1:42" ht="17.25" customHeight="1" x14ac:dyDescent="0.25">
      <c r="A62" s="87"/>
      <c r="B62" s="104"/>
      <c r="C62" s="103">
        <v>46</v>
      </c>
      <c r="D62" s="148"/>
      <c r="E62" s="148"/>
      <c r="F62" s="148"/>
      <c r="G62" s="148"/>
      <c r="H62" s="165"/>
      <c r="I62" s="166"/>
      <c r="J62" s="165"/>
      <c r="K62" s="167"/>
      <c r="L62" s="168"/>
      <c r="M62" s="169"/>
      <c r="N62" s="170"/>
      <c r="O62" s="171"/>
      <c r="P62" s="172"/>
      <c r="Q62" s="173"/>
      <c r="R62" s="171"/>
      <c r="S62" s="180"/>
      <c r="T62" s="174"/>
      <c r="U62" s="175"/>
      <c r="V62" s="175"/>
      <c r="W62" s="176"/>
      <c r="X62" s="161"/>
      <c r="Y62" s="177"/>
      <c r="Z62" s="178"/>
      <c r="AA62" s="179"/>
      <c r="AB62" s="205"/>
      <c r="AC62" s="205"/>
      <c r="AD62" s="205"/>
      <c r="AE62" s="135"/>
      <c r="AF62" s="220">
        <v>46</v>
      </c>
      <c r="AG62" s="219"/>
      <c r="AH62" s="179"/>
      <c r="AI62" s="179"/>
      <c r="AJ62" s="179"/>
      <c r="AK62" s="210"/>
      <c r="AL62" s="210"/>
      <c r="AM62" s="210"/>
      <c r="AN62" s="210"/>
      <c r="AO62" s="210"/>
      <c r="AP62" s="210"/>
    </row>
    <row r="63" spans="1:42" ht="17.25" customHeight="1" x14ac:dyDescent="0.25">
      <c r="A63" s="87"/>
      <c r="B63" s="104"/>
      <c r="C63" s="103">
        <v>47</v>
      </c>
      <c r="D63" s="148"/>
      <c r="E63" s="148"/>
      <c r="F63" s="148"/>
      <c r="G63" s="148"/>
      <c r="H63" s="165"/>
      <c r="I63" s="166"/>
      <c r="J63" s="165"/>
      <c r="K63" s="167"/>
      <c r="L63" s="168"/>
      <c r="M63" s="169"/>
      <c r="N63" s="170"/>
      <c r="O63" s="171"/>
      <c r="P63" s="172"/>
      <c r="Q63" s="173"/>
      <c r="R63" s="171"/>
      <c r="S63" s="180"/>
      <c r="T63" s="174"/>
      <c r="U63" s="175"/>
      <c r="V63" s="175"/>
      <c r="W63" s="176"/>
      <c r="X63" s="161"/>
      <c r="Y63" s="177"/>
      <c r="Z63" s="178"/>
      <c r="AA63" s="179"/>
      <c r="AB63" s="205"/>
      <c r="AC63" s="205"/>
      <c r="AD63" s="205"/>
      <c r="AE63" s="135"/>
      <c r="AF63" s="220">
        <v>47</v>
      </c>
      <c r="AG63" s="219"/>
      <c r="AH63" s="179"/>
      <c r="AI63" s="179"/>
      <c r="AJ63" s="179"/>
      <c r="AK63" s="210"/>
      <c r="AL63" s="210"/>
      <c r="AM63" s="210"/>
      <c r="AN63" s="210"/>
      <c r="AO63" s="210"/>
      <c r="AP63" s="210"/>
    </row>
    <row r="64" spans="1:42" ht="17.25" customHeight="1" x14ac:dyDescent="0.25">
      <c r="A64" s="87"/>
      <c r="B64" s="104"/>
      <c r="C64" s="103">
        <v>48</v>
      </c>
      <c r="D64" s="148"/>
      <c r="E64" s="148"/>
      <c r="F64" s="148"/>
      <c r="G64" s="148"/>
      <c r="H64" s="165"/>
      <c r="I64" s="166"/>
      <c r="J64" s="165"/>
      <c r="K64" s="167"/>
      <c r="L64" s="168"/>
      <c r="M64" s="169"/>
      <c r="N64" s="170"/>
      <c r="O64" s="171"/>
      <c r="P64" s="172"/>
      <c r="Q64" s="173"/>
      <c r="R64" s="171"/>
      <c r="S64" s="180"/>
      <c r="T64" s="174"/>
      <c r="U64" s="175"/>
      <c r="V64" s="175"/>
      <c r="W64" s="176"/>
      <c r="X64" s="161"/>
      <c r="Y64" s="177"/>
      <c r="Z64" s="178"/>
      <c r="AA64" s="179"/>
      <c r="AB64" s="205"/>
      <c r="AC64" s="205"/>
      <c r="AD64" s="205"/>
      <c r="AE64" s="135"/>
      <c r="AF64" s="220">
        <v>48</v>
      </c>
      <c r="AG64" s="219"/>
      <c r="AH64" s="179"/>
      <c r="AI64" s="179"/>
      <c r="AJ64" s="182"/>
      <c r="AK64" s="210"/>
      <c r="AL64" s="210"/>
      <c r="AM64" s="210"/>
      <c r="AN64" s="210"/>
      <c r="AO64" s="210"/>
      <c r="AP64" s="210"/>
    </row>
    <row r="65" spans="1:47" ht="17.25" customHeight="1" x14ac:dyDescent="0.25">
      <c r="A65" s="87"/>
      <c r="B65" s="104"/>
      <c r="C65" s="103">
        <v>49</v>
      </c>
      <c r="D65" s="148"/>
      <c r="E65" s="148"/>
      <c r="F65" s="148"/>
      <c r="G65" s="148"/>
      <c r="H65" s="165"/>
      <c r="I65" s="166"/>
      <c r="J65" s="165"/>
      <c r="K65" s="167"/>
      <c r="L65" s="168"/>
      <c r="M65" s="169"/>
      <c r="N65" s="170"/>
      <c r="O65" s="171"/>
      <c r="P65" s="172"/>
      <c r="Q65" s="173"/>
      <c r="R65" s="171"/>
      <c r="S65" s="180"/>
      <c r="T65" s="174"/>
      <c r="U65" s="175"/>
      <c r="V65" s="175"/>
      <c r="W65" s="176"/>
      <c r="X65" s="161"/>
      <c r="Y65" s="177"/>
      <c r="Z65" s="178"/>
      <c r="AA65" s="179"/>
      <c r="AB65" s="205"/>
      <c r="AC65" s="205"/>
      <c r="AD65" s="205"/>
      <c r="AE65" s="135"/>
      <c r="AF65" s="220">
        <v>49</v>
      </c>
      <c r="AG65" s="219"/>
      <c r="AH65" s="179"/>
      <c r="AI65" s="179"/>
      <c r="AJ65" s="179"/>
      <c r="AK65" s="210"/>
      <c r="AL65" s="210"/>
      <c r="AM65" s="210"/>
      <c r="AN65" s="210"/>
      <c r="AO65" s="210"/>
      <c r="AP65" s="210"/>
    </row>
    <row r="66" spans="1:47" ht="17.25" customHeight="1" x14ac:dyDescent="0.25">
      <c r="A66" s="87"/>
      <c r="B66" s="104"/>
      <c r="C66" s="103">
        <v>50</v>
      </c>
      <c r="D66" s="148"/>
      <c r="E66" s="148"/>
      <c r="F66" s="148"/>
      <c r="G66" s="148"/>
      <c r="H66" s="165"/>
      <c r="I66" s="166"/>
      <c r="J66" s="165"/>
      <c r="K66" s="167"/>
      <c r="L66" s="168"/>
      <c r="M66" s="169"/>
      <c r="N66" s="170"/>
      <c r="O66" s="171"/>
      <c r="P66" s="172"/>
      <c r="Q66" s="173"/>
      <c r="R66" s="171"/>
      <c r="S66" s="180"/>
      <c r="T66" s="174"/>
      <c r="U66" s="175"/>
      <c r="V66" s="175"/>
      <c r="W66" s="176"/>
      <c r="X66" s="161"/>
      <c r="Y66" s="177"/>
      <c r="Z66" s="178"/>
      <c r="AA66" s="179"/>
      <c r="AB66" s="205"/>
      <c r="AC66" s="205"/>
      <c r="AD66" s="205"/>
      <c r="AE66" s="135"/>
      <c r="AF66" s="220">
        <v>50</v>
      </c>
      <c r="AG66" s="219"/>
      <c r="AH66" s="179"/>
      <c r="AI66" s="179"/>
      <c r="AJ66" s="179"/>
      <c r="AK66" s="210"/>
      <c r="AL66" s="210"/>
      <c r="AM66" s="210"/>
      <c r="AN66" s="210"/>
      <c r="AO66" s="210"/>
      <c r="AP66" s="210"/>
    </row>
    <row r="67" spans="1:47" ht="17.25" customHeight="1" x14ac:dyDescent="0.25">
      <c r="A67" s="87"/>
      <c r="B67" s="104"/>
      <c r="C67" s="103">
        <v>51</v>
      </c>
      <c r="D67" s="148"/>
      <c r="E67" s="148"/>
      <c r="F67" s="148"/>
      <c r="G67" s="148"/>
      <c r="H67" s="165"/>
      <c r="I67" s="166"/>
      <c r="J67" s="165"/>
      <c r="K67" s="167"/>
      <c r="L67" s="168"/>
      <c r="M67" s="169"/>
      <c r="N67" s="170"/>
      <c r="O67" s="171"/>
      <c r="P67" s="172"/>
      <c r="Q67" s="173"/>
      <c r="R67" s="171"/>
      <c r="S67" s="180"/>
      <c r="T67" s="174"/>
      <c r="U67" s="175"/>
      <c r="V67" s="175"/>
      <c r="W67" s="176"/>
      <c r="X67" s="161"/>
      <c r="Y67" s="177"/>
      <c r="Z67" s="178"/>
      <c r="AA67" s="179"/>
      <c r="AB67" s="205"/>
      <c r="AC67" s="205"/>
      <c r="AD67" s="205"/>
      <c r="AE67" s="135"/>
      <c r="AF67" s="220">
        <v>51</v>
      </c>
      <c r="AG67" s="219"/>
      <c r="AH67" s="179"/>
      <c r="AI67" s="179"/>
      <c r="AJ67" s="179"/>
      <c r="AK67" s="210"/>
      <c r="AL67" s="210"/>
      <c r="AM67" s="210"/>
      <c r="AN67" s="210"/>
      <c r="AO67" s="210"/>
      <c r="AP67" s="210"/>
    </row>
    <row r="68" spans="1:47" ht="17.25" customHeight="1" x14ac:dyDescent="0.25">
      <c r="A68" s="87"/>
      <c r="B68" s="104"/>
      <c r="C68" s="103">
        <v>52</v>
      </c>
      <c r="D68" s="148"/>
      <c r="E68" s="148"/>
      <c r="F68" s="148"/>
      <c r="G68" s="148"/>
      <c r="H68" s="165"/>
      <c r="I68" s="166"/>
      <c r="J68" s="165"/>
      <c r="K68" s="167"/>
      <c r="L68" s="168"/>
      <c r="M68" s="169"/>
      <c r="N68" s="170"/>
      <c r="O68" s="171"/>
      <c r="P68" s="172"/>
      <c r="Q68" s="173"/>
      <c r="R68" s="171"/>
      <c r="S68" s="180"/>
      <c r="T68" s="174"/>
      <c r="U68" s="175"/>
      <c r="V68" s="175"/>
      <c r="W68" s="176"/>
      <c r="X68" s="161"/>
      <c r="Y68" s="177"/>
      <c r="Z68" s="178"/>
      <c r="AA68" s="179"/>
      <c r="AB68" s="205"/>
      <c r="AC68" s="205"/>
      <c r="AD68" s="205"/>
      <c r="AE68" s="135"/>
      <c r="AF68" s="220">
        <v>52</v>
      </c>
      <c r="AG68" s="219"/>
      <c r="AH68" s="179"/>
      <c r="AI68" s="179"/>
      <c r="AJ68" s="179"/>
      <c r="AK68" s="210"/>
      <c r="AL68" s="210"/>
      <c r="AM68" s="210"/>
      <c r="AN68" s="210"/>
      <c r="AO68" s="210"/>
      <c r="AP68" s="210"/>
    </row>
    <row r="69" spans="1:47" ht="17.25" customHeight="1" thickBot="1" x14ac:dyDescent="0.3">
      <c r="A69" s="87"/>
      <c r="B69" s="105"/>
      <c r="C69" s="106">
        <v>53</v>
      </c>
      <c r="D69" s="148"/>
      <c r="E69" s="148"/>
      <c r="F69" s="148"/>
      <c r="G69" s="148"/>
      <c r="H69" s="183"/>
      <c r="I69" s="184"/>
      <c r="J69" s="183"/>
      <c r="K69" s="185"/>
      <c r="L69" s="186"/>
      <c r="M69" s="187"/>
      <c r="N69" s="188"/>
      <c r="O69" s="189"/>
      <c r="P69" s="172"/>
      <c r="Q69" s="190"/>
      <c r="R69" s="189"/>
      <c r="S69" s="191"/>
      <c r="T69" s="192"/>
      <c r="U69" s="193"/>
      <c r="V69" s="193"/>
      <c r="W69" s="194"/>
      <c r="X69" s="161"/>
      <c r="Y69" s="195"/>
      <c r="Z69" s="196"/>
      <c r="AA69" s="179"/>
      <c r="AB69" s="206"/>
      <c r="AC69" s="206"/>
      <c r="AD69" s="206"/>
      <c r="AE69" s="135"/>
      <c r="AF69" s="221">
        <v>53</v>
      </c>
      <c r="AG69" s="222"/>
      <c r="AH69" s="179"/>
      <c r="AI69" s="179"/>
      <c r="AJ69" s="179"/>
      <c r="AK69" s="210"/>
      <c r="AL69" s="210"/>
      <c r="AM69" s="210"/>
      <c r="AN69" s="210"/>
      <c r="AO69" s="210"/>
      <c r="AP69" s="210"/>
    </row>
    <row r="70" spans="1:47" s="109" customFormat="1" ht="17.25" thickTop="1" thickBot="1" x14ac:dyDescent="0.3">
      <c r="A70" s="107"/>
      <c r="B70" s="107"/>
      <c r="C70" s="107"/>
      <c r="D70" s="108">
        <f t="shared" ref="D70:Y70" si="28">SUM(D16:D69)</f>
        <v>6</v>
      </c>
      <c r="E70" s="108">
        <f t="shared" si="28"/>
        <v>0</v>
      </c>
      <c r="F70" s="108">
        <f t="shared" si="28"/>
        <v>0</v>
      </c>
      <c r="G70" s="108">
        <f t="shared" si="28"/>
        <v>1</v>
      </c>
      <c r="H70" s="197">
        <f t="shared" si="28"/>
        <v>62</v>
      </c>
      <c r="I70" s="198">
        <f t="shared" si="28"/>
        <v>0</v>
      </c>
      <c r="J70" s="198">
        <f t="shared" si="28"/>
        <v>62</v>
      </c>
      <c r="K70" s="198">
        <f t="shared" si="28"/>
        <v>8</v>
      </c>
      <c r="L70" s="199">
        <f t="shared" si="28"/>
        <v>6</v>
      </c>
      <c r="M70" s="198">
        <f>SUM(M16:M69)</f>
        <v>0</v>
      </c>
      <c r="N70" s="200">
        <f>SUM(N16:N69)</f>
        <v>8</v>
      </c>
      <c r="O70" s="200">
        <f>SUM(O16:O69)</f>
        <v>8</v>
      </c>
      <c r="P70" s="198"/>
      <c r="Q70" s="198">
        <f>SUM(Q16:Q69)</f>
        <v>6</v>
      </c>
      <c r="R70" s="198">
        <f>SUM(R16:R69)</f>
        <v>0</v>
      </c>
      <c r="S70" s="201"/>
      <c r="T70" s="201">
        <f t="shared" si="28"/>
        <v>2</v>
      </c>
      <c r="U70" s="198">
        <f t="shared" si="28"/>
        <v>3</v>
      </c>
      <c r="V70" s="198">
        <f t="shared" si="28"/>
        <v>5</v>
      </c>
      <c r="W70" s="198">
        <f t="shared" si="28"/>
        <v>19</v>
      </c>
      <c r="X70" s="198">
        <f t="shared" si="28"/>
        <v>48</v>
      </c>
      <c r="Y70" s="198">
        <f t="shared" si="28"/>
        <v>35.44852941176471</v>
      </c>
      <c r="Z70" s="202">
        <f>SUM(Z16:Z69)</f>
        <v>12.55147058823529</v>
      </c>
      <c r="AA70" s="203">
        <f>AA69</f>
        <v>0</v>
      </c>
      <c r="AB70" s="203"/>
      <c r="AC70" s="203"/>
      <c r="AD70" s="203"/>
      <c r="AE70" s="135"/>
      <c r="AF70" s="223"/>
      <c r="AG70" s="198"/>
      <c r="AH70" s="198"/>
      <c r="AI70" s="198"/>
      <c r="AJ70" s="198"/>
      <c r="AK70" s="210"/>
      <c r="AL70" s="210"/>
      <c r="AM70" s="210"/>
      <c r="AN70" s="210"/>
      <c r="AO70" s="210"/>
      <c r="AP70" s="210"/>
      <c r="AQ70"/>
      <c r="AR70"/>
      <c r="AS70"/>
      <c r="AT70"/>
      <c r="AU70"/>
    </row>
    <row r="71" spans="1:47" ht="17.25" customHeight="1" thickTop="1" thickBot="1" x14ac:dyDescent="0.3">
      <c r="A71" s="107"/>
      <c r="B71" s="107"/>
      <c r="C71" s="107"/>
      <c r="D71" s="317">
        <f>SUM(D70:G70)</f>
        <v>7</v>
      </c>
      <c r="E71" s="318"/>
      <c r="F71" s="318" t="s">
        <v>81</v>
      </c>
      <c r="G71" s="319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107"/>
      <c r="AE71" s="107"/>
      <c r="AF71" s="210"/>
      <c r="AG71" s="210"/>
      <c r="AH71" s="210"/>
      <c r="AI71" s="210"/>
      <c r="AJ71" s="210"/>
      <c r="AK71" s="210"/>
      <c r="AL71" s="210"/>
      <c r="AM71" s="210"/>
      <c r="AN71" s="210"/>
      <c r="AO71" s="210"/>
      <c r="AP71" s="210"/>
    </row>
    <row r="72" spans="1:47" ht="16.5" thickTop="1" x14ac:dyDescent="0.25">
      <c r="A72" s="107"/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210"/>
      <c r="AG72" s="320"/>
      <c r="AH72" s="321"/>
      <c r="AI72" s="321"/>
      <c r="AJ72" s="322"/>
      <c r="AK72" s="224"/>
      <c r="AL72" s="225"/>
      <c r="AM72" s="226"/>
      <c r="AN72" s="320"/>
      <c r="AO72" s="321"/>
      <c r="AP72" s="322"/>
    </row>
    <row r="73" spans="1:47" ht="15.75" customHeight="1" x14ac:dyDescent="0.25">
      <c r="A73" s="107"/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210"/>
      <c r="AG73" s="227"/>
      <c r="AH73" s="228"/>
      <c r="AI73" s="228"/>
      <c r="AJ73" s="229"/>
      <c r="AK73" s="230"/>
      <c r="AL73" s="228"/>
      <c r="AM73" s="231"/>
      <c r="AN73" s="230"/>
      <c r="AO73" s="228"/>
      <c r="AP73" s="231"/>
    </row>
    <row r="74" spans="1:47" ht="15.75" customHeight="1" x14ac:dyDescent="0.25">
      <c r="A74" s="107"/>
      <c r="B74" s="107"/>
      <c r="C74" s="110"/>
      <c r="D74" s="323">
        <f>ACCUEIL!O25</f>
        <v>5.9080882352941178</v>
      </c>
      <c r="E74" s="323"/>
      <c r="F74" s="323"/>
      <c r="G74" s="111" t="s">
        <v>82</v>
      </c>
      <c r="H74" s="112"/>
      <c r="I74" s="112"/>
      <c r="J74" s="2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210"/>
      <c r="AG74" s="232"/>
      <c r="AH74" s="233"/>
      <c r="AI74" s="233"/>
      <c r="AJ74" s="234"/>
      <c r="AK74" s="235"/>
      <c r="AL74" s="233"/>
      <c r="AM74" s="236"/>
      <c r="AN74" s="237"/>
      <c r="AO74" s="238"/>
      <c r="AP74" s="239"/>
    </row>
    <row r="75" spans="1:47" ht="15.75" customHeight="1" x14ac:dyDescent="0.25">
      <c r="A75" s="107"/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210"/>
      <c r="AG75" s="232"/>
      <c r="AH75" s="233"/>
      <c r="AI75" s="233"/>
      <c r="AJ75" s="234"/>
      <c r="AK75" s="235"/>
      <c r="AL75" s="233"/>
      <c r="AM75" s="236"/>
      <c r="AN75" s="235"/>
      <c r="AO75" s="233"/>
      <c r="AP75" s="236"/>
    </row>
    <row r="76" spans="1:47" ht="15.75" customHeight="1" x14ac:dyDescent="0.25">
      <c r="A76" s="107"/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210"/>
      <c r="AG76" s="240"/>
      <c r="AH76" s="241"/>
      <c r="AI76" s="241"/>
      <c r="AJ76" s="242"/>
      <c r="AK76" s="243"/>
      <c r="AL76" s="241"/>
      <c r="AM76" s="244"/>
      <c r="AN76" s="243"/>
      <c r="AO76" s="241"/>
      <c r="AP76" s="244"/>
    </row>
    <row r="77" spans="1:47" ht="15.75" customHeight="1" x14ac:dyDescent="0.25">
      <c r="A77" s="107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210"/>
      <c r="AG77" s="232"/>
      <c r="AH77" s="233"/>
      <c r="AI77" s="233"/>
      <c r="AJ77" s="234"/>
      <c r="AK77" s="235"/>
      <c r="AL77" s="233"/>
      <c r="AM77" s="236"/>
      <c r="AN77" s="235"/>
      <c r="AO77" s="233"/>
      <c r="AP77" s="236"/>
    </row>
    <row r="78" spans="1:47" ht="15.75" customHeight="1" x14ac:dyDescent="0.25">
      <c r="A78" s="107"/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223"/>
      <c r="AG78" s="232"/>
      <c r="AH78" s="233"/>
      <c r="AI78" s="233"/>
      <c r="AJ78" s="234"/>
      <c r="AK78" s="235"/>
      <c r="AL78" s="233"/>
      <c r="AM78" s="236"/>
      <c r="AN78" s="235"/>
      <c r="AO78" s="233"/>
      <c r="AP78" s="236"/>
    </row>
    <row r="79" spans="1:47" ht="15.75" customHeight="1" x14ac:dyDescent="0.25">
      <c r="A79" s="107"/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33"/>
      <c r="AF79" s="223"/>
      <c r="AG79" s="232"/>
      <c r="AH79" s="233"/>
      <c r="AI79" s="233"/>
      <c r="AJ79" s="234"/>
      <c r="AK79" s="235"/>
      <c r="AL79" s="233"/>
      <c r="AM79" s="236"/>
      <c r="AN79" s="235"/>
      <c r="AO79" s="233"/>
      <c r="AP79" s="236"/>
    </row>
    <row r="80" spans="1:47" ht="15.75" customHeight="1" x14ac:dyDescent="0.25">
      <c r="A80" s="107"/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33"/>
      <c r="AF80" s="223"/>
      <c r="AG80" s="232"/>
      <c r="AH80" s="233"/>
      <c r="AI80" s="233"/>
      <c r="AJ80" s="234"/>
      <c r="AK80" s="235"/>
      <c r="AL80" s="233"/>
      <c r="AM80" s="236"/>
      <c r="AN80" s="245"/>
      <c r="AO80" s="246"/>
      <c r="AP80" s="247"/>
    </row>
    <row r="81" spans="1:42" ht="15.75" customHeight="1" x14ac:dyDescent="0.25">
      <c r="A81" s="107"/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33"/>
      <c r="AF81" s="223"/>
      <c r="AG81" s="232"/>
      <c r="AH81" s="233"/>
      <c r="AI81" s="233"/>
      <c r="AJ81" s="234"/>
      <c r="AK81" s="235"/>
      <c r="AL81" s="233"/>
      <c r="AM81" s="236"/>
      <c r="AN81" s="235"/>
      <c r="AO81" s="233"/>
      <c r="AP81" s="236"/>
    </row>
    <row r="82" spans="1:42" ht="15.75" customHeight="1" x14ac:dyDescent="0.25">
      <c r="A82" s="107"/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33"/>
      <c r="AF82" s="223"/>
      <c r="AG82" s="232"/>
      <c r="AH82" s="233"/>
      <c r="AI82" s="233"/>
      <c r="AJ82" s="234"/>
      <c r="AK82" s="235"/>
      <c r="AL82" s="233"/>
      <c r="AM82" s="236"/>
      <c r="AN82" s="235"/>
      <c r="AO82" s="233"/>
      <c r="AP82" s="236"/>
    </row>
    <row r="83" spans="1:42" ht="15.75" customHeight="1" x14ac:dyDescent="0.25">
      <c r="A83" s="107"/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33"/>
      <c r="AF83" s="223"/>
      <c r="AG83" s="248"/>
      <c r="AH83" s="249"/>
      <c r="AI83" s="249"/>
      <c r="AJ83" s="250"/>
      <c r="AK83" s="251"/>
      <c r="AL83" s="249"/>
      <c r="AM83" s="252"/>
      <c r="AN83" s="251"/>
      <c r="AO83" s="249"/>
      <c r="AP83" s="252"/>
    </row>
    <row r="84" spans="1:42" ht="15.75" customHeight="1" x14ac:dyDescent="0.25">
      <c r="A84" s="107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33"/>
      <c r="AF84" s="223"/>
      <c r="AG84" s="232"/>
      <c r="AH84" s="233"/>
      <c r="AI84" s="233"/>
      <c r="AJ84" s="234"/>
      <c r="AK84" s="235"/>
      <c r="AL84" s="233"/>
      <c r="AM84" s="236"/>
      <c r="AN84" s="235"/>
      <c r="AO84" s="233"/>
      <c r="AP84" s="236"/>
    </row>
    <row r="85" spans="1:42" ht="15.75" customHeight="1" x14ac:dyDescent="0.25">
      <c r="A85" s="107"/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33"/>
      <c r="AF85" s="223"/>
      <c r="AG85" s="248"/>
      <c r="AH85" s="249"/>
      <c r="AI85" s="249"/>
      <c r="AJ85" s="250"/>
      <c r="AK85" s="251"/>
      <c r="AL85" s="249"/>
      <c r="AM85" s="252"/>
      <c r="AN85" s="251"/>
      <c r="AO85" s="249"/>
      <c r="AP85" s="252"/>
    </row>
    <row r="86" spans="1:42" ht="15.75" customHeight="1" x14ac:dyDescent="0.25">
      <c r="A86" s="107"/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33"/>
      <c r="AF86" s="223"/>
      <c r="AG86" s="232"/>
      <c r="AH86" s="233"/>
      <c r="AI86" s="233"/>
      <c r="AJ86" s="234"/>
      <c r="AK86" s="253"/>
      <c r="AL86" s="233"/>
      <c r="AM86" s="236"/>
      <c r="AN86" s="253"/>
      <c r="AO86" s="233"/>
      <c r="AP86" s="236"/>
    </row>
    <row r="87" spans="1:42" ht="15.75" customHeight="1" x14ac:dyDescent="0.25">
      <c r="A87" s="107"/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33"/>
      <c r="AF87" s="223"/>
      <c r="AG87" s="232"/>
      <c r="AH87" s="233"/>
      <c r="AI87" s="233"/>
      <c r="AJ87" s="234"/>
      <c r="AK87" s="253"/>
      <c r="AL87" s="233"/>
      <c r="AM87" s="236"/>
      <c r="AN87" s="253"/>
      <c r="AO87" s="233"/>
      <c r="AP87" s="236"/>
    </row>
    <row r="88" spans="1:42" ht="15.75" customHeight="1" x14ac:dyDescent="0.25">
      <c r="A88" s="107"/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33"/>
      <c r="AF88" s="223"/>
      <c r="AG88" s="254"/>
      <c r="AH88" s="255"/>
      <c r="AI88" s="255"/>
      <c r="AJ88" s="256"/>
      <c r="AK88" s="257"/>
      <c r="AL88" s="255"/>
      <c r="AM88" s="258"/>
      <c r="AN88" s="257"/>
      <c r="AO88" s="255"/>
      <c r="AP88" s="258"/>
    </row>
    <row r="89" spans="1:42" ht="15.75" customHeight="1" x14ac:dyDescent="0.25">
      <c r="A89" s="107"/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33"/>
      <c r="AF89" s="107"/>
      <c r="AG89" s="107"/>
      <c r="AH89" s="107"/>
      <c r="AI89" s="107"/>
      <c r="AJ89" s="107"/>
      <c r="AK89" s="107"/>
      <c r="AL89" s="107"/>
    </row>
    <row r="90" spans="1:42" ht="15.75" customHeight="1" x14ac:dyDescent="0.25">
      <c r="A90" s="107"/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33"/>
      <c r="AF90" s="107"/>
      <c r="AG90" s="107"/>
      <c r="AH90" s="107"/>
      <c r="AI90" s="107"/>
      <c r="AJ90" s="107"/>
      <c r="AK90" s="107"/>
      <c r="AL90" s="107"/>
    </row>
    <row r="91" spans="1:42" ht="15.75" customHeight="1" x14ac:dyDescent="0.25">
      <c r="A91" s="107"/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33"/>
      <c r="AF91" s="107"/>
      <c r="AG91" s="107"/>
      <c r="AH91" s="107"/>
      <c r="AI91" s="107"/>
      <c r="AJ91" s="107"/>
      <c r="AK91" s="97"/>
      <c r="AL91" s="87"/>
    </row>
    <row r="92" spans="1:42" ht="15.75" customHeight="1" x14ac:dyDescent="0.25">
      <c r="A92" s="107"/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33"/>
      <c r="AF92" s="107"/>
      <c r="AG92" s="107"/>
      <c r="AH92" s="107"/>
      <c r="AI92" s="107"/>
      <c r="AJ92" s="107"/>
      <c r="AK92" s="107"/>
      <c r="AL92" s="107"/>
    </row>
    <row r="93" spans="1:42" ht="15.75" customHeight="1" x14ac:dyDescent="0.25">
      <c r="A93" s="107"/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33"/>
      <c r="AF93" s="107"/>
      <c r="AG93" s="107"/>
      <c r="AH93" s="107"/>
      <c r="AI93" s="107"/>
      <c r="AJ93" s="107"/>
      <c r="AK93" s="107"/>
      <c r="AL93" s="107"/>
    </row>
    <row r="94" spans="1:42" x14ac:dyDescent="0.25">
      <c r="A94" s="113"/>
      <c r="B94" s="113"/>
      <c r="C94" s="114"/>
      <c r="D94" s="114"/>
      <c r="E94" s="114"/>
      <c r="F94" s="114"/>
      <c r="G94" s="114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5"/>
      <c r="AB94" s="113"/>
      <c r="AC94" s="113"/>
      <c r="AD94" s="113"/>
      <c r="AE94" s="134"/>
      <c r="AF94" s="113"/>
      <c r="AG94" s="113"/>
      <c r="AH94" s="113"/>
      <c r="AI94" s="113"/>
      <c r="AJ94" s="113"/>
    </row>
    <row r="95" spans="1:42" x14ac:dyDescent="0.25">
      <c r="A95" s="113"/>
      <c r="B95" s="113"/>
      <c r="C95" s="114"/>
      <c r="D95" s="114"/>
      <c r="E95" s="114"/>
      <c r="F95" s="114"/>
      <c r="G95" s="114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5"/>
      <c r="AB95" s="113"/>
      <c r="AC95" s="113"/>
      <c r="AD95" s="113"/>
      <c r="AE95" s="134"/>
      <c r="AF95" s="113"/>
      <c r="AG95" s="113"/>
      <c r="AH95" s="113"/>
      <c r="AI95" s="113"/>
      <c r="AJ95" s="113"/>
    </row>
    <row r="96" spans="1:42" x14ac:dyDescent="0.25">
      <c r="A96" s="113"/>
      <c r="B96" s="113"/>
      <c r="C96" s="114"/>
      <c r="D96" s="114"/>
      <c r="E96" s="114"/>
      <c r="F96" s="114"/>
      <c r="G96" s="114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5"/>
      <c r="AB96" s="113"/>
      <c r="AC96" s="113"/>
      <c r="AD96" s="113"/>
      <c r="AE96" s="134"/>
      <c r="AF96" s="113"/>
      <c r="AG96" s="113"/>
      <c r="AH96" s="113"/>
      <c r="AI96" s="113"/>
      <c r="AJ96" s="113"/>
    </row>
    <row r="97" spans="1:36" x14ac:dyDescent="0.25">
      <c r="A97" s="113"/>
      <c r="B97" s="113"/>
      <c r="C97" s="114"/>
      <c r="D97" s="114"/>
      <c r="E97" s="114"/>
      <c r="F97" s="114"/>
      <c r="G97" s="114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5"/>
      <c r="AB97" s="113"/>
      <c r="AC97" s="113"/>
      <c r="AD97" s="113"/>
      <c r="AE97" s="134"/>
      <c r="AF97" s="113"/>
      <c r="AG97" s="113"/>
      <c r="AH97" s="113"/>
      <c r="AI97" s="113"/>
      <c r="AJ97" s="113"/>
    </row>
    <row r="98" spans="1:36" x14ac:dyDescent="0.25">
      <c r="A98" s="113"/>
      <c r="B98" s="113"/>
      <c r="C98" s="114"/>
      <c r="D98" s="114"/>
      <c r="E98" s="114"/>
      <c r="F98" s="114"/>
      <c r="G98" s="114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5"/>
      <c r="AB98" s="113"/>
      <c r="AC98" s="113"/>
      <c r="AD98" s="113"/>
      <c r="AE98" s="134"/>
      <c r="AF98" s="113"/>
      <c r="AG98" s="113"/>
      <c r="AH98" s="113"/>
      <c r="AI98" s="113"/>
      <c r="AJ98" s="113"/>
    </row>
    <row r="99" spans="1:36" x14ac:dyDescent="0.25">
      <c r="A99" s="113"/>
      <c r="B99" s="113"/>
      <c r="C99" s="114"/>
      <c r="D99" s="114"/>
      <c r="E99" s="114"/>
      <c r="F99" s="114"/>
      <c r="G99" s="114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5"/>
      <c r="AB99" s="113"/>
      <c r="AC99" s="113"/>
      <c r="AD99" s="113"/>
      <c r="AE99" s="134"/>
      <c r="AF99" s="113"/>
      <c r="AG99" s="113"/>
      <c r="AH99" s="113"/>
      <c r="AI99" s="113"/>
      <c r="AJ99" s="113"/>
    </row>
    <row r="100" spans="1:36" x14ac:dyDescent="0.25">
      <c r="A100" s="113"/>
      <c r="B100" s="113"/>
      <c r="C100" s="114"/>
      <c r="D100" s="114"/>
      <c r="E100" s="114"/>
      <c r="F100" s="114"/>
      <c r="G100" s="114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5"/>
      <c r="AB100" s="113"/>
      <c r="AC100" s="113"/>
      <c r="AD100" s="113"/>
      <c r="AE100" s="134"/>
      <c r="AF100" s="113"/>
      <c r="AG100" s="113"/>
      <c r="AH100" s="113"/>
      <c r="AI100" s="113"/>
      <c r="AJ100" s="113"/>
    </row>
    <row r="101" spans="1:36" x14ac:dyDescent="0.25">
      <c r="A101" s="113"/>
      <c r="B101" s="113"/>
      <c r="C101" s="114"/>
      <c r="D101" s="114"/>
      <c r="E101" s="114"/>
      <c r="F101" s="114"/>
      <c r="G101" s="114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5"/>
      <c r="AB101" s="113"/>
      <c r="AC101" s="113"/>
      <c r="AD101" s="113"/>
      <c r="AE101" s="134"/>
      <c r="AF101" s="113"/>
      <c r="AG101" s="113"/>
      <c r="AH101" s="113"/>
      <c r="AI101" s="113"/>
      <c r="AJ101" s="113"/>
    </row>
    <row r="102" spans="1:36" x14ac:dyDescent="0.25">
      <c r="A102" s="113"/>
      <c r="B102" s="113"/>
      <c r="C102" s="114"/>
      <c r="D102" s="114"/>
      <c r="E102" s="114"/>
      <c r="F102" s="114"/>
      <c r="G102" s="114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5"/>
      <c r="AB102" s="113"/>
      <c r="AC102" s="113"/>
      <c r="AD102" s="113"/>
      <c r="AE102" s="134"/>
      <c r="AF102" s="113"/>
      <c r="AG102" s="113"/>
      <c r="AH102" s="113"/>
      <c r="AI102" s="113"/>
      <c r="AJ102" s="113"/>
    </row>
    <row r="103" spans="1:36" x14ac:dyDescent="0.25">
      <c r="A103" s="113"/>
      <c r="B103" s="113"/>
      <c r="C103" s="114"/>
      <c r="D103" s="114"/>
      <c r="E103" s="114"/>
      <c r="F103" s="114"/>
      <c r="G103" s="114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5"/>
      <c r="AB103" s="113"/>
      <c r="AC103" s="113"/>
      <c r="AD103" s="113"/>
      <c r="AE103" s="134"/>
      <c r="AF103" s="113"/>
      <c r="AG103" s="113"/>
      <c r="AH103" s="113"/>
      <c r="AI103" s="113"/>
      <c r="AJ103" s="113"/>
    </row>
    <row r="104" spans="1:36" x14ac:dyDescent="0.25">
      <c r="A104" s="113"/>
      <c r="B104" s="113"/>
      <c r="C104" s="114"/>
      <c r="D104" s="114"/>
      <c r="E104" s="114"/>
      <c r="F104" s="114"/>
      <c r="G104" s="114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5"/>
      <c r="AB104" s="113"/>
      <c r="AC104" s="113"/>
      <c r="AD104" s="113"/>
      <c r="AE104" s="134"/>
      <c r="AF104" s="113"/>
      <c r="AG104" s="113"/>
      <c r="AH104" s="113"/>
      <c r="AI104" s="113"/>
      <c r="AJ104" s="113"/>
    </row>
    <row r="105" spans="1:36" x14ac:dyDescent="0.25">
      <c r="A105" s="113"/>
      <c r="B105" s="113"/>
      <c r="C105" s="114"/>
      <c r="D105" s="114"/>
      <c r="E105" s="114"/>
      <c r="F105" s="114"/>
      <c r="G105" s="114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5"/>
      <c r="AB105" s="113"/>
      <c r="AC105" s="113"/>
      <c r="AD105" s="113"/>
      <c r="AE105" s="134"/>
      <c r="AF105" s="113"/>
      <c r="AG105" s="113"/>
      <c r="AH105" s="113"/>
      <c r="AI105" s="113"/>
      <c r="AJ105" s="113"/>
    </row>
    <row r="106" spans="1:36" x14ac:dyDescent="0.25">
      <c r="A106" s="113"/>
      <c r="B106" s="113"/>
      <c r="C106" s="114"/>
      <c r="D106" s="114"/>
      <c r="E106" s="114"/>
      <c r="F106" s="114"/>
      <c r="G106" s="114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5"/>
      <c r="AB106" s="113"/>
      <c r="AC106" s="113"/>
      <c r="AD106" s="113"/>
      <c r="AE106" s="134"/>
      <c r="AF106" s="113"/>
      <c r="AG106" s="113"/>
      <c r="AH106" s="113"/>
      <c r="AI106" s="113"/>
      <c r="AJ106" s="113"/>
    </row>
    <row r="107" spans="1:36" x14ac:dyDescent="0.25">
      <c r="A107" s="113"/>
      <c r="B107" s="113"/>
      <c r="C107" s="114"/>
      <c r="D107" s="114"/>
      <c r="E107" s="114"/>
      <c r="F107" s="114"/>
      <c r="G107" s="114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5"/>
      <c r="AB107" s="113"/>
      <c r="AC107" s="113"/>
      <c r="AD107" s="113"/>
      <c r="AE107" s="134"/>
      <c r="AF107" s="113"/>
      <c r="AG107" s="113"/>
      <c r="AH107" s="113"/>
      <c r="AI107" s="113"/>
      <c r="AJ107" s="113"/>
    </row>
    <row r="108" spans="1:36" x14ac:dyDescent="0.25">
      <c r="A108" s="113"/>
      <c r="B108" s="113"/>
      <c r="C108" s="114"/>
      <c r="D108" s="114"/>
      <c r="E108" s="114"/>
      <c r="F108" s="114"/>
      <c r="G108" s="114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5"/>
      <c r="AB108" s="113"/>
      <c r="AC108" s="113"/>
      <c r="AD108" s="113"/>
      <c r="AE108" s="134"/>
      <c r="AF108" s="113"/>
      <c r="AG108" s="113"/>
      <c r="AH108" s="113"/>
      <c r="AI108" s="113"/>
      <c r="AJ108" s="113"/>
    </row>
    <row r="109" spans="1:36" x14ac:dyDescent="0.25">
      <c r="A109" s="113"/>
      <c r="B109" s="113"/>
      <c r="C109" s="114"/>
      <c r="D109" s="114"/>
      <c r="E109" s="114"/>
      <c r="F109" s="114"/>
      <c r="G109" s="114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5"/>
      <c r="AB109" s="113"/>
      <c r="AC109" s="113"/>
      <c r="AD109" s="113"/>
      <c r="AE109" s="134"/>
      <c r="AF109" s="113"/>
      <c r="AG109" s="113"/>
      <c r="AH109" s="113"/>
      <c r="AI109" s="113"/>
      <c r="AJ109" s="113"/>
    </row>
    <row r="110" spans="1:36" x14ac:dyDescent="0.25">
      <c r="AG110" s="113"/>
      <c r="AH110" s="113"/>
      <c r="AI110" s="113"/>
      <c r="AJ110" s="113"/>
    </row>
    <row r="111" spans="1:36" x14ac:dyDescent="0.25">
      <c r="AG111" s="113"/>
      <c r="AH111" s="113"/>
      <c r="AI111" s="113"/>
      <c r="AJ111" s="113"/>
    </row>
    <row r="112" spans="1:36" x14ac:dyDescent="0.25">
      <c r="AG112" s="113"/>
      <c r="AH112" s="113"/>
      <c r="AI112" s="113"/>
      <c r="AJ112" s="113"/>
    </row>
    <row r="113" spans="33:36" x14ac:dyDescent="0.25">
      <c r="AG113" s="113"/>
      <c r="AH113" s="113"/>
      <c r="AI113" s="113"/>
      <c r="AJ113" s="113"/>
    </row>
    <row r="114" spans="33:36" x14ac:dyDescent="0.25">
      <c r="AG114" s="113"/>
      <c r="AH114" s="113"/>
      <c r="AI114" s="113"/>
      <c r="AJ114" s="113"/>
    </row>
    <row r="115" spans="33:36" x14ac:dyDescent="0.25">
      <c r="AG115" s="113"/>
      <c r="AH115" s="113"/>
      <c r="AI115" s="113"/>
      <c r="AJ115" s="113"/>
    </row>
    <row r="116" spans="33:36" x14ac:dyDescent="0.25">
      <c r="AG116" s="113"/>
      <c r="AH116" s="113"/>
      <c r="AI116" s="113"/>
      <c r="AJ116" s="113"/>
    </row>
    <row r="117" spans="33:36" x14ac:dyDescent="0.25">
      <c r="AG117" s="113"/>
      <c r="AH117" s="113"/>
      <c r="AI117" s="113"/>
      <c r="AJ117" s="113"/>
    </row>
    <row r="118" spans="33:36" x14ac:dyDescent="0.25">
      <c r="AG118" s="113"/>
      <c r="AH118" s="113"/>
      <c r="AI118" s="113"/>
      <c r="AJ118" s="113"/>
    </row>
    <row r="119" spans="33:36" x14ac:dyDescent="0.25">
      <c r="AG119" s="113"/>
      <c r="AH119" s="113"/>
      <c r="AI119" s="113"/>
      <c r="AJ119" s="113"/>
    </row>
    <row r="120" spans="33:36" x14ac:dyDescent="0.25">
      <c r="AG120" s="113"/>
      <c r="AH120" s="113"/>
      <c r="AI120" s="113"/>
      <c r="AJ120" s="113"/>
    </row>
    <row r="121" spans="33:36" x14ac:dyDescent="0.25">
      <c r="AG121" s="113"/>
      <c r="AH121" s="113"/>
      <c r="AI121" s="113"/>
      <c r="AJ121" s="113"/>
    </row>
    <row r="122" spans="33:36" x14ac:dyDescent="0.25">
      <c r="AG122" s="113"/>
      <c r="AH122" s="113"/>
      <c r="AI122" s="113"/>
      <c r="AJ122" s="113"/>
    </row>
    <row r="123" spans="33:36" x14ac:dyDescent="0.25">
      <c r="AG123" s="113"/>
      <c r="AH123" s="113"/>
      <c r="AI123" s="113"/>
      <c r="AJ123" s="113"/>
    </row>
    <row r="124" spans="33:36" x14ac:dyDescent="0.25">
      <c r="AG124" s="113"/>
      <c r="AH124" s="113"/>
      <c r="AI124" s="113"/>
      <c r="AJ124" s="113"/>
    </row>
    <row r="185" spans="31:31" x14ac:dyDescent="0.25">
      <c r="AE185" s="132">
        <v>0</v>
      </c>
    </row>
  </sheetData>
  <sheetProtection selectLockedCells="1"/>
  <mergeCells count="45">
    <mergeCell ref="G3:H3"/>
    <mergeCell ref="F5:G6"/>
    <mergeCell ref="H5:J6"/>
    <mergeCell ref="K5:W6"/>
    <mergeCell ref="X5:X6"/>
    <mergeCell ref="AA5:AA6"/>
    <mergeCell ref="AG5:AJ6"/>
    <mergeCell ref="C7:C14"/>
    <mergeCell ref="D7:D15"/>
    <mergeCell ref="E7:E15"/>
    <mergeCell ref="F7:F15"/>
    <mergeCell ref="G7:G15"/>
    <mergeCell ref="H7:H15"/>
    <mergeCell ref="I7:I15"/>
    <mergeCell ref="J7:J15"/>
    <mergeCell ref="Y5:Z6"/>
    <mergeCell ref="U13:U15"/>
    <mergeCell ref="K7:K15"/>
    <mergeCell ref="L7:L15"/>
    <mergeCell ref="M7:M15"/>
    <mergeCell ref="N7:P11"/>
    <mergeCell ref="Q7:S11"/>
    <mergeCell ref="T7:T12"/>
    <mergeCell ref="T13:T15"/>
    <mergeCell ref="AA7:AA13"/>
    <mergeCell ref="AF7:AF14"/>
    <mergeCell ref="AG7:AG13"/>
    <mergeCell ref="AJ7:AJ13"/>
    <mergeCell ref="N12:N15"/>
    <mergeCell ref="Q12:Q15"/>
    <mergeCell ref="O13:O15"/>
    <mergeCell ref="P13:P15"/>
    <mergeCell ref="R13:R15"/>
    <mergeCell ref="S13:S15"/>
    <mergeCell ref="U7:U12"/>
    <mergeCell ref="V7:V15"/>
    <mergeCell ref="W7:W15"/>
    <mergeCell ref="X7:X15"/>
    <mergeCell ref="Y7:Y15"/>
    <mergeCell ref="Z7:Z15"/>
    <mergeCell ref="D71:E71"/>
    <mergeCell ref="F71:G71"/>
    <mergeCell ref="AG72:AJ72"/>
    <mergeCell ref="AN72:AP72"/>
    <mergeCell ref="D74:F74"/>
  </mergeCells>
  <hyperlinks>
    <hyperlink ref="F5:G6" location="ACCEUIL!A1" display="ACCEUIL"/>
  </hyperlinks>
  <pageMargins left="0.19685039370078741" right="0.19685039370078741" top="0.39370078740157483" bottom="0.39370078740157483" header="0.51181102362204722" footer="0.51181102362204722"/>
  <pageSetup paperSize="9" scale="51" orientation="portrait" horizontalDpi="4294967293" verticalDpi="0" r:id="rId1"/>
  <headerFooter alignWithMargins="0"/>
  <colBreaks count="1" manualBreakCount="1">
    <brk id="30" max="18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U185"/>
  <sheetViews>
    <sheetView showRowColHeaders="0" showZeros="0" topLeftCell="A4" zoomScale="80" zoomScaleNormal="80" workbookViewId="0">
      <pane xSplit="3" ySplit="12" topLeftCell="D16" activePane="bottomRight" state="frozen"/>
      <selection activeCell="H7" sqref="H7"/>
      <selection pane="topRight" activeCell="H7" sqref="H7"/>
      <selection pane="bottomLeft" activeCell="H7" sqref="H7"/>
      <selection pane="bottomRight" activeCell="B15" sqref="B15"/>
    </sheetView>
  </sheetViews>
  <sheetFormatPr baseColWidth="10" defaultRowHeight="15" x14ac:dyDescent="0.25"/>
  <cols>
    <col min="1" max="1" width="1.85546875" style="90" customWidth="1"/>
    <col min="2" max="2" width="5.5703125" style="90" customWidth="1"/>
    <col min="3" max="3" width="6.140625" style="90" customWidth="1"/>
    <col min="4" max="7" width="5.28515625" style="90" customWidth="1"/>
    <col min="8" max="8" width="8.85546875" style="90" customWidth="1"/>
    <col min="9" max="10" width="7.28515625" style="90" customWidth="1"/>
    <col min="11" max="11" width="8.5703125" style="90" customWidth="1"/>
    <col min="12" max="12" width="8.28515625" style="90" customWidth="1"/>
    <col min="13" max="16" width="8.42578125" style="90" customWidth="1"/>
    <col min="17" max="19" width="8.7109375" style="90" customWidth="1"/>
    <col min="20" max="23" width="8.140625" style="90" customWidth="1"/>
    <col min="24" max="24" width="9.28515625" style="90" customWidth="1"/>
    <col min="25" max="25" width="10.28515625" style="90" customWidth="1"/>
    <col min="26" max="26" width="9.28515625" style="90" customWidth="1"/>
    <col min="27" max="27" width="9.28515625" style="116" customWidth="1"/>
    <col min="28" max="30" width="9.28515625" style="90" customWidth="1"/>
    <col min="31" max="31" width="3.42578125" style="132" customWidth="1"/>
    <col min="32" max="32" width="7.140625" style="90" customWidth="1"/>
    <col min="33" max="33" width="8.7109375" style="90" customWidth="1"/>
    <col min="34" max="34" width="7.140625" style="90" customWidth="1"/>
    <col min="35" max="35" width="9" style="90" customWidth="1"/>
    <col min="36" max="36" width="10" style="90" customWidth="1"/>
    <col min="37" max="37" width="7.140625" style="90" customWidth="1"/>
    <col min="38" max="38" width="6.28515625" style="90" customWidth="1"/>
    <col min="39" max="39" width="16" customWidth="1"/>
    <col min="40" max="40" width="10.5703125" customWidth="1"/>
    <col min="41" max="42" width="16.7109375" customWidth="1"/>
    <col min="48" max="256" width="11.42578125" style="90"/>
    <col min="257" max="258" width="5.7109375" style="90" customWidth="1"/>
    <col min="259" max="259" width="6.140625" style="90" customWidth="1"/>
    <col min="260" max="263" width="5.28515625" style="90" customWidth="1"/>
    <col min="264" max="264" width="8.85546875" style="90" customWidth="1"/>
    <col min="265" max="266" width="7.28515625" style="90" customWidth="1"/>
    <col min="267" max="269" width="8.5703125" style="90" customWidth="1"/>
    <col min="270" max="270" width="7.28515625" style="90" customWidth="1"/>
    <col min="271" max="271" width="8.5703125" style="90" customWidth="1"/>
    <col min="272" max="272" width="9.5703125" style="90" customWidth="1"/>
    <col min="273" max="273" width="8.85546875" style="90" customWidth="1"/>
    <col min="274" max="274" width="8.140625" style="90" customWidth="1"/>
    <col min="275" max="278" width="8.5703125" style="90" customWidth="1"/>
    <col min="279" max="279" width="7.28515625" style="90" customWidth="1"/>
    <col min="280" max="280" width="8.140625" style="90" customWidth="1"/>
    <col min="281" max="284" width="9.140625" style="90" customWidth="1"/>
    <col min="285" max="285" width="9" style="90" customWidth="1"/>
    <col min="286" max="286" width="11.28515625" style="90" customWidth="1"/>
    <col min="287" max="287" width="56.28515625" style="90" customWidth="1"/>
    <col min="288" max="288" width="4.140625" style="90" customWidth="1"/>
    <col min="289" max="289" width="8" style="90" customWidth="1"/>
    <col min="290" max="291" width="9.28515625" style="90" customWidth="1"/>
    <col min="292" max="292" width="9" style="90" customWidth="1"/>
    <col min="293" max="293" width="11.42578125" style="90"/>
    <col min="294" max="294" width="15.7109375" style="90" customWidth="1"/>
    <col min="295" max="295" width="16" style="90" customWidth="1"/>
    <col min="296" max="296" width="10.5703125" style="90" customWidth="1"/>
    <col min="297" max="298" width="16.7109375" style="90" customWidth="1"/>
    <col min="299" max="512" width="11.42578125" style="90"/>
    <col min="513" max="514" width="5.7109375" style="90" customWidth="1"/>
    <col min="515" max="515" width="6.140625" style="90" customWidth="1"/>
    <col min="516" max="519" width="5.28515625" style="90" customWidth="1"/>
    <col min="520" max="520" width="8.85546875" style="90" customWidth="1"/>
    <col min="521" max="522" width="7.28515625" style="90" customWidth="1"/>
    <col min="523" max="525" width="8.5703125" style="90" customWidth="1"/>
    <col min="526" max="526" width="7.28515625" style="90" customWidth="1"/>
    <col min="527" max="527" width="8.5703125" style="90" customWidth="1"/>
    <col min="528" max="528" width="9.5703125" style="90" customWidth="1"/>
    <col min="529" max="529" width="8.85546875" style="90" customWidth="1"/>
    <col min="530" max="530" width="8.140625" style="90" customWidth="1"/>
    <col min="531" max="534" width="8.5703125" style="90" customWidth="1"/>
    <col min="535" max="535" width="7.28515625" style="90" customWidth="1"/>
    <col min="536" max="536" width="8.140625" style="90" customWidth="1"/>
    <col min="537" max="540" width="9.140625" style="90" customWidth="1"/>
    <col min="541" max="541" width="9" style="90" customWidth="1"/>
    <col min="542" max="542" width="11.28515625" style="90" customWidth="1"/>
    <col min="543" max="543" width="56.28515625" style="90" customWidth="1"/>
    <col min="544" max="544" width="4.140625" style="90" customWidth="1"/>
    <col min="545" max="545" width="8" style="90" customWidth="1"/>
    <col min="546" max="547" width="9.28515625" style="90" customWidth="1"/>
    <col min="548" max="548" width="9" style="90" customWidth="1"/>
    <col min="549" max="549" width="11.42578125" style="90"/>
    <col min="550" max="550" width="15.7109375" style="90" customWidth="1"/>
    <col min="551" max="551" width="16" style="90" customWidth="1"/>
    <col min="552" max="552" width="10.5703125" style="90" customWidth="1"/>
    <col min="553" max="554" width="16.7109375" style="90" customWidth="1"/>
    <col min="555" max="768" width="11.42578125" style="90"/>
    <col min="769" max="770" width="5.7109375" style="90" customWidth="1"/>
    <col min="771" max="771" width="6.140625" style="90" customWidth="1"/>
    <col min="772" max="775" width="5.28515625" style="90" customWidth="1"/>
    <col min="776" max="776" width="8.85546875" style="90" customWidth="1"/>
    <col min="777" max="778" width="7.28515625" style="90" customWidth="1"/>
    <col min="779" max="781" width="8.5703125" style="90" customWidth="1"/>
    <col min="782" max="782" width="7.28515625" style="90" customWidth="1"/>
    <col min="783" max="783" width="8.5703125" style="90" customWidth="1"/>
    <col min="784" max="784" width="9.5703125" style="90" customWidth="1"/>
    <col min="785" max="785" width="8.85546875" style="90" customWidth="1"/>
    <col min="786" max="786" width="8.140625" style="90" customWidth="1"/>
    <col min="787" max="790" width="8.5703125" style="90" customWidth="1"/>
    <col min="791" max="791" width="7.28515625" style="90" customWidth="1"/>
    <col min="792" max="792" width="8.140625" style="90" customWidth="1"/>
    <col min="793" max="796" width="9.140625" style="90" customWidth="1"/>
    <col min="797" max="797" width="9" style="90" customWidth="1"/>
    <col min="798" max="798" width="11.28515625" style="90" customWidth="1"/>
    <col min="799" max="799" width="56.28515625" style="90" customWidth="1"/>
    <col min="800" max="800" width="4.140625" style="90" customWidth="1"/>
    <col min="801" max="801" width="8" style="90" customWidth="1"/>
    <col min="802" max="803" width="9.28515625" style="90" customWidth="1"/>
    <col min="804" max="804" width="9" style="90" customWidth="1"/>
    <col min="805" max="805" width="11.42578125" style="90"/>
    <col min="806" max="806" width="15.7109375" style="90" customWidth="1"/>
    <col min="807" max="807" width="16" style="90" customWidth="1"/>
    <col min="808" max="808" width="10.5703125" style="90" customWidth="1"/>
    <col min="809" max="810" width="16.7109375" style="90" customWidth="1"/>
    <col min="811" max="1024" width="11.42578125" style="90"/>
    <col min="1025" max="1026" width="5.7109375" style="90" customWidth="1"/>
    <col min="1027" max="1027" width="6.140625" style="90" customWidth="1"/>
    <col min="1028" max="1031" width="5.28515625" style="90" customWidth="1"/>
    <col min="1032" max="1032" width="8.85546875" style="90" customWidth="1"/>
    <col min="1033" max="1034" width="7.28515625" style="90" customWidth="1"/>
    <col min="1035" max="1037" width="8.5703125" style="90" customWidth="1"/>
    <col min="1038" max="1038" width="7.28515625" style="90" customWidth="1"/>
    <col min="1039" max="1039" width="8.5703125" style="90" customWidth="1"/>
    <col min="1040" max="1040" width="9.5703125" style="90" customWidth="1"/>
    <col min="1041" max="1041" width="8.85546875" style="90" customWidth="1"/>
    <col min="1042" max="1042" width="8.140625" style="90" customWidth="1"/>
    <col min="1043" max="1046" width="8.5703125" style="90" customWidth="1"/>
    <col min="1047" max="1047" width="7.28515625" style="90" customWidth="1"/>
    <col min="1048" max="1048" width="8.140625" style="90" customWidth="1"/>
    <col min="1049" max="1052" width="9.140625" style="90" customWidth="1"/>
    <col min="1053" max="1053" width="9" style="90" customWidth="1"/>
    <col min="1054" max="1054" width="11.28515625" style="90" customWidth="1"/>
    <col min="1055" max="1055" width="56.28515625" style="90" customWidth="1"/>
    <col min="1056" max="1056" width="4.140625" style="90" customWidth="1"/>
    <col min="1057" max="1057" width="8" style="90" customWidth="1"/>
    <col min="1058" max="1059" width="9.28515625" style="90" customWidth="1"/>
    <col min="1060" max="1060" width="9" style="90" customWidth="1"/>
    <col min="1061" max="1061" width="11.42578125" style="90"/>
    <col min="1062" max="1062" width="15.7109375" style="90" customWidth="1"/>
    <col min="1063" max="1063" width="16" style="90" customWidth="1"/>
    <col min="1064" max="1064" width="10.5703125" style="90" customWidth="1"/>
    <col min="1065" max="1066" width="16.7109375" style="90" customWidth="1"/>
    <col min="1067" max="1280" width="11.42578125" style="90"/>
    <col min="1281" max="1282" width="5.7109375" style="90" customWidth="1"/>
    <col min="1283" max="1283" width="6.140625" style="90" customWidth="1"/>
    <col min="1284" max="1287" width="5.28515625" style="90" customWidth="1"/>
    <col min="1288" max="1288" width="8.85546875" style="90" customWidth="1"/>
    <col min="1289" max="1290" width="7.28515625" style="90" customWidth="1"/>
    <col min="1291" max="1293" width="8.5703125" style="90" customWidth="1"/>
    <col min="1294" max="1294" width="7.28515625" style="90" customWidth="1"/>
    <col min="1295" max="1295" width="8.5703125" style="90" customWidth="1"/>
    <col min="1296" max="1296" width="9.5703125" style="90" customWidth="1"/>
    <col min="1297" max="1297" width="8.85546875" style="90" customWidth="1"/>
    <col min="1298" max="1298" width="8.140625" style="90" customWidth="1"/>
    <col min="1299" max="1302" width="8.5703125" style="90" customWidth="1"/>
    <col min="1303" max="1303" width="7.28515625" style="90" customWidth="1"/>
    <col min="1304" max="1304" width="8.140625" style="90" customWidth="1"/>
    <col min="1305" max="1308" width="9.140625" style="90" customWidth="1"/>
    <col min="1309" max="1309" width="9" style="90" customWidth="1"/>
    <col min="1310" max="1310" width="11.28515625" style="90" customWidth="1"/>
    <col min="1311" max="1311" width="56.28515625" style="90" customWidth="1"/>
    <col min="1312" max="1312" width="4.140625" style="90" customWidth="1"/>
    <col min="1313" max="1313" width="8" style="90" customWidth="1"/>
    <col min="1314" max="1315" width="9.28515625" style="90" customWidth="1"/>
    <col min="1316" max="1316" width="9" style="90" customWidth="1"/>
    <col min="1317" max="1317" width="11.42578125" style="90"/>
    <col min="1318" max="1318" width="15.7109375" style="90" customWidth="1"/>
    <col min="1319" max="1319" width="16" style="90" customWidth="1"/>
    <col min="1320" max="1320" width="10.5703125" style="90" customWidth="1"/>
    <col min="1321" max="1322" width="16.7109375" style="90" customWidth="1"/>
    <col min="1323" max="1536" width="11.42578125" style="90"/>
    <col min="1537" max="1538" width="5.7109375" style="90" customWidth="1"/>
    <col min="1539" max="1539" width="6.140625" style="90" customWidth="1"/>
    <col min="1540" max="1543" width="5.28515625" style="90" customWidth="1"/>
    <col min="1544" max="1544" width="8.85546875" style="90" customWidth="1"/>
    <col min="1545" max="1546" width="7.28515625" style="90" customWidth="1"/>
    <col min="1547" max="1549" width="8.5703125" style="90" customWidth="1"/>
    <col min="1550" max="1550" width="7.28515625" style="90" customWidth="1"/>
    <col min="1551" max="1551" width="8.5703125" style="90" customWidth="1"/>
    <col min="1552" max="1552" width="9.5703125" style="90" customWidth="1"/>
    <col min="1553" max="1553" width="8.85546875" style="90" customWidth="1"/>
    <col min="1554" max="1554" width="8.140625" style="90" customWidth="1"/>
    <col min="1555" max="1558" width="8.5703125" style="90" customWidth="1"/>
    <col min="1559" max="1559" width="7.28515625" style="90" customWidth="1"/>
    <col min="1560" max="1560" width="8.140625" style="90" customWidth="1"/>
    <col min="1561" max="1564" width="9.140625" style="90" customWidth="1"/>
    <col min="1565" max="1565" width="9" style="90" customWidth="1"/>
    <col min="1566" max="1566" width="11.28515625" style="90" customWidth="1"/>
    <col min="1567" max="1567" width="56.28515625" style="90" customWidth="1"/>
    <col min="1568" max="1568" width="4.140625" style="90" customWidth="1"/>
    <col min="1569" max="1569" width="8" style="90" customWidth="1"/>
    <col min="1570" max="1571" width="9.28515625" style="90" customWidth="1"/>
    <col min="1572" max="1572" width="9" style="90" customWidth="1"/>
    <col min="1573" max="1573" width="11.42578125" style="90"/>
    <col min="1574" max="1574" width="15.7109375" style="90" customWidth="1"/>
    <col min="1575" max="1575" width="16" style="90" customWidth="1"/>
    <col min="1576" max="1576" width="10.5703125" style="90" customWidth="1"/>
    <col min="1577" max="1578" width="16.7109375" style="90" customWidth="1"/>
    <col min="1579" max="1792" width="11.42578125" style="90"/>
    <col min="1793" max="1794" width="5.7109375" style="90" customWidth="1"/>
    <col min="1795" max="1795" width="6.140625" style="90" customWidth="1"/>
    <col min="1796" max="1799" width="5.28515625" style="90" customWidth="1"/>
    <col min="1800" max="1800" width="8.85546875" style="90" customWidth="1"/>
    <col min="1801" max="1802" width="7.28515625" style="90" customWidth="1"/>
    <col min="1803" max="1805" width="8.5703125" style="90" customWidth="1"/>
    <col min="1806" max="1806" width="7.28515625" style="90" customWidth="1"/>
    <col min="1807" max="1807" width="8.5703125" style="90" customWidth="1"/>
    <col min="1808" max="1808" width="9.5703125" style="90" customWidth="1"/>
    <col min="1809" max="1809" width="8.85546875" style="90" customWidth="1"/>
    <col min="1810" max="1810" width="8.140625" style="90" customWidth="1"/>
    <col min="1811" max="1814" width="8.5703125" style="90" customWidth="1"/>
    <col min="1815" max="1815" width="7.28515625" style="90" customWidth="1"/>
    <col min="1816" max="1816" width="8.140625" style="90" customWidth="1"/>
    <col min="1817" max="1820" width="9.140625" style="90" customWidth="1"/>
    <col min="1821" max="1821" width="9" style="90" customWidth="1"/>
    <col min="1822" max="1822" width="11.28515625" style="90" customWidth="1"/>
    <col min="1823" max="1823" width="56.28515625" style="90" customWidth="1"/>
    <col min="1824" max="1824" width="4.140625" style="90" customWidth="1"/>
    <col min="1825" max="1825" width="8" style="90" customWidth="1"/>
    <col min="1826" max="1827" width="9.28515625" style="90" customWidth="1"/>
    <col min="1828" max="1828" width="9" style="90" customWidth="1"/>
    <col min="1829" max="1829" width="11.42578125" style="90"/>
    <col min="1830" max="1830" width="15.7109375" style="90" customWidth="1"/>
    <col min="1831" max="1831" width="16" style="90" customWidth="1"/>
    <col min="1832" max="1832" width="10.5703125" style="90" customWidth="1"/>
    <col min="1833" max="1834" width="16.7109375" style="90" customWidth="1"/>
    <col min="1835" max="2048" width="11.42578125" style="90"/>
    <col min="2049" max="2050" width="5.7109375" style="90" customWidth="1"/>
    <col min="2051" max="2051" width="6.140625" style="90" customWidth="1"/>
    <col min="2052" max="2055" width="5.28515625" style="90" customWidth="1"/>
    <col min="2056" max="2056" width="8.85546875" style="90" customWidth="1"/>
    <col min="2057" max="2058" width="7.28515625" style="90" customWidth="1"/>
    <col min="2059" max="2061" width="8.5703125" style="90" customWidth="1"/>
    <col min="2062" max="2062" width="7.28515625" style="90" customWidth="1"/>
    <col min="2063" max="2063" width="8.5703125" style="90" customWidth="1"/>
    <col min="2064" max="2064" width="9.5703125" style="90" customWidth="1"/>
    <col min="2065" max="2065" width="8.85546875" style="90" customWidth="1"/>
    <col min="2066" max="2066" width="8.140625" style="90" customWidth="1"/>
    <col min="2067" max="2070" width="8.5703125" style="90" customWidth="1"/>
    <col min="2071" max="2071" width="7.28515625" style="90" customWidth="1"/>
    <col min="2072" max="2072" width="8.140625" style="90" customWidth="1"/>
    <col min="2073" max="2076" width="9.140625" style="90" customWidth="1"/>
    <col min="2077" max="2077" width="9" style="90" customWidth="1"/>
    <col min="2078" max="2078" width="11.28515625" style="90" customWidth="1"/>
    <col min="2079" max="2079" width="56.28515625" style="90" customWidth="1"/>
    <col min="2080" max="2080" width="4.140625" style="90" customWidth="1"/>
    <col min="2081" max="2081" width="8" style="90" customWidth="1"/>
    <col min="2082" max="2083" width="9.28515625" style="90" customWidth="1"/>
    <col min="2084" max="2084" width="9" style="90" customWidth="1"/>
    <col min="2085" max="2085" width="11.42578125" style="90"/>
    <col min="2086" max="2086" width="15.7109375" style="90" customWidth="1"/>
    <col min="2087" max="2087" width="16" style="90" customWidth="1"/>
    <col min="2088" max="2088" width="10.5703125" style="90" customWidth="1"/>
    <col min="2089" max="2090" width="16.7109375" style="90" customWidth="1"/>
    <col min="2091" max="2304" width="11.42578125" style="90"/>
    <col min="2305" max="2306" width="5.7109375" style="90" customWidth="1"/>
    <col min="2307" max="2307" width="6.140625" style="90" customWidth="1"/>
    <col min="2308" max="2311" width="5.28515625" style="90" customWidth="1"/>
    <col min="2312" max="2312" width="8.85546875" style="90" customWidth="1"/>
    <col min="2313" max="2314" width="7.28515625" style="90" customWidth="1"/>
    <col min="2315" max="2317" width="8.5703125" style="90" customWidth="1"/>
    <col min="2318" max="2318" width="7.28515625" style="90" customWidth="1"/>
    <col min="2319" max="2319" width="8.5703125" style="90" customWidth="1"/>
    <col min="2320" max="2320" width="9.5703125" style="90" customWidth="1"/>
    <col min="2321" max="2321" width="8.85546875" style="90" customWidth="1"/>
    <col min="2322" max="2322" width="8.140625" style="90" customWidth="1"/>
    <col min="2323" max="2326" width="8.5703125" style="90" customWidth="1"/>
    <col min="2327" max="2327" width="7.28515625" style="90" customWidth="1"/>
    <col min="2328" max="2328" width="8.140625" style="90" customWidth="1"/>
    <col min="2329" max="2332" width="9.140625" style="90" customWidth="1"/>
    <col min="2333" max="2333" width="9" style="90" customWidth="1"/>
    <col min="2334" max="2334" width="11.28515625" style="90" customWidth="1"/>
    <col min="2335" max="2335" width="56.28515625" style="90" customWidth="1"/>
    <col min="2336" max="2336" width="4.140625" style="90" customWidth="1"/>
    <col min="2337" max="2337" width="8" style="90" customWidth="1"/>
    <col min="2338" max="2339" width="9.28515625" style="90" customWidth="1"/>
    <col min="2340" max="2340" width="9" style="90" customWidth="1"/>
    <col min="2341" max="2341" width="11.42578125" style="90"/>
    <col min="2342" max="2342" width="15.7109375" style="90" customWidth="1"/>
    <col min="2343" max="2343" width="16" style="90" customWidth="1"/>
    <col min="2344" max="2344" width="10.5703125" style="90" customWidth="1"/>
    <col min="2345" max="2346" width="16.7109375" style="90" customWidth="1"/>
    <col min="2347" max="2560" width="11.42578125" style="90"/>
    <col min="2561" max="2562" width="5.7109375" style="90" customWidth="1"/>
    <col min="2563" max="2563" width="6.140625" style="90" customWidth="1"/>
    <col min="2564" max="2567" width="5.28515625" style="90" customWidth="1"/>
    <col min="2568" max="2568" width="8.85546875" style="90" customWidth="1"/>
    <col min="2569" max="2570" width="7.28515625" style="90" customWidth="1"/>
    <col min="2571" max="2573" width="8.5703125" style="90" customWidth="1"/>
    <col min="2574" max="2574" width="7.28515625" style="90" customWidth="1"/>
    <col min="2575" max="2575" width="8.5703125" style="90" customWidth="1"/>
    <col min="2576" max="2576" width="9.5703125" style="90" customWidth="1"/>
    <col min="2577" max="2577" width="8.85546875" style="90" customWidth="1"/>
    <col min="2578" max="2578" width="8.140625" style="90" customWidth="1"/>
    <col min="2579" max="2582" width="8.5703125" style="90" customWidth="1"/>
    <col min="2583" max="2583" width="7.28515625" style="90" customWidth="1"/>
    <col min="2584" max="2584" width="8.140625" style="90" customWidth="1"/>
    <col min="2585" max="2588" width="9.140625" style="90" customWidth="1"/>
    <col min="2589" max="2589" width="9" style="90" customWidth="1"/>
    <col min="2590" max="2590" width="11.28515625" style="90" customWidth="1"/>
    <col min="2591" max="2591" width="56.28515625" style="90" customWidth="1"/>
    <col min="2592" max="2592" width="4.140625" style="90" customWidth="1"/>
    <col min="2593" max="2593" width="8" style="90" customWidth="1"/>
    <col min="2594" max="2595" width="9.28515625" style="90" customWidth="1"/>
    <col min="2596" max="2596" width="9" style="90" customWidth="1"/>
    <col min="2597" max="2597" width="11.42578125" style="90"/>
    <col min="2598" max="2598" width="15.7109375" style="90" customWidth="1"/>
    <col min="2599" max="2599" width="16" style="90" customWidth="1"/>
    <col min="2600" max="2600" width="10.5703125" style="90" customWidth="1"/>
    <col min="2601" max="2602" width="16.7109375" style="90" customWidth="1"/>
    <col min="2603" max="2816" width="11.42578125" style="90"/>
    <col min="2817" max="2818" width="5.7109375" style="90" customWidth="1"/>
    <col min="2819" max="2819" width="6.140625" style="90" customWidth="1"/>
    <col min="2820" max="2823" width="5.28515625" style="90" customWidth="1"/>
    <col min="2824" max="2824" width="8.85546875" style="90" customWidth="1"/>
    <col min="2825" max="2826" width="7.28515625" style="90" customWidth="1"/>
    <col min="2827" max="2829" width="8.5703125" style="90" customWidth="1"/>
    <col min="2830" max="2830" width="7.28515625" style="90" customWidth="1"/>
    <col min="2831" max="2831" width="8.5703125" style="90" customWidth="1"/>
    <col min="2832" max="2832" width="9.5703125" style="90" customWidth="1"/>
    <col min="2833" max="2833" width="8.85546875" style="90" customWidth="1"/>
    <col min="2834" max="2834" width="8.140625" style="90" customWidth="1"/>
    <col min="2835" max="2838" width="8.5703125" style="90" customWidth="1"/>
    <col min="2839" max="2839" width="7.28515625" style="90" customWidth="1"/>
    <col min="2840" max="2840" width="8.140625" style="90" customWidth="1"/>
    <col min="2841" max="2844" width="9.140625" style="90" customWidth="1"/>
    <col min="2845" max="2845" width="9" style="90" customWidth="1"/>
    <col min="2846" max="2846" width="11.28515625" style="90" customWidth="1"/>
    <col min="2847" max="2847" width="56.28515625" style="90" customWidth="1"/>
    <col min="2848" max="2848" width="4.140625" style="90" customWidth="1"/>
    <col min="2849" max="2849" width="8" style="90" customWidth="1"/>
    <col min="2850" max="2851" width="9.28515625" style="90" customWidth="1"/>
    <col min="2852" max="2852" width="9" style="90" customWidth="1"/>
    <col min="2853" max="2853" width="11.42578125" style="90"/>
    <col min="2854" max="2854" width="15.7109375" style="90" customWidth="1"/>
    <col min="2855" max="2855" width="16" style="90" customWidth="1"/>
    <col min="2856" max="2856" width="10.5703125" style="90" customWidth="1"/>
    <col min="2857" max="2858" width="16.7109375" style="90" customWidth="1"/>
    <col min="2859" max="3072" width="11.42578125" style="90"/>
    <col min="3073" max="3074" width="5.7109375" style="90" customWidth="1"/>
    <col min="3075" max="3075" width="6.140625" style="90" customWidth="1"/>
    <col min="3076" max="3079" width="5.28515625" style="90" customWidth="1"/>
    <col min="3080" max="3080" width="8.85546875" style="90" customWidth="1"/>
    <col min="3081" max="3082" width="7.28515625" style="90" customWidth="1"/>
    <col min="3083" max="3085" width="8.5703125" style="90" customWidth="1"/>
    <col min="3086" max="3086" width="7.28515625" style="90" customWidth="1"/>
    <col min="3087" max="3087" width="8.5703125" style="90" customWidth="1"/>
    <col min="3088" max="3088" width="9.5703125" style="90" customWidth="1"/>
    <col min="3089" max="3089" width="8.85546875" style="90" customWidth="1"/>
    <col min="3090" max="3090" width="8.140625" style="90" customWidth="1"/>
    <col min="3091" max="3094" width="8.5703125" style="90" customWidth="1"/>
    <col min="3095" max="3095" width="7.28515625" style="90" customWidth="1"/>
    <col min="3096" max="3096" width="8.140625" style="90" customWidth="1"/>
    <col min="3097" max="3100" width="9.140625" style="90" customWidth="1"/>
    <col min="3101" max="3101" width="9" style="90" customWidth="1"/>
    <col min="3102" max="3102" width="11.28515625" style="90" customWidth="1"/>
    <col min="3103" max="3103" width="56.28515625" style="90" customWidth="1"/>
    <col min="3104" max="3104" width="4.140625" style="90" customWidth="1"/>
    <col min="3105" max="3105" width="8" style="90" customWidth="1"/>
    <col min="3106" max="3107" width="9.28515625" style="90" customWidth="1"/>
    <col min="3108" max="3108" width="9" style="90" customWidth="1"/>
    <col min="3109" max="3109" width="11.42578125" style="90"/>
    <col min="3110" max="3110" width="15.7109375" style="90" customWidth="1"/>
    <col min="3111" max="3111" width="16" style="90" customWidth="1"/>
    <col min="3112" max="3112" width="10.5703125" style="90" customWidth="1"/>
    <col min="3113" max="3114" width="16.7109375" style="90" customWidth="1"/>
    <col min="3115" max="3328" width="11.42578125" style="90"/>
    <col min="3329" max="3330" width="5.7109375" style="90" customWidth="1"/>
    <col min="3331" max="3331" width="6.140625" style="90" customWidth="1"/>
    <col min="3332" max="3335" width="5.28515625" style="90" customWidth="1"/>
    <col min="3336" max="3336" width="8.85546875" style="90" customWidth="1"/>
    <col min="3337" max="3338" width="7.28515625" style="90" customWidth="1"/>
    <col min="3339" max="3341" width="8.5703125" style="90" customWidth="1"/>
    <col min="3342" max="3342" width="7.28515625" style="90" customWidth="1"/>
    <col min="3343" max="3343" width="8.5703125" style="90" customWidth="1"/>
    <col min="3344" max="3344" width="9.5703125" style="90" customWidth="1"/>
    <col min="3345" max="3345" width="8.85546875" style="90" customWidth="1"/>
    <col min="3346" max="3346" width="8.140625" style="90" customWidth="1"/>
    <col min="3347" max="3350" width="8.5703125" style="90" customWidth="1"/>
    <col min="3351" max="3351" width="7.28515625" style="90" customWidth="1"/>
    <col min="3352" max="3352" width="8.140625" style="90" customWidth="1"/>
    <col min="3353" max="3356" width="9.140625" style="90" customWidth="1"/>
    <col min="3357" max="3357" width="9" style="90" customWidth="1"/>
    <col min="3358" max="3358" width="11.28515625" style="90" customWidth="1"/>
    <col min="3359" max="3359" width="56.28515625" style="90" customWidth="1"/>
    <col min="3360" max="3360" width="4.140625" style="90" customWidth="1"/>
    <col min="3361" max="3361" width="8" style="90" customWidth="1"/>
    <col min="3362" max="3363" width="9.28515625" style="90" customWidth="1"/>
    <col min="3364" max="3364" width="9" style="90" customWidth="1"/>
    <col min="3365" max="3365" width="11.42578125" style="90"/>
    <col min="3366" max="3366" width="15.7109375" style="90" customWidth="1"/>
    <col min="3367" max="3367" width="16" style="90" customWidth="1"/>
    <col min="3368" max="3368" width="10.5703125" style="90" customWidth="1"/>
    <col min="3369" max="3370" width="16.7109375" style="90" customWidth="1"/>
    <col min="3371" max="3584" width="11.42578125" style="90"/>
    <col min="3585" max="3586" width="5.7109375" style="90" customWidth="1"/>
    <col min="3587" max="3587" width="6.140625" style="90" customWidth="1"/>
    <col min="3588" max="3591" width="5.28515625" style="90" customWidth="1"/>
    <col min="3592" max="3592" width="8.85546875" style="90" customWidth="1"/>
    <col min="3593" max="3594" width="7.28515625" style="90" customWidth="1"/>
    <col min="3595" max="3597" width="8.5703125" style="90" customWidth="1"/>
    <col min="3598" max="3598" width="7.28515625" style="90" customWidth="1"/>
    <col min="3599" max="3599" width="8.5703125" style="90" customWidth="1"/>
    <col min="3600" max="3600" width="9.5703125" style="90" customWidth="1"/>
    <col min="3601" max="3601" width="8.85546875" style="90" customWidth="1"/>
    <col min="3602" max="3602" width="8.140625" style="90" customWidth="1"/>
    <col min="3603" max="3606" width="8.5703125" style="90" customWidth="1"/>
    <col min="3607" max="3607" width="7.28515625" style="90" customWidth="1"/>
    <col min="3608" max="3608" width="8.140625" style="90" customWidth="1"/>
    <col min="3609" max="3612" width="9.140625" style="90" customWidth="1"/>
    <col min="3613" max="3613" width="9" style="90" customWidth="1"/>
    <col min="3614" max="3614" width="11.28515625" style="90" customWidth="1"/>
    <col min="3615" max="3615" width="56.28515625" style="90" customWidth="1"/>
    <col min="3616" max="3616" width="4.140625" style="90" customWidth="1"/>
    <col min="3617" max="3617" width="8" style="90" customWidth="1"/>
    <col min="3618" max="3619" width="9.28515625" style="90" customWidth="1"/>
    <col min="3620" max="3620" width="9" style="90" customWidth="1"/>
    <col min="3621" max="3621" width="11.42578125" style="90"/>
    <col min="3622" max="3622" width="15.7109375" style="90" customWidth="1"/>
    <col min="3623" max="3623" width="16" style="90" customWidth="1"/>
    <col min="3624" max="3624" width="10.5703125" style="90" customWidth="1"/>
    <col min="3625" max="3626" width="16.7109375" style="90" customWidth="1"/>
    <col min="3627" max="3840" width="11.42578125" style="90"/>
    <col min="3841" max="3842" width="5.7109375" style="90" customWidth="1"/>
    <col min="3843" max="3843" width="6.140625" style="90" customWidth="1"/>
    <col min="3844" max="3847" width="5.28515625" style="90" customWidth="1"/>
    <col min="3848" max="3848" width="8.85546875" style="90" customWidth="1"/>
    <col min="3849" max="3850" width="7.28515625" style="90" customWidth="1"/>
    <col min="3851" max="3853" width="8.5703125" style="90" customWidth="1"/>
    <col min="3854" max="3854" width="7.28515625" style="90" customWidth="1"/>
    <col min="3855" max="3855" width="8.5703125" style="90" customWidth="1"/>
    <col min="3856" max="3856" width="9.5703125" style="90" customWidth="1"/>
    <col min="3857" max="3857" width="8.85546875" style="90" customWidth="1"/>
    <col min="3858" max="3858" width="8.140625" style="90" customWidth="1"/>
    <col min="3859" max="3862" width="8.5703125" style="90" customWidth="1"/>
    <col min="3863" max="3863" width="7.28515625" style="90" customWidth="1"/>
    <col min="3864" max="3864" width="8.140625" style="90" customWidth="1"/>
    <col min="3865" max="3868" width="9.140625" style="90" customWidth="1"/>
    <col min="3869" max="3869" width="9" style="90" customWidth="1"/>
    <col min="3870" max="3870" width="11.28515625" style="90" customWidth="1"/>
    <col min="3871" max="3871" width="56.28515625" style="90" customWidth="1"/>
    <col min="3872" max="3872" width="4.140625" style="90" customWidth="1"/>
    <col min="3873" max="3873" width="8" style="90" customWidth="1"/>
    <col min="3874" max="3875" width="9.28515625" style="90" customWidth="1"/>
    <col min="3876" max="3876" width="9" style="90" customWidth="1"/>
    <col min="3877" max="3877" width="11.42578125" style="90"/>
    <col min="3878" max="3878" width="15.7109375" style="90" customWidth="1"/>
    <col min="3879" max="3879" width="16" style="90" customWidth="1"/>
    <col min="3880" max="3880" width="10.5703125" style="90" customWidth="1"/>
    <col min="3881" max="3882" width="16.7109375" style="90" customWidth="1"/>
    <col min="3883" max="4096" width="11.42578125" style="90"/>
    <col min="4097" max="4098" width="5.7109375" style="90" customWidth="1"/>
    <col min="4099" max="4099" width="6.140625" style="90" customWidth="1"/>
    <col min="4100" max="4103" width="5.28515625" style="90" customWidth="1"/>
    <col min="4104" max="4104" width="8.85546875" style="90" customWidth="1"/>
    <col min="4105" max="4106" width="7.28515625" style="90" customWidth="1"/>
    <col min="4107" max="4109" width="8.5703125" style="90" customWidth="1"/>
    <col min="4110" max="4110" width="7.28515625" style="90" customWidth="1"/>
    <col min="4111" max="4111" width="8.5703125" style="90" customWidth="1"/>
    <col min="4112" max="4112" width="9.5703125" style="90" customWidth="1"/>
    <col min="4113" max="4113" width="8.85546875" style="90" customWidth="1"/>
    <col min="4114" max="4114" width="8.140625" style="90" customWidth="1"/>
    <col min="4115" max="4118" width="8.5703125" style="90" customWidth="1"/>
    <col min="4119" max="4119" width="7.28515625" style="90" customWidth="1"/>
    <col min="4120" max="4120" width="8.140625" style="90" customWidth="1"/>
    <col min="4121" max="4124" width="9.140625" style="90" customWidth="1"/>
    <col min="4125" max="4125" width="9" style="90" customWidth="1"/>
    <col min="4126" max="4126" width="11.28515625" style="90" customWidth="1"/>
    <col min="4127" max="4127" width="56.28515625" style="90" customWidth="1"/>
    <col min="4128" max="4128" width="4.140625" style="90" customWidth="1"/>
    <col min="4129" max="4129" width="8" style="90" customWidth="1"/>
    <col min="4130" max="4131" width="9.28515625" style="90" customWidth="1"/>
    <col min="4132" max="4132" width="9" style="90" customWidth="1"/>
    <col min="4133" max="4133" width="11.42578125" style="90"/>
    <col min="4134" max="4134" width="15.7109375" style="90" customWidth="1"/>
    <col min="4135" max="4135" width="16" style="90" customWidth="1"/>
    <col min="4136" max="4136" width="10.5703125" style="90" customWidth="1"/>
    <col min="4137" max="4138" width="16.7109375" style="90" customWidth="1"/>
    <col min="4139" max="4352" width="11.42578125" style="90"/>
    <col min="4353" max="4354" width="5.7109375" style="90" customWidth="1"/>
    <col min="4355" max="4355" width="6.140625" style="90" customWidth="1"/>
    <col min="4356" max="4359" width="5.28515625" style="90" customWidth="1"/>
    <col min="4360" max="4360" width="8.85546875" style="90" customWidth="1"/>
    <col min="4361" max="4362" width="7.28515625" style="90" customWidth="1"/>
    <col min="4363" max="4365" width="8.5703125" style="90" customWidth="1"/>
    <col min="4366" max="4366" width="7.28515625" style="90" customWidth="1"/>
    <col min="4367" max="4367" width="8.5703125" style="90" customWidth="1"/>
    <col min="4368" max="4368" width="9.5703125" style="90" customWidth="1"/>
    <col min="4369" max="4369" width="8.85546875" style="90" customWidth="1"/>
    <col min="4370" max="4370" width="8.140625" style="90" customWidth="1"/>
    <col min="4371" max="4374" width="8.5703125" style="90" customWidth="1"/>
    <col min="4375" max="4375" width="7.28515625" style="90" customWidth="1"/>
    <col min="4376" max="4376" width="8.140625" style="90" customWidth="1"/>
    <col min="4377" max="4380" width="9.140625" style="90" customWidth="1"/>
    <col min="4381" max="4381" width="9" style="90" customWidth="1"/>
    <col min="4382" max="4382" width="11.28515625" style="90" customWidth="1"/>
    <col min="4383" max="4383" width="56.28515625" style="90" customWidth="1"/>
    <col min="4384" max="4384" width="4.140625" style="90" customWidth="1"/>
    <col min="4385" max="4385" width="8" style="90" customWidth="1"/>
    <col min="4386" max="4387" width="9.28515625" style="90" customWidth="1"/>
    <col min="4388" max="4388" width="9" style="90" customWidth="1"/>
    <col min="4389" max="4389" width="11.42578125" style="90"/>
    <col min="4390" max="4390" width="15.7109375" style="90" customWidth="1"/>
    <col min="4391" max="4391" width="16" style="90" customWidth="1"/>
    <col min="4392" max="4392" width="10.5703125" style="90" customWidth="1"/>
    <col min="4393" max="4394" width="16.7109375" style="90" customWidth="1"/>
    <col min="4395" max="4608" width="11.42578125" style="90"/>
    <col min="4609" max="4610" width="5.7109375" style="90" customWidth="1"/>
    <col min="4611" max="4611" width="6.140625" style="90" customWidth="1"/>
    <col min="4612" max="4615" width="5.28515625" style="90" customWidth="1"/>
    <col min="4616" max="4616" width="8.85546875" style="90" customWidth="1"/>
    <col min="4617" max="4618" width="7.28515625" style="90" customWidth="1"/>
    <col min="4619" max="4621" width="8.5703125" style="90" customWidth="1"/>
    <col min="4622" max="4622" width="7.28515625" style="90" customWidth="1"/>
    <col min="4623" max="4623" width="8.5703125" style="90" customWidth="1"/>
    <col min="4624" max="4624" width="9.5703125" style="90" customWidth="1"/>
    <col min="4625" max="4625" width="8.85546875" style="90" customWidth="1"/>
    <col min="4626" max="4626" width="8.140625" style="90" customWidth="1"/>
    <col min="4627" max="4630" width="8.5703125" style="90" customWidth="1"/>
    <col min="4631" max="4631" width="7.28515625" style="90" customWidth="1"/>
    <col min="4632" max="4632" width="8.140625" style="90" customWidth="1"/>
    <col min="4633" max="4636" width="9.140625" style="90" customWidth="1"/>
    <col min="4637" max="4637" width="9" style="90" customWidth="1"/>
    <col min="4638" max="4638" width="11.28515625" style="90" customWidth="1"/>
    <col min="4639" max="4639" width="56.28515625" style="90" customWidth="1"/>
    <col min="4640" max="4640" width="4.140625" style="90" customWidth="1"/>
    <col min="4641" max="4641" width="8" style="90" customWidth="1"/>
    <col min="4642" max="4643" width="9.28515625" style="90" customWidth="1"/>
    <col min="4644" max="4644" width="9" style="90" customWidth="1"/>
    <col min="4645" max="4645" width="11.42578125" style="90"/>
    <col min="4646" max="4646" width="15.7109375" style="90" customWidth="1"/>
    <col min="4647" max="4647" width="16" style="90" customWidth="1"/>
    <col min="4648" max="4648" width="10.5703125" style="90" customWidth="1"/>
    <col min="4649" max="4650" width="16.7109375" style="90" customWidth="1"/>
    <col min="4651" max="4864" width="11.42578125" style="90"/>
    <col min="4865" max="4866" width="5.7109375" style="90" customWidth="1"/>
    <col min="4867" max="4867" width="6.140625" style="90" customWidth="1"/>
    <col min="4868" max="4871" width="5.28515625" style="90" customWidth="1"/>
    <col min="4872" max="4872" width="8.85546875" style="90" customWidth="1"/>
    <col min="4873" max="4874" width="7.28515625" style="90" customWidth="1"/>
    <col min="4875" max="4877" width="8.5703125" style="90" customWidth="1"/>
    <col min="4878" max="4878" width="7.28515625" style="90" customWidth="1"/>
    <col min="4879" max="4879" width="8.5703125" style="90" customWidth="1"/>
    <col min="4880" max="4880" width="9.5703125" style="90" customWidth="1"/>
    <col min="4881" max="4881" width="8.85546875" style="90" customWidth="1"/>
    <col min="4882" max="4882" width="8.140625" style="90" customWidth="1"/>
    <col min="4883" max="4886" width="8.5703125" style="90" customWidth="1"/>
    <col min="4887" max="4887" width="7.28515625" style="90" customWidth="1"/>
    <col min="4888" max="4888" width="8.140625" style="90" customWidth="1"/>
    <col min="4889" max="4892" width="9.140625" style="90" customWidth="1"/>
    <col min="4893" max="4893" width="9" style="90" customWidth="1"/>
    <col min="4894" max="4894" width="11.28515625" style="90" customWidth="1"/>
    <col min="4895" max="4895" width="56.28515625" style="90" customWidth="1"/>
    <col min="4896" max="4896" width="4.140625" style="90" customWidth="1"/>
    <col min="4897" max="4897" width="8" style="90" customWidth="1"/>
    <col min="4898" max="4899" width="9.28515625" style="90" customWidth="1"/>
    <col min="4900" max="4900" width="9" style="90" customWidth="1"/>
    <col min="4901" max="4901" width="11.42578125" style="90"/>
    <col min="4902" max="4902" width="15.7109375" style="90" customWidth="1"/>
    <col min="4903" max="4903" width="16" style="90" customWidth="1"/>
    <col min="4904" max="4904" width="10.5703125" style="90" customWidth="1"/>
    <col min="4905" max="4906" width="16.7109375" style="90" customWidth="1"/>
    <col min="4907" max="5120" width="11.42578125" style="90"/>
    <col min="5121" max="5122" width="5.7109375" style="90" customWidth="1"/>
    <col min="5123" max="5123" width="6.140625" style="90" customWidth="1"/>
    <col min="5124" max="5127" width="5.28515625" style="90" customWidth="1"/>
    <col min="5128" max="5128" width="8.85546875" style="90" customWidth="1"/>
    <col min="5129" max="5130" width="7.28515625" style="90" customWidth="1"/>
    <col min="5131" max="5133" width="8.5703125" style="90" customWidth="1"/>
    <col min="5134" max="5134" width="7.28515625" style="90" customWidth="1"/>
    <col min="5135" max="5135" width="8.5703125" style="90" customWidth="1"/>
    <col min="5136" max="5136" width="9.5703125" style="90" customWidth="1"/>
    <col min="5137" max="5137" width="8.85546875" style="90" customWidth="1"/>
    <col min="5138" max="5138" width="8.140625" style="90" customWidth="1"/>
    <col min="5139" max="5142" width="8.5703125" style="90" customWidth="1"/>
    <col min="5143" max="5143" width="7.28515625" style="90" customWidth="1"/>
    <col min="5144" max="5144" width="8.140625" style="90" customWidth="1"/>
    <col min="5145" max="5148" width="9.140625" style="90" customWidth="1"/>
    <col min="5149" max="5149" width="9" style="90" customWidth="1"/>
    <col min="5150" max="5150" width="11.28515625" style="90" customWidth="1"/>
    <col min="5151" max="5151" width="56.28515625" style="90" customWidth="1"/>
    <col min="5152" max="5152" width="4.140625" style="90" customWidth="1"/>
    <col min="5153" max="5153" width="8" style="90" customWidth="1"/>
    <col min="5154" max="5155" width="9.28515625" style="90" customWidth="1"/>
    <col min="5156" max="5156" width="9" style="90" customWidth="1"/>
    <col min="5157" max="5157" width="11.42578125" style="90"/>
    <col min="5158" max="5158" width="15.7109375" style="90" customWidth="1"/>
    <col min="5159" max="5159" width="16" style="90" customWidth="1"/>
    <col min="5160" max="5160" width="10.5703125" style="90" customWidth="1"/>
    <col min="5161" max="5162" width="16.7109375" style="90" customWidth="1"/>
    <col min="5163" max="5376" width="11.42578125" style="90"/>
    <col min="5377" max="5378" width="5.7109375" style="90" customWidth="1"/>
    <col min="5379" max="5379" width="6.140625" style="90" customWidth="1"/>
    <col min="5380" max="5383" width="5.28515625" style="90" customWidth="1"/>
    <col min="5384" max="5384" width="8.85546875" style="90" customWidth="1"/>
    <col min="5385" max="5386" width="7.28515625" style="90" customWidth="1"/>
    <col min="5387" max="5389" width="8.5703125" style="90" customWidth="1"/>
    <col min="5390" max="5390" width="7.28515625" style="90" customWidth="1"/>
    <col min="5391" max="5391" width="8.5703125" style="90" customWidth="1"/>
    <col min="5392" max="5392" width="9.5703125" style="90" customWidth="1"/>
    <col min="5393" max="5393" width="8.85546875" style="90" customWidth="1"/>
    <col min="5394" max="5394" width="8.140625" style="90" customWidth="1"/>
    <col min="5395" max="5398" width="8.5703125" style="90" customWidth="1"/>
    <col min="5399" max="5399" width="7.28515625" style="90" customWidth="1"/>
    <col min="5400" max="5400" width="8.140625" style="90" customWidth="1"/>
    <col min="5401" max="5404" width="9.140625" style="90" customWidth="1"/>
    <col min="5405" max="5405" width="9" style="90" customWidth="1"/>
    <col min="5406" max="5406" width="11.28515625" style="90" customWidth="1"/>
    <col min="5407" max="5407" width="56.28515625" style="90" customWidth="1"/>
    <col min="5408" max="5408" width="4.140625" style="90" customWidth="1"/>
    <col min="5409" max="5409" width="8" style="90" customWidth="1"/>
    <col min="5410" max="5411" width="9.28515625" style="90" customWidth="1"/>
    <col min="5412" max="5412" width="9" style="90" customWidth="1"/>
    <col min="5413" max="5413" width="11.42578125" style="90"/>
    <col min="5414" max="5414" width="15.7109375" style="90" customWidth="1"/>
    <col min="5415" max="5415" width="16" style="90" customWidth="1"/>
    <col min="5416" max="5416" width="10.5703125" style="90" customWidth="1"/>
    <col min="5417" max="5418" width="16.7109375" style="90" customWidth="1"/>
    <col min="5419" max="5632" width="11.42578125" style="90"/>
    <col min="5633" max="5634" width="5.7109375" style="90" customWidth="1"/>
    <col min="5635" max="5635" width="6.140625" style="90" customWidth="1"/>
    <col min="5636" max="5639" width="5.28515625" style="90" customWidth="1"/>
    <col min="5640" max="5640" width="8.85546875" style="90" customWidth="1"/>
    <col min="5641" max="5642" width="7.28515625" style="90" customWidth="1"/>
    <col min="5643" max="5645" width="8.5703125" style="90" customWidth="1"/>
    <col min="5646" max="5646" width="7.28515625" style="90" customWidth="1"/>
    <col min="5647" max="5647" width="8.5703125" style="90" customWidth="1"/>
    <col min="5648" max="5648" width="9.5703125" style="90" customWidth="1"/>
    <col min="5649" max="5649" width="8.85546875" style="90" customWidth="1"/>
    <col min="5650" max="5650" width="8.140625" style="90" customWidth="1"/>
    <col min="5651" max="5654" width="8.5703125" style="90" customWidth="1"/>
    <col min="5655" max="5655" width="7.28515625" style="90" customWidth="1"/>
    <col min="5656" max="5656" width="8.140625" style="90" customWidth="1"/>
    <col min="5657" max="5660" width="9.140625" style="90" customWidth="1"/>
    <col min="5661" max="5661" width="9" style="90" customWidth="1"/>
    <col min="5662" max="5662" width="11.28515625" style="90" customWidth="1"/>
    <col min="5663" max="5663" width="56.28515625" style="90" customWidth="1"/>
    <col min="5664" max="5664" width="4.140625" style="90" customWidth="1"/>
    <col min="5665" max="5665" width="8" style="90" customWidth="1"/>
    <col min="5666" max="5667" width="9.28515625" style="90" customWidth="1"/>
    <col min="5668" max="5668" width="9" style="90" customWidth="1"/>
    <col min="5669" max="5669" width="11.42578125" style="90"/>
    <col min="5670" max="5670" width="15.7109375" style="90" customWidth="1"/>
    <col min="5671" max="5671" width="16" style="90" customWidth="1"/>
    <col min="5672" max="5672" width="10.5703125" style="90" customWidth="1"/>
    <col min="5673" max="5674" width="16.7109375" style="90" customWidth="1"/>
    <col min="5675" max="5888" width="11.42578125" style="90"/>
    <col min="5889" max="5890" width="5.7109375" style="90" customWidth="1"/>
    <col min="5891" max="5891" width="6.140625" style="90" customWidth="1"/>
    <col min="5892" max="5895" width="5.28515625" style="90" customWidth="1"/>
    <col min="5896" max="5896" width="8.85546875" style="90" customWidth="1"/>
    <col min="5897" max="5898" width="7.28515625" style="90" customWidth="1"/>
    <col min="5899" max="5901" width="8.5703125" style="90" customWidth="1"/>
    <col min="5902" max="5902" width="7.28515625" style="90" customWidth="1"/>
    <col min="5903" max="5903" width="8.5703125" style="90" customWidth="1"/>
    <col min="5904" max="5904" width="9.5703125" style="90" customWidth="1"/>
    <col min="5905" max="5905" width="8.85546875" style="90" customWidth="1"/>
    <col min="5906" max="5906" width="8.140625" style="90" customWidth="1"/>
    <col min="5907" max="5910" width="8.5703125" style="90" customWidth="1"/>
    <col min="5911" max="5911" width="7.28515625" style="90" customWidth="1"/>
    <col min="5912" max="5912" width="8.140625" style="90" customWidth="1"/>
    <col min="5913" max="5916" width="9.140625" style="90" customWidth="1"/>
    <col min="5917" max="5917" width="9" style="90" customWidth="1"/>
    <col min="5918" max="5918" width="11.28515625" style="90" customWidth="1"/>
    <col min="5919" max="5919" width="56.28515625" style="90" customWidth="1"/>
    <col min="5920" max="5920" width="4.140625" style="90" customWidth="1"/>
    <col min="5921" max="5921" width="8" style="90" customWidth="1"/>
    <col min="5922" max="5923" width="9.28515625" style="90" customWidth="1"/>
    <col min="5924" max="5924" width="9" style="90" customWidth="1"/>
    <col min="5925" max="5925" width="11.42578125" style="90"/>
    <col min="5926" max="5926" width="15.7109375" style="90" customWidth="1"/>
    <col min="5927" max="5927" width="16" style="90" customWidth="1"/>
    <col min="5928" max="5928" width="10.5703125" style="90" customWidth="1"/>
    <col min="5929" max="5930" width="16.7109375" style="90" customWidth="1"/>
    <col min="5931" max="6144" width="11.42578125" style="90"/>
    <col min="6145" max="6146" width="5.7109375" style="90" customWidth="1"/>
    <col min="6147" max="6147" width="6.140625" style="90" customWidth="1"/>
    <col min="6148" max="6151" width="5.28515625" style="90" customWidth="1"/>
    <col min="6152" max="6152" width="8.85546875" style="90" customWidth="1"/>
    <col min="6153" max="6154" width="7.28515625" style="90" customWidth="1"/>
    <col min="6155" max="6157" width="8.5703125" style="90" customWidth="1"/>
    <col min="6158" max="6158" width="7.28515625" style="90" customWidth="1"/>
    <col min="6159" max="6159" width="8.5703125" style="90" customWidth="1"/>
    <col min="6160" max="6160" width="9.5703125" style="90" customWidth="1"/>
    <col min="6161" max="6161" width="8.85546875" style="90" customWidth="1"/>
    <col min="6162" max="6162" width="8.140625" style="90" customWidth="1"/>
    <col min="6163" max="6166" width="8.5703125" style="90" customWidth="1"/>
    <col min="6167" max="6167" width="7.28515625" style="90" customWidth="1"/>
    <col min="6168" max="6168" width="8.140625" style="90" customWidth="1"/>
    <col min="6169" max="6172" width="9.140625" style="90" customWidth="1"/>
    <col min="6173" max="6173" width="9" style="90" customWidth="1"/>
    <col min="6174" max="6174" width="11.28515625" style="90" customWidth="1"/>
    <col min="6175" max="6175" width="56.28515625" style="90" customWidth="1"/>
    <col min="6176" max="6176" width="4.140625" style="90" customWidth="1"/>
    <col min="6177" max="6177" width="8" style="90" customWidth="1"/>
    <col min="6178" max="6179" width="9.28515625" style="90" customWidth="1"/>
    <col min="6180" max="6180" width="9" style="90" customWidth="1"/>
    <col min="6181" max="6181" width="11.42578125" style="90"/>
    <col min="6182" max="6182" width="15.7109375" style="90" customWidth="1"/>
    <col min="6183" max="6183" width="16" style="90" customWidth="1"/>
    <col min="6184" max="6184" width="10.5703125" style="90" customWidth="1"/>
    <col min="6185" max="6186" width="16.7109375" style="90" customWidth="1"/>
    <col min="6187" max="6400" width="11.42578125" style="90"/>
    <col min="6401" max="6402" width="5.7109375" style="90" customWidth="1"/>
    <col min="6403" max="6403" width="6.140625" style="90" customWidth="1"/>
    <col min="6404" max="6407" width="5.28515625" style="90" customWidth="1"/>
    <col min="6408" max="6408" width="8.85546875" style="90" customWidth="1"/>
    <col min="6409" max="6410" width="7.28515625" style="90" customWidth="1"/>
    <col min="6411" max="6413" width="8.5703125" style="90" customWidth="1"/>
    <col min="6414" max="6414" width="7.28515625" style="90" customWidth="1"/>
    <col min="6415" max="6415" width="8.5703125" style="90" customWidth="1"/>
    <col min="6416" max="6416" width="9.5703125" style="90" customWidth="1"/>
    <col min="6417" max="6417" width="8.85546875" style="90" customWidth="1"/>
    <col min="6418" max="6418" width="8.140625" style="90" customWidth="1"/>
    <col min="6419" max="6422" width="8.5703125" style="90" customWidth="1"/>
    <col min="6423" max="6423" width="7.28515625" style="90" customWidth="1"/>
    <col min="6424" max="6424" width="8.140625" style="90" customWidth="1"/>
    <col min="6425" max="6428" width="9.140625" style="90" customWidth="1"/>
    <col min="6429" max="6429" width="9" style="90" customWidth="1"/>
    <col min="6430" max="6430" width="11.28515625" style="90" customWidth="1"/>
    <col min="6431" max="6431" width="56.28515625" style="90" customWidth="1"/>
    <col min="6432" max="6432" width="4.140625" style="90" customWidth="1"/>
    <col min="6433" max="6433" width="8" style="90" customWidth="1"/>
    <col min="6434" max="6435" width="9.28515625" style="90" customWidth="1"/>
    <col min="6436" max="6436" width="9" style="90" customWidth="1"/>
    <col min="6437" max="6437" width="11.42578125" style="90"/>
    <col min="6438" max="6438" width="15.7109375" style="90" customWidth="1"/>
    <col min="6439" max="6439" width="16" style="90" customWidth="1"/>
    <col min="6440" max="6440" width="10.5703125" style="90" customWidth="1"/>
    <col min="6441" max="6442" width="16.7109375" style="90" customWidth="1"/>
    <col min="6443" max="6656" width="11.42578125" style="90"/>
    <col min="6657" max="6658" width="5.7109375" style="90" customWidth="1"/>
    <col min="6659" max="6659" width="6.140625" style="90" customWidth="1"/>
    <col min="6660" max="6663" width="5.28515625" style="90" customWidth="1"/>
    <col min="6664" max="6664" width="8.85546875" style="90" customWidth="1"/>
    <col min="6665" max="6666" width="7.28515625" style="90" customWidth="1"/>
    <col min="6667" max="6669" width="8.5703125" style="90" customWidth="1"/>
    <col min="6670" max="6670" width="7.28515625" style="90" customWidth="1"/>
    <col min="6671" max="6671" width="8.5703125" style="90" customWidth="1"/>
    <col min="6672" max="6672" width="9.5703125" style="90" customWidth="1"/>
    <col min="6673" max="6673" width="8.85546875" style="90" customWidth="1"/>
    <col min="6674" max="6674" width="8.140625" style="90" customWidth="1"/>
    <col min="6675" max="6678" width="8.5703125" style="90" customWidth="1"/>
    <col min="6679" max="6679" width="7.28515625" style="90" customWidth="1"/>
    <col min="6680" max="6680" width="8.140625" style="90" customWidth="1"/>
    <col min="6681" max="6684" width="9.140625" style="90" customWidth="1"/>
    <col min="6685" max="6685" width="9" style="90" customWidth="1"/>
    <col min="6686" max="6686" width="11.28515625" style="90" customWidth="1"/>
    <col min="6687" max="6687" width="56.28515625" style="90" customWidth="1"/>
    <col min="6688" max="6688" width="4.140625" style="90" customWidth="1"/>
    <col min="6689" max="6689" width="8" style="90" customWidth="1"/>
    <col min="6690" max="6691" width="9.28515625" style="90" customWidth="1"/>
    <col min="6692" max="6692" width="9" style="90" customWidth="1"/>
    <col min="6693" max="6693" width="11.42578125" style="90"/>
    <col min="6694" max="6694" width="15.7109375" style="90" customWidth="1"/>
    <col min="6695" max="6695" width="16" style="90" customWidth="1"/>
    <col min="6696" max="6696" width="10.5703125" style="90" customWidth="1"/>
    <col min="6697" max="6698" width="16.7109375" style="90" customWidth="1"/>
    <col min="6699" max="6912" width="11.42578125" style="90"/>
    <col min="6913" max="6914" width="5.7109375" style="90" customWidth="1"/>
    <col min="6915" max="6915" width="6.140625" style="90" customWidth="1"/>
    <col min="6916" max="6919" width="5.28515625" style="90" customWidth="1"/>
    <col min="6920" max="6920" width="8.85546875" style="90" customWidth="1"/>
    <col min="6921" max="6922" width="7.28515625" style="90" customWidth="1"/>
    <col min="6923" max="6925" width="8.5703125" style="90" customWidth="1"/>
    <col min="6926" max="6926" width="7.28515625" style="90" customWidth="1"/>
    <col min="6927" max="6927" width="8.5703125" style="90" customWidth="1"/>
    <col min="6928" max="6928" width="9.5703125" style="90" customWidth="1"/>
    <col min="6929" max="6929" width="8.85546875" style="90" customWidth="1"/>
    <col min="6930" max="6930" width="8.140625" style="90" customWidth="1"/>
    <col min="6931" max="6934" width="8.5703125" style="90" customWidth="1"/>
    <col min="6935" max="6935" width="7.28515625" style="90" customWidth="1"/>
    <col min="6936" max="6936" width="8.140625" style="90" customWidth="1"/>
    <col min="6937" max="6940" width="9.140625" style="90" customWidth="1"/>
    <col min="6941" max="6941" width="9" style="90" customWidth="1"/>
    <col min="6942" max="6942" width="11.28515625" style="90" customWidth="1"/>
    <col min="6943" max="6943" width="56.28515625" style="90" customWidth="1"/>
    <col min="6944" max="6944" width="4.140625" style="90" customWidth="1"/>
    <col min="6945" max="6945" width="8" style="90" customWidth="1"/>
    <col min="6946" max="6947" width="9.28515625" style="90" customWidth="1"/>
    <col min="6948" max="6948" width="9" style="90" customWidth="1"/>
    <col min="6949" max="6949" width="11.42578125" style="90"/>
    <col min="6950" max="6950" width="15.7109375" style="90" customWidth="1"/>
    <col min="6951" max="6951" width="16" style="90" customWidth="1"/>
    <col min="6952" max="6952" width="10.5703125" style="90" customWidth="1"/>
    <col min="6953" max="6954" width="16.7109375" style="90" customWidth="1"/>
    <col min="6955" max="7168" width="11.42578125" style="90"/>
    <col min="7169" max="7170" width="5.7109375" style="90" customWidth="1"/>
    <col min="7171" max="7171" width="6.140625" style="90" customWidth="1"/>
    <col min="7172" max="7175" width="5.28515625" style="90" customWidth="1"/>
    <col min="7176" max="7176" width="8.85546875" style="90" customWidth="1"/>
    <col min="7177" max="7178" width="7.28515625" style="90" customWidth="1"/>
    <col min="7179" max="7181" width="8.5703125" style="90" customWidth="1"/>
    <col min="7182" max="7182" width="7.28515625" style="90" customWidth="1"/>
    <col min="7183" max="7183" width="8.5703125" style="90" customWidth="1"/>
    <col min="7184" max="7184" width="9.5703125" style="90" customWidth="1"/>
    <col min="7185" max="7185" width="8.85546875" style="90" customWidth="1"/>
    <col min="7186" max="7186" width="8.140625" style="90" customWidth="1"/>
    <col min="7187" max="7190" width="8.5703125" style="90" customWidth="1"/>
    <col min="7191" max="7191" width="7.28515625" style="90" customWidth="1"/>
    <col min="7192" max="7192" width="8.140625" style="90" customWidth="1"/>
    <col min="7193" max="7196" width="9.140625" style="90" customWidth="1"/>
    <col min="7197" max="7197" width="9" style="90" customWidth="1"/>
    <col min="7198" max="7198" width="11.28515625" style="90" customWidth="1"/>
    <col min="7199" max="7199" width="56.28515625" style="90" customWidth="1"/>
    <col min="7200" max="7200" width="4.140625" style="90" customWidth="1"/>
    <col min="7201" max="7201" width="8" style="90" customWidth="1"/>
    <col min="7202" max="7203" width="9.28515625" style="90" customWidth="1"/>
    <col min="7204" max="7204" width="9" style="90" customWidth="1"/>
    <col min="7205" max="7205" width="11.42578125" style="90"/>
    <col min="7206" max="7206" width="15.7109375" style="90" customWidth="1"/>
    <col min="7207" max="7207" width="16" style="90" customWidth="1"/>
    <col min="7208" max="7208" width="10.5703125" style="90" customWidth="1"/>
    <col min="7209" max="7210" width="16.7109375" style="90" customWidth="1"/>
    <col min="7211" max="7424" width="11.42578125" style="90"/>
    <col min="7425" max="7426" width="5.7109375" style="90" customWidth="1"/>
    <col min="7427" max="7427" width="6.140625" style="90" customWidth="1"/>
    <col min="7428" max="7431" width="5.28515625" style="90" customWidth="1"/>
    <col min="7432" max="7432" width="8.85546875" style="90" customWidth="1"/>
    <col min="7433" max="7434" width="7.28515625" style="90" customWidth="1"/>
    <col min="7435" max="7437" width="8.5703125" style="90" customWidth="1"/>
    <col min="7438" max="7438" width="7.28515625" style="90" customWidth="1"/>
    <col min="7439" max="7439" width="8.5703125" style="90" customWidth="1"/>
    <col min="7440" max="7440" width="9.5703125" style="90" customWidth="1"/>
    <col min="7441" max="7441" width="8.85546875" style="90" customWidth="1"/>
    <col min="7442" max="7442" width="8.140625" style="90" customWidth="1"/>
    <col min="7443" max="7446" width="8.5703125" style="90" customWidth="1"/>
    <col min="7447" max="7447" width="7.28515625" style="90" customWidth="1"/>
    <col min="7448" max="7448" width="8.140625" style="90" customWidth="1"/>
    <col min="7449" max="7452" width="9.140625" style="90" customWidth="1"/>
    <col min="7453" max="7453" width="9" style="90" customWidth="1"/>
    <col min="7454" max="7454" width="11.28515625" style="90" customWidth="1"/>
    <col min="7455" max="7455" width="56.28515625" style="90" customWidth="1"/>
    <col min="7456" max="7456" width="4.140625" style="90" customWidth="1"/>
    <col min="7457" max="7457" width="8" style="90" customWidth="1"/>
    <col min="7458" max="7459" width="9.28515625" style="90" customWidth="1"/>
    <col min="7460" max="7460" width="9" style="90" customWidth="1"/>
    <col min="7461" max="7461" width="11.42578125" style="90"/>
    <col min="7462" max="7462" width="15.7109375" style="90" customWidth="1"/>
    <col min="7463" max="7463" width="16" style="90" customWidth="1"/>
    <col min="7464" max="7464" width="10.5703125" style="90" customWidth="1"/>
    <col min="7465" max="7466" width="16.7109375" style="90" customWidth="1"/>
    <col min="7467" max="7680" width="11.42578125" style="90"/>
    <col min="7681" max="7682" width="5.7109375" style="90" customWidth="1"/>
    <col min="7683" max="7683" width="6.140625" style="90" customWidth="1"/>
    <col min="7684" max="7687" width="5.28515625" style="90" customWidth="1"/>
    <col min="7688" max="7688" width="8.85546875" style="90" customWidth="1"/>
    <col min="7689" max="7690" width="7.28515625" style="90" customWidth="1"/>
    <col min="7691" max="7693" width="8.5703125" style="90" customWidth="1"/>
    <col min="7694" max="7694" width="7.28515625" style="90" customWidth="1"/>
    <col min="7695" max="7695" width="8.5703125" style="90" customWidth="1"/>
    <col min="7696" max="7696" width="9.5703125" style="90" customWidth="1"/>
    <col min="7697" max="7697" width="8.85546875" style="90" customWidth="1"/>
    <col min="7698" max="7698" width="8.140625" style="90" customWidth="1"/>
    <col min="7699" max="7702" width="8.5703125" style="90" customWidth="1"/>
    <col min="7703" max="7703" width="7.28515625" style="90" customWidth="1"/>
    <col min="7704" max="7704" width="8.140625" style="90" customWidth="1"/>
    <col min="7705" max="7708" width="9.140625" style="90" customWidth="1"/>
    <col min="7709" max="7709" width="9" style="90" customWidth="1"/>
    <col min="7710" max="7710" width="11.28515625" style="90" customWidth="1"/>
    <col min="7711" max="7711" width="56.28515625" style="90" customWidth="1"/>
    <col min="7712" max="7712" width="4.140625" style="90" customWidth="1"/>
    <col min="7713" max="7713" width="8" style="90" customWidth="1"/>
    <col min="7714" max="7715" width="9.28515625" style="90" customWidth="1"/>
    <col min="7716" max="7716" width="9" style="90" customWidth="1"/>
    <col min="7717" max="7717" width="11.42578125" style="90"/>
    <col min="7718" max="7718" width="15.7109375" style="90" customWidth="1"/>
    <col min="7719" max="7719" width="16" style="90" customWidth="1"/>
    <col min="7720" max="7720" width="10.5703125" style="90" customWidth="1"/>
    <col min="7721" max="7722" width="16.7109375" style="90" customWidth="1"/>
    <col min="7723" max="7936" width="11.42578125" style="90"/>
    <col min="7937" max="7938" width="5.7109375" style="90" customWidth="1"/>
    <col min="7939" max="7939" width="6.140625" style="90" customWidth="1"/>
    <col min="7940" max="7943" width="5.28515625" style="90" customWidth="1"/>
    <col min="7944" max="7944" width="8.85546875" style="90" customWidth="1"/>
    <col min="7945" max="7946" width="7.28515625" style="90" customWidth="1"/>
    <col min="7947" max="7949" width="8.5703125" style="90" customWidth="1"/>
    <col min="7950" max="7950" width="7.28515625" style="90" customWidth="1"/>
    <col min="7951" max="7951" width="8.5703125" style="90" customWidth="1"/>
    <col min="7952" max="7952" width="9.5703125" style="90" customWidth="1"/>
    <col min="7953" max="7953" width="8.85546875" style="90" customWidth="1"/>
    <col min="7954" max="7954" width="8.140625" style="90" customWidth="1"/>
    <col min="7955" max="7958" width="8.5703125" style="90" customWidth="1"/>
    <col min="7959" max="7959" width="7.28515625" style="90" customWidth="1"/>
    <col min="7960" max="7960" width="8.140625" style="90" customWidth="1"/>
    <col min="7961" max="7964" width="9.140625" style="90" customWidth="1"/>
    <col min="7965" max="7965" width="9" style="90" customWidth="1"/>
    <col min="7966" max="7966" width="11.28515625" style="90" customWidth="1"/>
    <col min="7967" max="7967" width="56.28515625" style="90" customWidth="1"/>
    <col min="7968" max="7968" width="4.140625" style="90" customWidth="1"/>
    <col min="7969" max="7969" width="8" style="90" customWidth="1"/>
    <col min="7970" max="7971" width="9.28515625" style="90" customWidth="1"/>
    <col min="7972" max="7972" width="9" style="90" customWidth="1"/>
    <col min="7973" max="7973" width="11.42578125" style="90"/>
    <col min="7974" max="7974" width="15.7109375" style="90" customWidth="1"/>
    <col min="7975" max="7975" width="16" style="90" customWidth="1"/>
    <col min="7976" max="7976" width="10.5703125" style="90" customWidth="1"/>
    <col min="7977" max="7978" width="16.7109375" style="90" customWidth="1"/>
    <col min="7979" max="8192" width="11.42578125" style="90"/>
    <col min="8193" max="8194" width="5.7109375" style="90" customWidth="1"/>
    <col min="8195" max="8195" width="6.140625" style="90" customWidth="1"/>
    <col min="8196" max="8199" width="5.28515625" style="90" customWidth="1"/>
    <col min="8200" max="8200" width="8.85546875" style="90" customWidth="1"/>
    <col min="8201" max="8202" width="7.28515625" style="90" customWidth="1"/>
    <col min="8203" max="8205" width="8.5703125" style="90" customWidth="1"/>
    <col min="8206" max="8206" width="7.28515625" style="90" customWidth="1"/>
    <col min="8207" max="8207" width="8.5703125" style="90" customWidth="1"/>
    <col min="8208" max="8208" width="9.5703125" style="90" customWidth="1"/>
    <col min="8209" max="8209" width="8.85546875" style="90" customWidth="1"/>
    <col min="8210" max="8210" width="8.140625" style="90" customWidth="1"/>
    <col min="8211" max="8214" width="8.5703125" style="90" customWidth="1"/>
    <col min="8215" max="8215" width="7.28515625" style="90" customWidth="1"/>
    <col min="8216" max="8216" width="8.140625" style="90" customWidth="1"/>
    <col min="8217" max="8220" width="9.140625" style="90" customWidth="1"/>
    <col min="8221" max="8221" width="9" style="90" customWidth="1"/>
    <col min="8222" max="8222" width="11.28515625" style="90" customWidth="1"/>
    <col min="8223" max="8223" width="56.28515625" style="90" customWidth="1"/>
    <col min="8224" max="8224" width="4.140625" style="90" customWidth="1"/>
    <col min="8225" max="8225" width="8" style="90" customWidth="1"/>
    <col min="8226" max="8227" width="9.28515625" style="90" customWidth="1"/>
    <col min="8228" max="8228" width="9" style="90" customWidth="1"/>
    <col min="8229" max="8229" width="11.42578125" style="90"/>
    <col min="8230" max="8230" width="15.7109375" style="90" customWidth="1"/>
    <col min="8231" max="8231" width="16" style="90" customWidth="1"/>
    <col min="8232" max="8232" width="10.5703125" style="90" customWidth="1"/>
    <col min="8233" max="8234" width="16.7109375" style="90" customWidth="1"/>
    <col min="8235" max="8448" width="11.42578125" style="90"/>
    <col min="8449" max="8450" width="5.7109375" style="90" customWidth="1"/>
    <col min="8451" max="8451" width="6.140625" style="90" customWidth="1"/>
    <col min="8452" max="8455" width="5.28515625" style="90" customWidth="1"/>
    <col min="8456" max="8456" width="8.85546875" style="90" customWidth="1"/>
    <col min="8457" max="8458" width="7.28515625" style="90" customWidth="1"/>
    <col min="8459" max="8461" width="8.5703125" style="90" customWidth="1"/>
    <col min="8462" max="8462" width="7.28515625" style="90" customWidth="1"/>
    <col min="8463" max="8463" width="8.5703125" style="90" customWidth="1"/>
    <col min="8464" max="8464" width="9.5703125" style="90" customWidth="1"/>
    <col min="8465" max="8465" width="8.85546875" style="90" customWidth="1"/>
    <col min="8466" max="8466" width="8.140625" style="90" customWidth="1"/>
    <col min="8467" max="8470" width="8.5703125" style="90" customWidth="1"/>
    <col min="8471" max="8471" width="7.28515625" style="90" customWidth="1"/>
    <col min="8472" max="8472" width="8.140625" style="90" customWidth="1"/>
    <col min="8473" max="8476" width="9.140625" style="90" customWidth="1"/>
    <col min="8477" max="8477" width="9" style="90" customWidth="1"/>
    <col min="8478" max="8478" width="11.28515625" style="90" customWidth="1"/>
    <col min="8479" max="8479" width="56.28515625" style="90" customWidth="1"/>
    <col min="8480" max="8480" width="4.140625" style="90" customWidth="1"/>
    <col min="8481" max="8481" width="8" style="90" customWidth="1"/>
    <col min="8482" max="8483" width="9.28515625" style="90" customWidth="1"/>
    <col min="8484" max="8484" width="9" style="90" customWidth="1"/>
    <col min="8485" max="8485" width="11.42578125" style="90"/>
    <col min="8486" max="8486" width="15.7109375" style="90" customWidth="1"/>
    <col min="8487" max="8487" width="16" style="90" customWidth="1"/>
    <col min="8488" max="8488" width="10.5703125" style="90" customWidth="1"/>
    <col min="8489" max="8490" width="16.7109375" style="90" customWidth="1"/>
    <col min="8491" max="8704" width="11.42578125" style="90"/>
    <col min="8705" max="8706" width="5.7109375" style="90" customWidth="1"/>
    <col min="8707" max="8707" width="6.140625" style="90" customWidth="1"/>
    <col min="8708" max="8711" width="5.28515625" style="90" customWidth="1"/>
    <col min="8712" max="8712" width="8.85546875" style="90" customWidth="1"/>
    <col min="8713" max="8714" width="7.28515625" style="90" customWidth="1"/>
    <col min="8715" max="8717" width="8.5703125" style="90" customWidth="1"/>
    <col min="8718" max="8718" width="7.28515625" style="90" customWidth="1"/>
    <col min="8719" max="8719" width="8.5703125" style="90" customWidth="1"/>
    <col min="8720" max="8720" width="9.5703125" style="90" customWidth="1"/>
    <col min="8721" max="8721" width="8.85546875" style="90" customWidth="1"/>
    <col min="8722" max="8722" width="8.140625" style="90" customWidth="1"/>
    <col min="8723" max="8726" width="8.5703125" style="90" customWidth="1"/>
    <col min="8727" max="8727" width="7.28515625" style="90" customWidth="1"/>
    <col min="8728" max="8728" width="8.140625" style="90" customWidth="1"/>
    <col min="8729" max="8732" width="9.140625" style="90" customWidth="1"/>
    <col min="8733" max="8733" width="9" style="90" customWidth="1"/>
    <col min="8734" max="8734" width="11.28515625" style="90" customWidth="1"/>
    <col min="8735" max="8735" width="56.28515625" style="90" customWidth="1"/>
    <col min="8736" max="8736" width="4.140625" style="90" customWidth="1"/>
    <col min="8737" max="8737" width="8" style="90" customWidth="1"/>
    <col min="8738" max="8739" width="9.28515625" style="90" customWidth="1"/>
    <col min="8740" max="8740" width="9" style="90" customWidth="1"/>
    <col min="8741" max="8741" width="11.42578125" style="90"/>
    <col min="8742" max="8742" width="15.7109375" style="90" customWidth="1"/>
    <col min="8743" max="8743" width="16" style="90" customWidth="1"/>
    <col min="8744" max="8744" width="10.5703125" style="90" customWidth="1"/>
    <col min="8745" max="8746" width="16.7109375" style="90" customWidth="1"/>
    <col min="8747" max="8960" width="11.42578125" style="90"/>
    <col min="8961" max="8962" width="5.7109375" style="90" customWidth="1"/>
    <col min="8963" max="8963" width="6.140625" style="90" customWidth="1"/>
    <col min="8964" max="8967" width="5.28515625" style="90" customWidth="1"/>
    <col min="8968" max="8968" width="8.85546875" style="90" customWidth="1"/>
    <col min="8969" max="8970" width="7.28515625" style="90" customWidth="1"/>
    <col min="8971" max="8973" width="8.5703125" style="90" customWidth="1"/>
    <col min="8974" max="8974" width="7.28515625" style="90" customWidth="1"/>
    <col min="8975" max="8975" width="8.5703125" style="90" customWidth="1"/>
    <col min="8976" max="8976" width="9.5703125" style="90" customWidth="1"/>
    <col min="8977" max="8977" width="8.85546875" style="90" customWidth="1"/>
    <col min="8978" max="8978" width="8.140625" style="90" customWidth="1"/>
    <col min="8979" max="8982" width="8.5703125" style="90" customWidth="1"/>
    <col min="8983" max="8983" width="7.28515625" style="90" customWidth="1"/>
    <col min="8984" max="8984" width="8.140625" style="90" customWidth="1"/>
    <col min="8985" max="8988" width="9.140625" style="90" customWidth="1"/>
    <col min="8989" max="8989" width="9" style="90" customWidth="1"/>
    <col min="8990" max="8990" width="11.28515625" style="90" customWidth="1"/>
    <col min="8991" max="8991" width="56.28515625" style="90" customWidth="1"/>
    <col min="8992" max="8992" width="4.140625" style="90" customWidth="1"/>
    <col min="8993" max="8993" width="8" style="90" customWidth="1"/>
    <col min="8994" max="8995" width="9.28515625" style="90" customWidth="1"/>
    <col min="8996" max="8996" width="9" style="90" customWidth="1"/>
    <col min="8997" max="8997" width="11.42578125" style="90"/>
    <col min="8998" max="8998" width="15.7109375" style="90" customWidth="1"/>
    <col min="8999" max="8999" width="16" style="90" customWidth="1"/>
    <col min="9000" max="9000" width="10.5703125" style="90" customWidth="1"/>
    <col min="9001" max="9002" width="16.7109375" style="90" customWidth="1"/>
    <col min="9003" max="9216" width="11.42578125" style="90"/>
    <col min="9217" max="9218" width="5.7109375" style="90" customWidth="1"/>
    <col min="9219" max="9219" width="6.140625" style="90" customWidth="1"/>
    <col min="9220" max="9223" width="5.28515625" style="90" customWidth="1"/>
    <col min="9224" max="9224" width="8.85546875" style="90" customWidth="1"/>
    <col min="9225" max="9226" width="7.28515625" style="90" customWidth="1"/>
    <col min="9227" max="9229" width="8.5703125" style="90" customWidth="1"/>
    <col min="9230" max="9230" width="7.28515625" style="90" customWidth="1"/>
    <col min="9231" max="9231" width="8.5703125" style="90" customWidth="1"/>
    <col min="9232" max="9232" width="9.5703125" style="90" customWidth="1"/>
    <col min="9233" max="9233" width="8.85546875" style="90" customWidth="1"/>
    <col min="9234" max="9234" width="8.140625" style="90" customWidth="1"/>
    <col min="9235" max="9238" width="8.5703125" style="90" customWidth="1"/>
    <col min="9239" max="9239" width="7.28515625" style="90" customWidth="1"/>
    <col min="9240" max="9240" width="8.140625" style="90" customWidth="1"/>
    <col min="9241" max="9244" width="9.140625" style="90" customWidth="1"/>
    <col min="9245" max="9245" width="9" style="90" customWidth="1"/>
    <col min="9246" max="9246" width="11.28515625" style="90" customWidth="1"/>
    <col min="9247" max="9247" width="56.28515625" style="90" customWidth="1"/>
    <col min="9248" max="9248" width="4.140625" style="90" customWidth="1"/>
    <col min="9249" max="9249" width="8" style="90" customWidth="1"/>
    <col min="9250" max="9251" width="9.28515625" style="90" customWidth="1"/>
    <col min="9252" max="9252" width="9" style="90" customWidth="1"/>
    <col min="9253" max="9253" width="11.42578125" style="90"/>
    <col min="9254" max="9254" width="15.7109375" style="90" customWidth="1"/>
    <col min="9255" max="9255" width="16" style="90" customWidth="1"/>
    <col min="9256" max="9256" width="10.5703125" style="90" customWidth="1"/>
    <col min="9257" max="9258" width="16.7109375" style="90" customWidth="1"/>
    <col min="9259" max="9472" width="11.42578125" style="90"/>
    <col min="9473" max="9474" width="5.7109375" style="90" customWidth="1"/>
    <col min="9475" max="9475" width="6.140625" style="90" customWidth="1"/>
    <col min="9476" max="9479" width="5.28515625" style="90" customWidth="1"/>
    <col min="9480" max="9480" width="8.85546875" style="90" customWidth="1"/>
    <col min="9481" max="9482" width="7.28515625" style="90" customWidth="1"/>
    <col min="9483" max="9485" width="8.5703125" style="90" customWidth="1"/>
    <col min="9486" max="9486" width="7.28515625" style="90" customWidth="1"/>
    <col min="9487" max="9487" width="8.5703125" style="90" customWidth="1"/>
    <col min="9488" max="9488" width="9.5703125" style="90" customWidth="1"/>
    <col min="9489" max="9489" width="8.85546875" style="90" customWidth="1"/>
    <col min="9490" max="9490" width="8.140625" style="90" customWidth="1"/>
    <col min="9491" max="9494" width="8.5703125" style="90" customWidth="1"/>
    <col min="9495" max="9495" width="7.28515625" style="90" customWidth="1"/>
    <col min="9496" max="9496" width="8.140625" style="90" customWidth="1"/>
    <col min="9497" max="9500" width="9.140625" style="90" customWidth="1"/>
    <col min="9501" max="9501" width="9" style="90" customWidth="1"/>
    <col min="9502" max="9502" width="11.28515625" style="90" customWidth="1"/>
    <col min="9503" max="9503" width="56.28515625" style="90" customWidth="1"/>
    <col min="9504" max="9504" width="4.140625" style="90" customWidth="1"/>
    <col min="9505" max="9505" width="8" style="90" customWidth="1"/>
    <col min="9506" max="9507" width="9.28515625" style="90" customWidth="1"/>
    <col min="9508" max="9508" width="9" style="90" customWidth="1"/>
    <col min="9509" max="9509" width="11.42578125" style="90"/>
    <col min="9510" max="9510" width="15.7109375" style="90" customWidth="1"/>
    <col min="9511" max="9511" width="16" style="90" customWidth="1"/>
    <col min="9512" max="9512" width="10.5703125" style="90" customWidth="1"/>
    <col min="9513" max="9514" width="16.7109375" style="90" customWidth="1"/>
    <col min="9515" max="9728" width="11.42578125" style="90"/>
    <col min="9729" max="9730" width="5.7109375" style="90" customWidth="1"/>
    <col min="9731" max="9731" width="6.140625" style="90" customWidth="1"/>
    <col min="9732" max="9735" width="5.28515625" style="90" customWidth="1"/>
    <col min="9736" max="9736" width="8.85546875" style="90" customWidth="1"/>
    <col min="9737" max="9738" width="7.28515625" style="90" customWidth="1"/>
    <col min="9739" max="9741" width="8.5703125" style="90" customWidth="1"/>
    <col min="9742" max="9742" width="7.28515625" style="90" customWidth="1"/>
    <col min="9743" max="9743" width="8.5703125" style="90" customWidth="1"/>
    <col min="9744" max="9744" width="9.5703125" style="90" customWidth="1"/>
    <col min="9745" max="9745" width="8.85546875" style="90" customWidth="1"/>
    <col min="9746" max="9746" width="8.140625" style="90" customWidth="1"/>
    <col min="9747" max="9750" width="8.5703125" style="90" customWidth="1"/>
    <col min="9751" max="9751" width="7.28515625" style="90" customWidth="1"/>
    <col min="9752" max="9752" width="8.140625" style="90" customWidth="1"/>
    <col min="9753" max="9756" width="9.140625" style="90" customWidth="1"/>
    <col min="9757" max="9757" width="9" style="90" customWidth="1"/>
    <col min="9758" max="9758" width="11.28515625" style="90" customWidth="1"/>
    <col min="9759" max="9759" width="56.28515625" style="90" customWidth="1"/>
    <col min="9760" max="9760" width="4.140625" style="90" customWidth="1"/>
    <col min="9761" max="9761" width="8" style="90" customWidth="1"/>
    <col min="9762" max="9763" width="9.28515625" style="90" customWidth="1"/>
    <col min="9764" max="9764" width="9" style="90" customWidth="1"/>
    <col min="9765" max="9765" width="11.42578125" style="90"/>
    <col min="9766" max="9766" width="15.7109375" style="90" customWidth="1"/>
    <col min="9767" max="9767" width="16" style="90" customWidth="1"/>
    <col min="9768" max="9768" width="10.5703125" style="90" customWidth="1"/>
    <col min="9769" max="9770" width="16.7109375" style="90" customWidth="1"/>
    <col min="9771" max="9984" width="11.42578125" style="90"/>
    <col min="9985" max="9986" width="5.7109375" style="90" customWidth="1"/>
    <col min="9987" max="9987" width="6.140625" style="90" customWidth="1"/>
    <col min="9988" max="9991" width="5.28515625" style="90" customWidth="1"/>
    <col min="9992" max="9992" width="8.85546875" style="90" customWidth="1"/>
    <col min="9993" max="9994" width="7.28515625" style="90" customWidth="1"/>
    <col min="9995" max="9997" width="8.5703125" style="90" customWidth="1"/>
    <col min="9998" max="9998" width="7.28515625" style="90" customWidth="1"/>
    <col min="9999" max="9999" width="8.5703125" style="90" customWidth="1"/>
    <col min="10000" max="10000" width="9.5703125" style="90" customWidth="1"/>
    <col min="10001" max="10001" width="8.85546875" style="90" customWidth="1"/>
    <col min="10002" max="10002" width="8.140625" style="90" customWidth="1"/>
    <col min="10003" max="10006" width="8.5703125" style="90" customWidth="1"/>
    <col min="10007" max="10007" width="7.28515625" style="90" customWidth="1"/>
    <col min="10008" max="10008" width="8.140625" style="90" customWidth="1"/>
    <col min="10009" max="10012" width="9.140625" style="90" customWidth="1"/>
    <col min="10013" max="10013" width="9" style="90" customWidth="1"/>
    <col min="10014" max="10014" width="11.28515625" style="90" customWidth="1"/>
    <col min="10015" max="10015" width="56.28515625" style="90" customWidth="1"/>
    <col min="10016" max="10016" width="4.140625" style="90" customWidth="1"/>
    <col min="10017" max="10017" width="8" style="90" customWidth="1"/>
    <col min="10018" max="10019" width="9.28515625" style="90" customWidth="1"/>
    <col min="10020" max="10020" width="9" style="90" customWidth="1"/>
    <col min="10021" max="10021" width="11.42578125" style="90"/>
    <col min="10022" max="10022" width="15.7109375" style="90" customWidth="1"/>
    <col min="10023" max="10023" width="16" style="90" customWidth="1"/>
    <col min="10024" max="10024" width="10.5703125" style="90" customWidth="1"/>
    <col min="10025" max="10026" width="16.7109375" style="90" customWidth="1"/>
    <col min="10027" max="10240" width="11.42578125" style="90"/>
    <col min="10241" max="10242" width="5.7109375" style="90" customWidth="1"/>
    <col min="10243" max="10243" width="6.140625" style="90" customWidth="1"/>
    <col min="10244" max="10247" width="5.28515625" style="90" customWidth="1"/>
    <col min="10248" max="10248" width="8.85546875" style="90" customWidth="1"/>
    <col min="10249" max="10250" width="7.28515625" style="90" customWidth="1"/>
    <col min="10251" max="10253" width="8.5703125" style="90" customWidth="1"/>
    <col min="10254" max="10254" width="7.28515625" style="90" customWidth="1"/>
    <col min="10255" max="10255" width="8.5703125" style="90" customWidth="1"/>
    <col min="10256" max="10256" width="9.5703125" style="90" customWidth="1"/>
    <col min="10257" max="10257" width="8.85546875" style="90" customWidth="1"/>
    <col min="10258" max="10258" width="8.140625" style="90" customWidth="1"/>
    <col min="10259" max="10262" width="8.5703125" style="90" customWidth="1"/>
    <col min="10263" max="10263" width="7.28515625" style="90" customWidth="1"/>
    <col min="10264" max="10264" width="8.140625" style="90" customWidth="1"/>
    <col min="10265" max="10268" width="9.140625" style="90" customWidth="1"/>
    <col min="10269" max="10269" width="9" style="90" customWidth="1"/>
    <col min="10270" max="10270" width="11.28515625" style="90" customWidth="1"/>
    <col min="10271" max="10271" width="56.28515625" style="90" customWidth="1"/>
    <col min="10272" max="10272" width="4.140625" style="90" customWidth="1"/>
    <col min="10273" max="10273" width="8" style="90" customWidth="1"/>
    <col min="10274" max="10275" width="9.28515625" style="90" customWidth="1"/>
    <col min="10276" max="10276" width="9" style="90" customWidth="1"/>
    <col min="10277" max="10277" width="11.42578125" style="90"/>
    <col min="10278" max="10278" width="15.7109375" style="90" customWidth="1"/>
    <col min="10279" max="10279" width="16" style="90" customWidth="1"/>
    <col min="10280" max="10280" width="10.5703125" style="90" customWidth="1"/>
    <col min="10281" max="10282" width="16.7109375" style="90" customWidth="1"/>
    <col min="10283" max="10496" width="11.42578125" style="90"/>
    <col min="10497" max="10498" width="5.7109375" style="90" customWidth="1"/>
    <col min="10499" max="10499" width="6.140625" style="90" customWidth="1"/>
    <col min="10500" max="10503" width="5.28515625" style="90" customWidth="1"/>
    <col min="10504" max="10504" width="8.85546875" style="90" customWidth="1"/>
    <col min="10505" max="10506" width="7.28515625" style="90" customWidth="1"/>
    <col min="10507" max="10509" width="8.5703125" style="90" customWidth="1"/>
    <col min="10510" max="10510" width="7.28515625" style="90" customWidth="1"/>
    <col min="10511" max="10511" width="8.5703125" style="90" customWidth="1"/>
    <col min="10512" max="10512" width="9.5703125" style="90" customWidth="1"/>
    <col min="10513" max="10513" width="8.85546875" style="90" customWidth="1"/>
    <col min="10514" max="10514" width="8.140625" style="90" customWidth="1"/>
    <col min="10515" max="10518" width="8.5703125" style="90" customWidth="1"/>
    <col min="10519" max="10519" width="7.28515625" style="90" customWidth="1"/>
    <col min="10520" max="10520" width="8.140625" style="90" customWidth="1"/>
    <col min="10521" max="10524" width="9.140625" style="90" customWidth="1"/>
    <col min="10525" max="10525" width="9" style="90" customWidth="1"/>
    <col min="10526" max="10526" width="11.28515625" style="90" customWidth="1"/>
    <col min="10527" max="10527" width="56.28515625" style="90" customWidth="1"/>
    <col min="10528" max="10528" width="4.140625" style="90" customWidth="1"/>
    <col min="10529" max="10529" width="8" style="90" customWidth="1"/>
    <col min="10530" max="10531" width="9.28515625" style="90" customWidth="1"/>
    <col min="10532" max="10532" width="9" style="90" customWidth="1"/>
    <col min="10533" max="10533" width="11.42578125" style="90"/>
    <col min="10534" max="10534" width="15.7109375" style="90" customWidth="1"/>
    <col min="10535" max="10535" width="16" style="90" customWidth="1"/>
    <col min="10536" max="10536" width="10.5703125" style="90" customWidth="1"/>
    <col min="10537" max="10538" width="16.7109375" style="90" customWidth="1"/>
    <col min="10539" max="10752" width="11.42578125" style="90"/>
    <col min="10753" max="10754" width="5.7109375" style="90" customWidth="1"/>
    <col min="10755" max="10755" width="6.140625" style="90" customWidth="1"/>
    <col min="10756" max="10759" width="5.28515625" style="90" customWidth="1"/>
    <col min="10760" max="10760" width="8.85546875" style="90" customWidth="1"/>
    <col min="10761" max="10762" width="7.28515625" style="90" customWidth="1"/>
    <col min="10763" max="10765" width="8.5703125" style="90" customWidth="1"/>
    <col min="10766" max="10766" width="7.28515625" style="90" customWidth="1"/>
    <col min="10767" max="10767" width="8.5703125" style="90" customWidth="1"/>
    <col min="10768" max="10768" width="9.5703125" style="90" customWidth="1"/>
    <col min="10769" max="10769" width="8.85546875" style="90" customWidth="1"/>
    <col min="10770" max="10770" width="8.140625" style="90" customWidth="1"/>
    <col min="10771" max="10774" width="8.5703125" style="90" customWidth="1"/>
    <col min="10775" max="10775" width="7.28515625" style="90" customWidth="1"/>
    <col min="10776" max="10776" width="8.140625" style="90" customWidth="1"/>
    <col min="10777" max="10780" width="9.140625" style="90" customWidth="1"/>
    <col min="10781" max="10781" width="9" style="90" customWidth="1"/>
    <col min="10782" max="10782" width="11.28515625" style="90" customWidth="1"/>
    <col min="10783" max="10783" width="56.28515625" style="90" customWidth="1"/>
    <col min="10784" max="10784" width="4.140625" style="90" customWidth="1"/>
    <col min="10785" max="10785" width="8" style="90" customWidth="1"/>
    <col min="10786" max="10787" width="9.28515625" style="90" customWidth="1"/>
    <col min="10788" max="10788" width="9" style="90" customWidth="1"/>
    <col min="10789" max="10789" width="11.42578125" style="90"/>
    <col min="10790" max="10790" width="15.7109375" style="90" customWidth="1"/>
    <col min="10791" max="10791" width="16" style="90" customWidth="1"/>
    <col min="10792" max="10792" width="10.5703125" style="90" customWidth="1"/>
    <col min="10793" max="10794" width="16.7109375" style="90" customWidth="1"/>
    <col min="10795" max="11008" width="11.42578125" style="90"/>
    <col min="11009" max="11010" width="5.7109375" style="90" customWidth="1"/>
    <col min="11011" max="11011" width="6.140625" style="90" customWidth="1"/>
    <col min="11012" max="11015" width="5.28515625" style="90" customWidth="1"/>
    <col min="11016" max="11016" width="8.85546875" style="90" customWidth="1"/>
    <col min="11017" max="11018" width="7.28515625" style="90" customWidth="1"/>
    <col min="11019" max="11021" width="8.5703125" style="90" customWidth="1"/>
    <col min="11022" max="11022" width="7.28515625" style="90" customWidth="1"/>
    <col min="11023" max="11023" width="8.5703125" style="90" customWidth="1"/>
    <col min="11024" max="11024" width="9.5703125" style="90" customWidth="1"/>
    <col min="11025" max="11025" width="8.85546875" style="90" customWidth="1"/>
    <col min="11026" max="11026" width="8.140625" style="90" customWidth="1"/>
    <col min="11027" max="11030" width="8.5703125" style="90" customWidth="1"/>
    <col min="11031" max="11031" width="7.28515625" style="90" customWidth="1"/>
    <col min="11032" max="11032" width="8.140625" style="90" customWidth="1"/>
    <col min="11033" max="11036" width="9.140625" style="90" customWidth="1"/>
    <col min="11037" max="11037" width="9" style="90" customWidth="1"/>
    <col min="11038" max="11038" width="11.28515625" style="90" customWidth="1"/>
    <col min="11039" max="11039" width="56.28515625" style="90" customWidth="1"/>
    <col min="11040" max="11040" width="4.140625" style="90" customWidth="1"/>
    <col min="11041" max="11041" width="8" style="90" customWidth="1"/>
    <col min="11042" max="11043" width="9.28515625" style="90" customWidth="1"/>
    <col min="11044" max="11044" width="9" style="90" customWidth="1"/>
    <col min="11045" max="11045" width="11.42578125" style="90"/>
    <col min="11046" max="11046" width="15.7109375" style="90" customWidth="1"/>
    <col min="11047" max="11047" width="16" style="90" customWidth="1"/>
    <col min="11048" max="11048" width="10.5703125" style="90" customWidth="1"/>
    <col min="11049" max="11050" width="16.7109375" style="90" customWidth="1"/>
    <col min="11051" max="11264" width="11.42578125" style="90"/>
    <col min="11265" max="11266" width="5.7109375" style="90" customWidth="1"/>
    <col min="11267" max="11267" width="6.140625" style="90" customWidth="1"/>
    <col min="11268" max="11271" width="5.28515625" style="90" customWidth="1"/>
    <col min="11272" max="11272" width="8.85546875" style="90" customWidth="1"/>
    <col min="11273" max="11274" width="7.28515625" style="90" customWidth="1"/>
    <col min="11275" max="11277" width="8.5703125" style="90" customWidth="1"/>
    <col min="11278" max="11278" width="7.28515625" style="90" customWidth="1"/>
    <col min="11279" max="11279" width="8.5703125" style="90" customWidth="1"/>
    <col min="11280" max="11280" width="9.5703125" style="90" customWidth="1"/>
    <col min="11281" max="11281" width="8.85546875" style="90" customWidth="1"/>
    <col min="11282" max="11282" width="8.140625" style="90" customWidth="1"/>
    <col min="11283" max="11286" width="8.5703125" style="90" customWidth="1"/>
    <col min="11287" max="11287" width="7.28515625" style="90" customWidth="1"/>
    <col min="11288" max="11288" width="8.140625" style="90" customWidth="1"/>
    <col min="11289" max="11292" width="9.140625" style="90" customWidth="1"/>
    <col min="11293" max="11293" width="9" style="90" customWidth="1"/>
    <col min="11294" max="11294" width="11.28515625" style="90" customWidth="1"/>
    <col min="11295" max="11295" width="56.28515625" style="90" customWidth="1"/>
    <col min="11296" max="11296" width="4.140625" style="90" customWidth="1"/>
    <col min="11297" max="11297" width="8" style="90" customWidth="1"/>
    <col min="11298" max="11299" width="9.28515625" style="90" customWidth="1"/>
    <col min="11300" max="11300" width="9" style="90" customWidth="1"/>
    <col min="11301" max="11301" width="11.42578125" style="90"/>
    <col min="11302" max="11302" width="15.7109375" style="90" customWidth="1"/>
    <col min="11303" max="11303" width="16" style="90" customWidth="1"/>
    <col min="11304" max="11304" width="10.5703125" style="90" customWidth="1"/>
    <col min="11305" max="11306" width="16.7109375" style="90" customWidth="1"/>
    <col min="11307" max="11520" width="11.42578125" style="90"/>
    <col min="11521" max="11522" width="5.7109375" style="90" customWidth="1"/>
    <col min="11523" max="11523" width="6.140625" style="90" customWidth="1"/>
    <col min="11524" max="11527" width="5.28515625" style="90" customWidth="1"/>
    <col min="11528" max="11528" width="8.85546875" style="90" customWidth="1"/>
    <col min="11529" max="11530" width="7.28515625" style="90" customWidth="1"/>
    <col min="11531" max="11533" width="8.5703125" style="90" customWidth="1"/>
    <col min="11534" max="11534" width="7.28515625" style="90" customWidth="1"/>
    <col min="11535" max="11535" width="8.5703125" style="90" customWidth="1"/>
    <col min="11536" max="11536" width="9.5703125" style="90" customWidth="1"/>
    <col min="11537" max="11537" width="8.85546875" style="90" customWidth="1"/>
    <col min="11538" max="11538" width="8.140625" style="90" customWidth="1"/>
    <col min="11539" max="11542" width="8.5703125" style="90" customWidth="1"/>
    <col min="11543" max="11543" width="7.28515625" style="90" customWidth="1"/>
    <col min="11544" max="11544" width="8.140625" style="90" customWidth="1"/>
    <col min="11545" max="11548" width="9.140625" style="90" customWidth="1"/>
    <col min="11549" max="11549" width="9" style="90" customWidth="1"/>
    <col min="11550" max="11550" width="11.28515625" style="90" customWidth="1"/>
    <col min="11551" max="11551" width="56.28515625" style="90" customWidth="1"/>
    <col min="11552" max="11552" width="4.140625" style="90" customWidth="1"/>
    <col min="11553" max="11553" width="8" style="90" customWidth="1"/>
    <col min="11554" max="11555" width="9.28515625" style="90" customWidth="1"/>
    <col min="11556" max="11556" width="9" style="90" customWidth="1"/>
    <col min="11557" max="11557" width="11.42578125" style="90"/>
    <col min="11558" max="11558" width="15.7109375" style="90" customWidth="1"/>
    <col min="11559" max="11559" width="16" style="90" customWidth="1"/>
    <col min="11560" max="11560" width="10.5703125" style="90" customWidth="1"/>
    <col min="11561" max="11562" width="16.7109375" style="90" customWidth="1"/>
    <col min="11563" max="11776" width="11.42578125" style="90"/>
    <col min="11777" max="11778" width="5.7109375" style="90" customWidth="1"/>
    <col min="11779" max="11779" width="6.140625" style="90" customWidth="1"/>
    <col min="11780" max="11783" width="5.28515625" style="90" customWidth="1"/>
    <col min="11784" max="11784" width="8.85546875" style="90" customWidth="1"/>
    <col min="11785" max="11786" width="7.28515625" style="90" customWidth="1"/>
    <col min="11787" max="11789" width="8.5703125" style="90" customWidth="1"/>
    <col min="11790" max="11790" width="7.28515625" style="90" customWidth="1"/>
    <col min="11791" max="11791" width="8.5703125" style="90" customWidth="1"/>
    <col min="11792" max="11792" width="9.5703125" style="90" customWidth="1"/>
    <col min="11793" max="11793" width="8.85546875" style="90" customWidth="1"/>
    <col min="11794" max="11794" width="8.140625" style="90" customWidth="1"/>
    <col min="11795" max="11798" width="8.5703125" style="90" customWidth="1"/>
    <col min="11799" max="11799" width="7.28515625" style="90" customWidth="1"/>
    <col min="11800" max="11800" width="8.140625" style="90" customWidth="1"/>
    <col min="11801" max="11804" width="9.140625" style="90" customWidth="1"/>
    <col min="11805" max="11805" width="9" style="90" customWidth="1"/>
    <col min="11806" max="11806" width="11.28515625" style="90" customWidth="1"/>
    <col min="11807" max="11807" width="56.28515625" style="90" customWidth="1"/>
    <col min="11808" max="11808" width="4.140625" style="90" customWidth="1"/>
    <col min="11809" max="11809" width="8" style="90" customWidth="1"/>
    <col min="11810" max="11811" width="9.28515625" style="90" customWidth="1"/>
    <col min="11812" max="11812" width="9" style="90" customWidth="1"/>
    <col min="11813" max="11813" width="11.42578125" style="90"/>
    <col min="11814" max="11814" width="15.7109375" style="90" customWidth="1"/>
    <col min="11815" max="11815" width="16" style="90" customWidth="1"/>
    <col min="11816" max="11816" width="10.5703125" style="90" customWidth="1"/>
    <col min="11817" max="11818" width="16.7109375" style="90" customWidth="1"/>
    <col min="11819" max="12032" width="11.42578125" style="90"/>
    <col min="12033" max="12034" width="5.7109375" style="90" customWidth="1"/>
    <col min="12035" max="12035" width="6.140625" style="90" customWidth="1"/>
    <col min="12036" max="12039" width="5.28515625" style="90" customWidth="1"/>
    <col min="12040" max="12040" width="8.85546875" style="90" customWidth="1"/>
    <col min="12041" max="12042" width="7.28515625" style="90" customWidth="1"/>
    <col min="12043" max="12045" width="8.5703125" style="90" customWidth="1"/>
    <col min="12046" max="12046" width="7.28515625" style="90" customWidth="1"/>
    <col min="12047" max="12047" width="8.5703125" style="90" customWidth="1"/>
    <col min="12048" max="12048" width="9.5703125" style="90" customWidth="1"/>
    <col min="12049" max="12049" width="8.85546875" style="90" customWidth="1"/>
    <col min="12050" max="12050" width="8.140625" style="90" customWidth="1"/>
    <col min="12051" max="12054" width="8.5703125" style="90" customWidth="1"/>
    <col min="12055" max="12055" width="7.28515625" style="90" customWidth="1"/>
    <col min="12056" max="12056" width="8.140625" style="90" customWidth="1"/>
    <col min="12057" max="12060" width="9.140625" style="90" customWidth="1"/>
    <col min="12061" max="12061" width="9" style="90" customWidth="1"/>
    <col min="12062" max="12062" width="11.28515625" style="90" customWidth="1"/>
    <col min="12063" max="12063" width="56.28515625" style="90" customWidth="1"/>
    <col min="12064" max="12064" width="4.140625" style="90" customWidth="1"/>
    <col min="12065" max="12065" width="8" style="90" customWidth="1"/>
    <col min="12066" max="12067" width="9.28515625" style="90" customWidth="1"/>
    <col min="12068" max="12068" width="9" style="90" customWidth="1"/>
    <col min="12069" max="12069" width="11.42578125" style="90"/>
    <col min="12070" max="12070" width="15.7109375" style="90" customWidth="1"/>
    <col min="12071" max="12071" width="16" style="90" customWidth="1"/>
    <col min="12072" max="12072" width="10.5703125" style="90" customWidth="1"/>
    <col min="12073" max="12074" width="16.7109375" style="90" customWidth="1"/>
    <col min="12075" max="12288" width="11.42578125" style="90"/>
    <col min="12289" max="12290" width="5.7109375" style="90" customWidth="1"/>
    <col min="12291" max="12291" width="6.140625" style="90" customWidth="1"/>
    <col min="12292" max="12295" width="5.28515625" style="90" customWidth="1"/>
    <col min="12296" max="12296" width="8.85546875" style="90" customWidth="1"/>
    <col min="12297" max="12298" width="7.28515625" style="90" customWidth="1"/>
    <col min="12299" max="12301" width="8.5703125" style="90" customWidth="1"/>
    <col min="12302" max="12302" width="7.28515625" style="90" customWidth="1"/>
    <col min="12303" max="12303" width="8.5703125" style="90" customWidth="1"/>
    <col min="12304" max="12304" width="9.5703125" style="90" customWidth="1"/>
    <col min="12305" max="12305" width="8.85546875" style="90" customWidth="1"/>
    <col min="12306" max="12306" width="8.140625" style="90" customWidth="1"/>
    <col min="12307" max="12310" width="8.5703125" style="90" customWidth="1"/>
    <col min="12311" max="12311" width="7.28515625" style="90" customWidth="1"/>
    <col min="12312" max="12312" width="8.140625" style="90" customWidth="1"/>
    <col min="12313" max="12316" width="9.140625" style="90" customWidth="1"/>
    <col min="12317" max="12317" width="9" style="90" customWidth="1"/>
    <col min="12318" max="12318" width="11.28515625" style="90" customWidth="1"/>
    <col min="12319" max="12319" width="56.28515625" style="90" customWidth="1"/>
    <col min="12320" max="12320" width="4.140625" style="90" customWidth="1"/>
    <col min="12321" max="12321" width="8" style="90" customWidth="1"/>
    <col min="12322" max="12323" width="9.28515625" style="90" customWidth="1"/>
    <col min="12324" max="12324" width="9" style="90" customWidth="1"/>
    <col min="12325" max="12325" width="11.42578125" style="90"/>
    <col min="12326" max="12326" width="15.7109375" style="90" customWidth="1"/>
    <col min="12327" max="12327" width="16" style="90" customWidth="1"/>
    <col min="12328" max="12328" width="10.5703125" style="90" customWidth="1"/>
    <col min="12329" max="12330" width="16.7109375" style="90" customWidth="1"/>
    <col min="12331" max="12544" width="11.42578125" style="90"/>
    <col min="12545" max="12546" width="5.7109375" style="90" customWidth="1"/>
    <col min="12547" max="12547" width="6.140625" style="90" customWidth="1"/>
    <col min="12548" max="12551" width="5.28515625" style="90" customWidth="1"/>
    <col min="12552" max="12552" width="8.85546875" style="90" customWidth="1"/>
    <col min="12553" max="12554" width="7.28515625" style="90" customWidth="1"/>
    <col min="12555" max="12557" width="8.5703125" style="90" customWidth="1"/>
    <col min="12558" max="12558" width="7.28515625" style="90" customWidth="1"/>
    <col min="12559" max="12559" width="8.5703125" style="90" customWidth="1"/>
    <col min="12560" max="12560" width="9.5703125" style="90" customWidth="1"/>
    <col min="12561" max="12561" width="8.85546875" style="90" customWidth="1"/>
    <col min="12562" max="12562" width="8.140625" style="90" customWidth="1"/>
    <col min="12563" max="12566" width="8.5703125" style="90" customWidth="1"/>
    <col min="12567" max="12567" width="7.28515625" style="90" customWidth="1"/>
    <col min="12568" max="12568" width="8.140625" style="90" customWidth="1"/>
    <col min="12569" max="12572" width="9.140625" style="90" customWidth="1"/>
    <col min="12573" max="12573" width="9" style="90" customWidth="1"/>
    <col min="12574" max="12574" width="11.28515625" style="90" customWidth="1"/>
    <col min="12575" max="12575" width="56.28515625" style="90" customWidth="1"/>
    <col min="12576" max="12576" width="4.140625" style="90" customWidth="1"/>
    <col min="12577" max="12577" width="8" style="90" customWidth="1"/>
    <col min="12578" max="12579" width="9.28515625" style="90" customWidth="1"/>
    <col min="12580" max="12580" width="9" style="90" customWidth="1"/>
    <col min="12581" max="12581" width="11.42578125" style="90"/>
    <col min="12582" max="12582" width="15.7109375" style="90" customWidth="1"/>
    <col min="12583" max="12583" width="16" style="90" customWidth="1"/>
    <col min="12584" max="12584" width="10.5703125" style="90" customWidth="1"/>
    <col min="12585" max="12586" width="16.7109375" style="90" customWidth="1"/>
    <col min="12587" max="12800" width="11.42578125" style="90"/>
    <col min="12801" max="12802" width="5.7109375" style="90" customWidth="1"/>
    <col min="12803" max="12803" width="6.140625" style="90" customWidth="1"/>
    <col min="12804" max="12807" width="5.28515625" style="90" customWidth="1"/>
    <col min="12808" max="12808" width="8.85546875" style="90" customWidth="1"/>
    <col min="12809" max="12810" width="7.28515625" style="90" customWidth="1"/>
    <col min="12811" max="12813" width="8.5703125" style="90" customWidth="1"/>
    <col min="12814" max="12814" width="7.28515625" style="90" customWidth="1"/>
    <col min="12815" max="12815" width="8.5703125" style="90" customWidth="1"/>
    <col min="12816" max="12816" width="9.5703125" style="90" customWidth="1"/>
    <col min="12817" max="12817" width="8.85546875" style="90" customWidth="1"/>
    <col min="12818" max="12818" width="8.140625" style="90" customWidth="1"/>
    <col min="12819" max="12822" width="8.5703125" style="90" customWidth="1"/>
    <col min="12823" max="12823" width="7.28515625" style="90" customWidth="1"/>
    <col min="12824" max="12824" width="8.140625" style="90" customWidth="1"/>
    <col min="12825" max="12828" width="9.140625" style="90" customWidth="1"/>
    <col min="12829" max="12829" width="9" style="90" customWidth="1"/>
    <col min="12830" max="12830" width="11.28515625" style="90" customWidth="1"/>
    <col min="12831" max="12831" width="56.28515625" style="90" customWidth="1"/>
    <col min="12832" max="12832" width="4.140625" style="90" customWidth="1"/>
    <col min="12833" max="12833" width="8" style="90" customWidth="1"/>
    <col min="12834" max="12835" width="9.28515625" style="90" customWidth="1"/>
    <col min="12836" max="12836" width="9" style="90" customWidth="1"/>
    <col min="12837" max="12837" width="11.42578125" style="90"/>
    <col min="12838" max="12838" width="15.7109375" style="90" customWidth="1"/>
    <col min="12839" max="12839" width="16" style="90" customWidth="1"/>
    <col min="12840" max="12840" width="10.5703125" style="90" customWidth="1"/>
    <col min="12841" max="12842" width="16.7109375" style="90" customWidth="1"/>
    <col min="12843" max="13056" width="11.42578125" style="90"/>
    <col min="13057" max="13058" width="5.7109375" style="90" customWidth="1"/>
    <col min="13059" max="13059" width="6.140625" style="90" customWidth="1"/>
    <col min="13060" max="13063" width="5.28515625" style="90" customWidth="1"/>
    <col min="13064" max="13064" width="8.85546875" style="90" customWidth="1"/>
    <col min="13065" max="13066" width="7.28515625" style="90" customWidth="1"/>
    <col min="13067" max="13069" width="8.5703125" style="90" customWidth="1"/>
    <col min="13070" max="13070" width="7.28515625" style="90" customWidth="1"/>
    <col min="13071" max="13071" width="8.5703125" style="90" customWidth="1"/>
    <col min="13072" max="13072" width="9.5703125" style="90" customWidth="1"/>
    <col min="13073" max="13073" width="8.85546875" style="90" customWidth="1"/>
    <col min="13074" max="13074" width="8.140625" style="90" customWidth="1"/>
    <col min="13075" max="13078" width="8.5703125" style="90" customWidth="1"/>
    <col min="13079" max="13079" width="7.28515625" style="90" customWidth="1"/>
    <col min="13080" max="13080" width="8.140625" style="90" customWidth="1"/>
    <col min="13081" max="13084" width="9.140625" style="90" customWidth="1"/>
    <col min="13085" max="13085" width="9" style="90" customWidth="1"/>
    <col min="13086" max="13086" width="11.28515625" style="90" customWidth="1"/>
    <col min="13087" max="13087" width="56.28515625" style="90" customWidth="1"/>
    <col min="13088" max="13088" width="4.140625" style="90" customWidth="1"/>
    <col min="13089" max="13089" width="8" style="90" customWidth="1"/>
    <col min="13090" max="13091" width="9.28515625" style="90" customWidth="1"/>
    <col min="13092" max="13092" width="9" style="90" customWidth="1"/>
    <col min="13093" max="13093" width="11.42578125" style="90"/>
    <col min="13094" max="13094" width="15.7109375" style="90" customWidth="1"/>
    <col min="13095" max="13095" width="16" style="90" customWidth="1"/>
    <col min="13096" max="13096" width="10.5703125" style="90" customWidth="1"/>
    <col min="13097" max="13098" width="16.7109375" style="90" customWidth="1"/>
    <col min="13099" max="13312" width="11.42578125" style="90"/>
    <col min="13313" max="13314" width="5.7109375" style="90" customWidth="1"/>
    <col min="13315" max="13315" width="6.140625" style="90" customWidth="1"/>
    <col min="13316" max="13319" width="5.28515625" style="90" customWidth="1"/>
    <col min="13320" max="13320" width="8.85546875" style="90" customWidth="1"/>
    <col min="13321" max="13322" width="7.28515625" style="90" customWidth="1"/>
    <col min="13323" max="13325" width="8.5703125" style="90" customWidth="1"/>
    <col min="13326" max="13326" width="7.28515625" style="90" customWidth="1"/>
    <col min="13327" max="13327" width="8.5703125" style="90" customWidth="1"/>
    <col min="13328" max="13328" width="9.5703125" style="90" customWidth="1"/>
    <col min="13329" max="13329" width="8.85546875" style="90" customWidth="1"/>
    <col min="13330" max="13330" width="8.140625" style="90" customWidth="1"/>
    <col min="13331" max="13334" width="8.5703125" style="90" customWidth="1"/>
    <col min="13335" max="13335" width="7.28515625" style="90" customWidth="1"/>
    <col min="13336" max="13336" width="8.140625" style="90" customWidth="1"/>
    <col min="13337" max="13340" width="9.140625" style="90" customWidth="1"/>
    <col min="13341" max="13341" width="9" style="90" customWidth="1"/>
    <col min="13342" max="13342" width="11.28515625" style="90" customWidth="1"/>
    <col min="13343" max="13343" width="56.28515625" style="90" customWidth="1"/>
    <col min="13344" max="13344" width="4.140625" style="90" customWidth="1"/>
    <col min="13345" max="13345" width="8" style="90" customWidth="1"/>
    <col min="13346" max="13347" width="9.28515625" style="90" customWidth="1"/>
    <col min="13348" max="13348" width="9" style="90" customWidth="1"/>
    <col min="13349" max="13349" width="11.42578125" style="90"/>
    <col min="13350" max="13350" width="15.7109375" style="90" customWidth="1"/>
    <col min="13351" max="13351" width="16" style="90" customWidth="1"/>
    <col min="13352" max="13352" width="10.5703125" style="90" customWidth="1"/>
    <col min="13353" max="13354" width="16.7109375" style="90" customWidth="1"/>
    <col min="13355" max="13568" width="11.42578125" style="90"/>
    <col min="13569" max="13570" width="5.7109375" style="90" customWidth="1"/>
    <col min="13571" max="13571" width="6.140625" style="90" customWidth="1"/>
    <col min="13572" max="13575" width="5.28515625" style="90" customWidth="1"/>
    <col min="13576" max="13576" width="8.85546875" style="90" customWidth="1"/>
    <col min="13577" max="13578" width="7.28515625" style="90" customWidth="1"/>
    <col min="13579" max="13581" width="8.5703125" style="90" customWidth="1"/>
    <col min="13582" max="13582" width="7.28515625" style="90" customWidth="1"/>
    <col min="13583" max="13583" width="8.5703125" style="90" customWidth="1"/>
    <col min="13584" max="13584" width="9.5703125" style="90" customWidth="1"/>
    <col min="13585" max="13585" width="8.85546875" style="90" customWidth="1"/>
    <col min="13586" max="13586" width="8.140625" style="90" customWidth="1"/>
    <col min="13587" max="13590" width="8.5703125" style="90" customWidth="1"/>
    <col min="13591" max="13591" width="7.28515625" style="90" customWidth="1"/>
    <col min="13592" max="13592" width="8.140625" style="90" customWidth="1"/>
    <col min="13593" max="13596" width="9.140625" style="90" customWidth="1"/>
    <col min="13597" max="13597" width="9" style="90" customWidth="1"/>
    <col min="13598" max="13598" width="11.28515625" style="90" customWidth="1"/>
    <col min="13599" max="13599" width="56.28515625" style="90" customWidth="1"/>
    <col min="13600" max="13600" width="4.140625" style="90" customWidth="1"/>
    <col min="13601" max="13601" width="8" style="90" customWidth="1"/>
    <col min="13602" max="13603" width="9.28515625" style="90" customWidth="1"/>
    <col min="13604" max="13604" width="9" style="90" customWidth="1"/>
    <col min="13605" max="13605" width="11.42578125" style="90"/>
    <col min="13606" max="13606" width="15.7109375" style="90" customWidth="1"/>
    <col min="13607" max="13607" width="16" style="90" customWidth="1"/>
    <col min="13608" max="13608" width="10.5703125" style="90" customWidth="1"/>
    <col min="13609" max="13610" width="16.7109375" style="90" customWidth="1"/>
    <col min="13611" max="13824" width="11.42578125" style="90"/>
    <col min="13825" max="13826" width="5.7109375" style="90" customWidth="1"/>
    <col min="13827" max="13827" width="6.140625" style="90" customWidth="1"/>
    <col min="13828" max="13831" width="5.28515625" style="90" customWidth="1"/>
    <col min="13832" max="13832" width="8.85546875" style="90" customWidth="1"/>
    <col min="13833" max="13834" width="7.28515625" style="90" customWidth="1"/>
    <col min="13835" max="13837" width="8.5703125" style="90" customWidth="1"/>
    <col min="13838" max="13838" width="7.28515625" style="90" customWidth="1"/>
    <col min="13839" max="13839" width="8.5703125" style="90" customWidth="1"/>
    <col min="13840" max="13840" width="9.5703125" style="90" customWidth="1"/>
    <col min="13841" max="13841" width="8.85546875" style="90" customWidth="1"/>
    <col min="13842" max="13842" width="8.140625" style="90" customWidth="1"/>
    <col min="13843" max="13846" width="8.5703125" style="90" customWidth="1"/>
    <col min="13847" max="13847" width="7.28515625" style="90" customWidth="1"/>
    <col min="13848" max="13848" width="8.140625" style="90" customWidth="1"/>
    <col min="13849" max="13852" width="9.140625" style="90" customWidth="1"/>
    <col min="13853" max="13853" width="9" style="90" customWidth="1"/>
    <col min="13854" max="13854" width="11.28515625" style="90" customWidth="1"/>
    <col min="13855" max="13855" width="56.28515625" style="90" customWidth="1"/>
    <col min="13856" max="13856" width="4.140625" style="90" customWidth="1"/>
    <col min="13857" max="13857" width="8" style="90" customWidth="1"/>
    <col min="13858" max="13859" width="9.28515625" style="90" customWidth="1"/>
    <col min="13860" max="13860" width="9" style="90" customWidth="1"/>
    <col min="13861" max="13861" width="11.42578125" style="90"/>
    <col min="13862" max="13862" width="15.7109375" style="90" customWidth="1"/>
    <col min="13863" max="13863" width="16" style="90" customWidth="1"/>
    <col min="13864" max="13864" width="10.5703125" style="90" customWidth="1"/>
    <col min="13865" max="13866" width="16.7109375" style="90" customWidth="1"/>
    <col min="13867" max="14080" width="11.42578125" style="90"/>
    <col min="14081" max="14082" width="5.7109375" style="90" customWidth="1"/>
    <col min="14083" max="14083" width="6.140625" style="90" customWidth="1"/>
    <col min="14084" max="14087" width="5.28515625" style="90" customWidth="1"/>
    <col min="14088" max="14088" width="8.85546875" style="90" customWidth="1"/>
    <col min="14089" max="14090" width="7.28515625" style="90" customWidth="1"/>
    <col min="14091" max="14093" width="8.5703125" style="90" customWidth="1"/>
    <col min="14094" max="14094" width="7.28515625" style="90" customWidth="1"/>
    <col min="14095" max="14095" width="8.5703125" style="90" customWidth="1"/>
    <col min="14096" max="14096" width="9.5703125" style="90" customWidth="1"/>
    <col min="14097" max="14097" width="8.85546875" style="90" customWidth="1"/>
    <col min="14098" max="14098" width="8.140625" style="90" customWidth="1"/>
    <col min="14099" max="14102" width="8.5703125" style="90" customWidth="1"/>
    <col min="14103" max="14103" width="7.28515625" style="90" customWidth="1"/>
    <col min="14104" max="14104" width="8.140625" style="90" customWidth="1"/>
    <col min="14105" max="14108" width="9.140625" style="90" customWidth="1"/>
    <col min="14109" max="14109" width="9" style="90" customWidth="1"/>
    <col min="14110" max="14110" width="11.28515625" style="90" customWidth="1"/>
    <col min="14111" max="14111" width="56.28515625" style="90" customWidth="1"/>
    <col min="14112" max="14112" width="4.140625" style="90" customWidth="1"/>
    <col min="14113" max="14113" width="8" style="90" customWidth="1"/>
    <col min="14114" max="14115" width="9.28515625" style="90" customWidth="1"/>
    <col min="14116" max="14116" width="9" style="90" customWidth="1"/>
    <col min="14117" max="14117" width="11.42578125" style="90"/>
    <col min="14118" max="14118" width="15.7109375" style="90" customWidth="1"/>
    <col min="14119" max="14119" width="16" style="90" customWidth="1"/>
    <col min="14120" max="14120" width="10.5703125" style="90" customWidth="1"/>
    <col min="14121" max="14122" width="16.7109375" style="90" customWidth="1"/>
    <col min="14123" max="14336" width="11.42578125" style="90"/>
    <col min="14337" max="14338" width="5.7109375" style="90" customWidth="1"/>
    <col min="14339" max="14339" width="6.140625" style="90" customWidth="1"/>
    <col min="14340" max="14343" width="5.28515625" style="90" customWidth="1"/>
    <col min="14344" max="14344" width="8.85546875" style="90" customWidth="1"/>
    <col min="14345" max="14346" width="7.28515625" style="90" customWidth="1"/>
    <col min="14347" max="14349" width="8.5703125" style="90" customWidth="1"/>
    <col min="14350" max="14350" width="7.28515625" style="90" customWidth="1"/>
    <col min="14351" max="14351" width="8.5703125" style="90" customWidth="1"/>
    <col min="14352" max="14352" width="9.5703125" style="90" customWidth="1"/>
    <col min="14353" max="14353" width="8.85546875" style="90" customWidth="1"/>
    <col min="14354" max="14354" width="8.140625" style="90" customWidth="1"/>
    <col min="14355" max="14358" width="8.5703125" style="90" customWidth="1"/>
    <col min="14359" max="14359" width="7.28515625" style="90" customWidth="1"/>
    <col min="14360" max="14360" width="8.140625" style="90" customWidth="1"/>
    <col min="14361" max="14364" width="9.140625" style="90" customWidth="1"/>
    <col min="14365" max="14365" width="9" style="90" customWidth="1"/>
    <col min="14366" max="14366" width="11.28515625" style="90" customWidth="1"/>
    <col min="14367" max="14367" width="56.28515625" style="90" customWidth="1"/>
    <col min="14368" max="14368" width="4.140625" style="90" customWidth="1"/>
    <col min="14369" max="14369" width="8" style="90" customWidth="1"/>
    <col min="14370" max="14371" width="9.28515625" style="90" customWidth="1"/>
    <col min="14372" max="14372" width="9" style="90" customWidth="1"/>
    <col min="14373" max="14373" width="11.42578125" style="90"/>
    <col min="14374" max="14374" width="15.7109375" style="90" customWidth="1"/>
    <col min="14375" max="14375" width="16" style="90" customWidth="1"/>
    <col min="14376" max="14376" width="10.5703125" style="90" customWidth="1"/>
    <col min="14377" max="14378" width="16.7109375" style="90" customWidth="1"/>
    <col min="14379" max="14592" width="11.42578125" style="90"/>
    <col min="14593" max="14594" width="5.7109375" style="90" customWidth="1"/>
    <col min="14595" max="14595" width="6.140625" style="90" customWidth="1"/>
    <col min="14596" max="14599" width="5.28515625" style="90" customWidth="1"/>
    <col min="14600" max="14600" width="8.85546875" style="90" customWidth="1"/>
    <col min="14601" max="14602" width="7.28515625" style="90" customWidth="1"/>
    <col min="14603" max="14605" width="8.5703125" style="90" customWidth="1"/>
    <col min="14606" max="14606" width="7.28515625" style="90" customWidth="1"/>
    <col min="14607" max="14607" width="8.5703125" style="90" customWidth="1"/>
    <col min="14608" max="14608" width="9.5703125" style="90" customWidth="1"/>
    <col min="14609" max="14609" width="8.85546875" style="90" customWidth="1"/>
    <col min="14610" max="14610" width="8.140625" style="90" customWidth="1"/>
    <col min="14611" max="14614" width="8.5703125" style="90" customWidth="1"/>
    <col min="14615" max="14615" width="7.28515625" style="90" customWidth="1"/>
    <col min="14616" max="14616" width="8.140625" style="90" customWidth="1"/>
    <col min="14617" max="14620" width="9.140625" style="90" customWidth="1"/>
    <col min="14621" max="14621" width="9" style="90" customWidth="1"/>
    <col min="14622" max="14622" width="11.28515625" style="90" customWidth="1"/>
    <col min="14623" max="14623" width="56.28515625" style="90" customWidth="1"/>
    <col min="14624" max="14624" width="4.140625" style="90" customWidth="1"/>
    <col min="14625" max="14625" width="8" style="90" customWidth="1"/>
    <col min="14626" max="14627" width="9.28515625" style="90" customWidth="1"/>
    <col min="14628" max="14628" width="9" style="90" customWidth="1"/>
    <col min="14629" max="14629" width="11.42578125" style="90"/>
    <col min="14630" max="14630" width="15.7109375" style="90" customWidth="1"/>
    <col min="14631" max="14631" width="16" style="90" customWidth="1"/>
    <col min="14632" max="14632" width="10.5703125" style="90" customWidth="1"/>
    <col min="14633" max="14634" width="16.7109375" style="90" customWidth="1"/>
    <col min="14635" max="14848" width="11.42578125" style="90"/>
    <col min="14849" max="14850" width="5.7109375" style="90" customWidth="1"/>
    <col min="14851" max="14851" width="6.140625" style="90" customWidth="1"/>
    <col min="14852" max="14855" width="5.28515625" style="90" customWidth="1"/>
    <col min="14856" max="14856" width="8.85546875" style="90" customWidth="1"/>
    <col min="14857" max="14858" width="7.28515625" style="90" customWidth="1"/>
    <col min="14859" max="14861" width="8.5703125" style="90" customWidth="1"/>
    <col min="14862" max="14862" width="7.28515625" style="90" customWidth="1"/>
    <col min="14863" max="14863" width="8.5703125" style="90" customWidth="1"/>
    <col min="14864" max="14864" width="9.5703125" style="90" customWidth="1"/>
    <col min="14865" max="14865" width="8.85546875" style="90" customWidth="1"/>
    <col min="14866" max="14866" width="8.140625" style="90" customWidth="1"/>
    <col min="14867" max="14870" width="8.5703125" style="90" customWidth="1"/>
    <col min="14871" max="14871" width="7.28515625" style="90" customWidth="1"/>
    <col min="14872" max="14872" width="8.140625" style="90" customWidth="1"/>
    <col min="14873" max="14876" width="9.140625" style="90" customWidth="1"/>
    <col min="14877" max="14877" width="9" style="90" customWidth="1"/>
    <col min="14878" max="14878" width="11.28515625" style="90" customWidth="1"/>
    <col min="14879" max="14879" width="56.28515625" style="90" customWidth="1"/>
    <col min="14880" max="14880" width="4.140625" style="90" customWidth="1"/>
    <col min="14881" max="14881" width="8" style="90" customWidth="1"/>
    <col min="14882" max="14883" width="9.28515625" style="90" customWidth="1"/>
    <col min="14884" max="14884" width="9" style="90" customWidth="1"/>
    <col min="14885" max="14885" width="11.42578125" style="90"/>
    <col min="14886" max="14886" width="15.7109375" style="90" customWidth="1"/>
    <col min="14887" max="14887" width="16" style="90" customWidth="1"/>
    <col min="14888" max="14888" width="10.5703125" style="90" customWidth="1"/>
    <col min="14889" max="14890" width="16.7109375" style="90" customWidth="1"/>
    <col min="14891" max="15104" width="11.42578125" style="90"/>
    <col min="15105" max="15106" width="5.7109375" style="90" customWidth="1"/>
    <col min="15107" max="15107" width="6.140625" style="90" customWidth="1"/>
    <col min="15108" max="15111" width="5.28515625" style="90" customWidth="1"/>
    <col min="15112" max="15112" width="8.85546875" style="90" customWidth="1"/>
    <col min="15113" max="15114" width="7.28515625" style="90" customWidth="1"/>
    <col min="15115" max="15117" width="8.5703125" style="90" customWidth="1"/>
    <col min="15118" max="15118" width="7.28515625" style="90" customWidth="1"/>
    <col min="15119" max="15119" width="8.5703125" style="90" customWidth="1"/>
    <col min="15120" max="15120" width="9.5703125" style="90" customWidth="1"/>
    <col min="15121" max="15121" width="8.85546875" style="90" customWidth="1"/>
    <col min="15122" max="15122" width="8.140625" style="90" customWidth="1"/>
    <col min="15123" max="15126" width="8.5703125" style="90" customWidth="1"/>
    <col min="15127" max="15127" width="7.28515625" style="90" customWidth="1"/>
    <col min="15128" max="15128" width="8.140625" style="90" customWidth="1"/>
    <col min="15129" max="15132" width="9.140625" style="90" customWidth="1"/>
    <col min="15133" max="15133" width="9" style="90" customWidth="1"/>
    <col min="15134" max="15134" width="11.28515625" style="90" customWidth="1"/>
    <col min="15135" max="15135" width="56.28515625" style="90" customWidth="1"/>
    <col min="15136" max="15136" width="4.140625" style="90" customWidth="1"/>
    <col min="15137" max="15137" width="8" style="90" customWidth="1"/>
    <col min="15138" max="15139" width="9.28515625" style="90" customWidth="1"/>
    <col min="15140" max="15140" width="9" style="90" customWidth="1"/>
    <col min="15141" max="15141" width="11.42578125" style="90"/>
    <col min="15142" max="15142" width="15.7109375" style="90" customWidth="1"/>
    <col min="15143" max="15143" width="16" style="90" customWidth="1"/>
    <col min="15144" max="15144" width="10.5703125" style="90" customWidth="1"/>
    <col min="15145" max="15146" width="16.7109375" style="90" customWidth="1"/>
    <col min="15147" max="15360" width="11.42578125" style="90"/>
    <col min="15361" max="15362" width="5.7109375" style="90" customWidth="1"/>
    <col min="15363" max="15363" width="6.140625" style="90" customWidth="1"/>
    <col min="15364" max="15367" width="5.28515625" style="90" customWidth="1"/>
    <col min="15368" max="15368" width="8.85546875" style="90" customWidth="1"/>
    <col min="15369" max="15370" width="7.28515625" style="90" customWidth="1"/>
    <col min="15371" max="15373" width="8.5703125" style="90" customWidth="1"/>
    <col min="15374" max="15374" width="7.28515625" style="90" customWidth="1"/>
    <col min="15375" max="15375" width="8.5703125" style="90" customWidth="1"/>
    <col min="15376" max="15376" width="9.5703125" style="90" customWidth="1"/>
    <col min="15377" max="15377" width="8.85546875" style="90" customWidth="1"/>
    <col min="15378" max="15378" width="8.140625" style="90" customWidth="1"/>
    <col min="15379" max="15382" width="8.5703125" style="90" customWidth="1"/>
    <col min="15383" max="15383" width="7.28515625" style="90" customWidth="1"/>
    <col min="15384" max="15384" width="8.140625" style="90" customWidth="1"/>
    <col min="15385" max="15388" width="9.140625" style="90" customWidth="1"/>
    <col min="15389" max="15389" width="9" style="90" customWidth="1"/>
    <col min="15390" max="15390" width="11.28515625" style="90" customWidth="1"/>
    <col min="15391" max="15391" width="56.28515625" style="90" customWidth="1"/>
    <col min="15392" max="15392" width="4.140625" style="90" customWidth="1"/>
    <col min="15393" max="15393" width="8" style="90" customWidth="1"/>
    <col min="15394" max="15395" width="9.28515625" style="90" customWidth="1"/>
    <col min="15396" max="15396" width="9" style="90" customWidth="1"/>
    <col min="15397" max="15397" width="11.42578125" style="90"/>
    <col min="15398" max="15398" width="15.7109375" style="90" customWidth="1"/>
    <col min="15399" max="15399" width="16" style="90" customWidth="1"/>
    <col min="15400" max="15400" width="10.5703125" style="90" customWidth="1"/>
    <col min="15401" max="15402" width="16.7109375" style="90" customWidth="1"/>
    <col min="15403" max="15616" width="11.42578125" style="90"/>
    <col min="15617" max="15618" width="5.7109375" style="90" customWidth="1"/>
    <col min="15619" max="15619" width="6.140625" style="90" customWidth="1"/>
    <col min="15620" max="15623" width="5.28515625" style="90" customWidth="1"/>
    <col min="15624" max="15624" width="8.85546875" style="90" customWidth="1"/>
    <col min="15625" max="15626" width="7.28515625" style="90" customWidth="1"/>
    <col min="15627" max="15629" width="8.5703125" style="90" customWidth="1"/>
    <col min="15630" max="15630" width="7.28515625" style="90" customWidth="1"/>
    <col min="15631" max="15631" width="8.5703125" style="90" customWidth="1"/>
    <col min="15632" max="15632" width="9.5703125" style="90" customWidth="1"/>
    <col min="15633" max="15633" width="8.85546875" style="90" customWidth="1"/>
    <col min="15634" max="15634" width="8.140625" style="90" customWidth="1"/>
    <col min="15635" max="15638" width="8.5703125" style="90" customWidth="1"/>
    <col min="15639" max="15639" width="7.28515625" style="90" customWidth="1"/>
    <col min="15640" max="15640" width="8.140625" style="90" customWidth="1"/>
    <col min="15641" max="15644" width="9.140625" style="90" customWidth="1"/>
    <col min="15645" max="15645" width="9" style="90" customWidth="1"/>
    <col min="15646" max="15646" width="11.28515625" style="90" customWidth="1"/>
    <col min="15647" max="15647" width="56.28515625" style="90" customWidth="1"/>
    <col min="15648" max="15648" width="4.140625" style="90" customWidth="1"/>
    <col min="15649" max="15649" width="8" style="90" customWidth="1"/>
    <col min="15650" max="15651" width="9.28515625" style="90" customWidth="1"/>
    <col min="15652" max="15652" width="9" style="90" customWidth="1"/>
    <col min="15653" max="15653" width="11.42578125" style="90"/>
    <col min="15654" max="15654" width="15.7109375" style="90" customWidth="1"/>
    <col min="15655" max="15655" width="16" style="90" customWidth="1"/>
    <col min="15656" max="15656" width="10.5703125" style="90" customWidth="1"/>
    <col min="15657" max="15658" width="16.7109375" style="90" customWidth="1"/>
    <col min="15659" max="15872" width="11.42578125" style="90"/>
    <col min="15873" max="15874" width="5.7109375" style="90" customWidth="1"/>
    <col min="15875" max="15875" width="6.140625" style="90" customWidth="1"/>
    <col min="15876" max="15879" width="5.28515625" style="90" customWidth="1"/>
    <col min="15880" max="15880" width="8.85546875" style="90" customWidth="1"/>
    <col min="15881" max="15882" width="7.28515625" style="90" customWidth="1"/>
    <col min="15883" max="15885" width="8.5703125" style="90" customWidth="1"/>
    <col min="15886" max="15886" width="7.28515625" style="90" customWidth="1"/>
    <col min="15887" max="15887" width="8.5703125" style="90" customWidth="1"/>
    <col min="15888" max="15888" width="9.5703125" style="90" customWidth="1"/>
    <col min="15889" max="15889" width="8.85546875" style="90" customWidth="1"/>
    <col min="15890" max="15890" width="8.140625" style="90" customWidth="1"/>
    <col min="15891" max="15894" width="8.5703125" style="90" customWidth="1"/>
    <col min="15895" max="15895" width="7.28515625" style="90" customWidth="1"/>
    <col min="15896" max="15896" width="8.140625" style="90" customWidth="1"/>
    <col min="15897" max="15900" width="9.140625" style="90" customWidth="1"/>
    <col min="15901" max="15901" width="9" style="90" customWidth="1"/>
    <col min="15902" max="15902" width="11.28515625" style="90" customWidth="1"/>
    <col min="15903" max="15903" width="56.28515625" style="90" customWidth="1"/>
    <col min="15904" max="15904" width="4.140625" style="90" customWidth="1"/>
    <col min="15905" max="15905" width="8" style="90" customWidth="1"/>
    <col min="15906" max="15907" width="9.28515625" style="90" customWidth="1"/>
    <col min="15908" max="15908" width="9" style="90" customWidth="1"/>
    <col min="15909" max="15909" width="11.42578125" style="90"/>
    <col min="15910" max="15910" width="15.7109375" style="90" customWidth="1"/>
    <col min="15911" max="15911" width="16" style="90" customWidth="1"/>
    <col min="15912" max="15912" width="10.5703125" style="90" customWidth="1"/>
    <col min="15913" max="15914" width="16.7109375" style="90" customWidth="1"/>
    <col min="15915" max="16128" width="11.42578125" style="90"/>
    <col min="16129" max="16130" width="5.7109375" style="90" customWidth="1"/>
    <col min="16131" max="16131" width="6.140625" style="90" customWidth="1"/>
    <col min="16132" max="16135" width="5.28515625" style="90" customWidth="1"/>
    <col min="16136" max="16136" width="8.85546875" style="90" customWidth="1"/>
    <col min="16137" max="16138" width="7.28515625" style="90" customWidth="1"/>
    <col min="16139" max="16141" width="8.5703125" style="90" customWidth="1"/>
    <col min="16142" max="16142" width="7.28515625" style="90" customWidth="1"/>
    <col min="16143" max="16143" width="8.5703125" style="90" customWidth="1"/>
    <col min="16144" max="16144" width="9.5703125" style="90" customWidth="1"/>
    <col min="16145" max="16145" width="8.85546875" style="90" customWidth="1"/>
    <col min="16146" max="16146" width="8.140625" style="90" customWidth="1"/>
    <col min="16147" max="16150" width="8.5703125" style="90" customWidth="1"/>
    <col min="16151" max="16151" width="7.28515625" style="90" customWidth="1"/>
    <col min="16152" max="16152" width="8.140625" style="90" customWidth="1"/>
    <col min="16153" max="16156" width="9.140625" style="90" customWidth="1"/>
    <col min="16157" max="16157" width="9" style="90" customWidth="1"/>
    <col min="16158" max="16158" width="11.28515625" style="90" customWidth="1"/>
    <col min="16159" max="16159" width="56.28515625" style="90" customWidth="1"/>
    <col min="16160" max="16160" width="4.140625" style="90" customWidth="1"/>
    <col min="16161" max="16161" width="8" style="90" customWidth="1"/>
    <col min="16162" max="16163" width="9.28515625" style="90" customWidth="1"/>
    <col min="16164" max="16164" width="9" style="90" customWidth="1"/>
    <col min="16165" max="16165" width="11.42578125" style="90"/>
    <col min="16166" max="16166" width="15.7109375" style="90" customWidth="1"/>
    <col min="16167" max="16167" width="16" style="90" customWidth="1"/>
    <col min="16168" max="16168" width="10.5703125" style="90" customWidth="1"/>
    <col min="16169" max="16170" width="16.7109375" style="90" customWidth="1"/>
    <col min="16171" max="16384" width="11.42578125" style="90"/>
  </cols>
  <sheetData>
    <row r="1" spans="1:42" ht="20.25" customHeight="1" x14ac:dyDescent="0.3">
      <c r="A1" s="87"/>
      <c r="B1" s="87"/>
      <c r="C1" s="121"/>
      <c r="D1" s="121"/>
      <c r="E1" s="121"/>
      <c r="F1" s="121"/>
      <c r="G1" s="121"/>
      <c r="H1" s="87"/>
      <c r="I1" s="87"/>
      <c r="J1" s="87"/>
      <c r="K1" s="88" t="s">
        <v>68</v>
      </c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9"/>
      <c r="AB1" s="87"/>
      <c r="AC1" s="87"/>
      <c r="AD1" s="87"/>
      <c r="AE1" s="131"/>
      <c r="AF1" s="87"/>
      <c r="AG1" s="87"/>
      <c r="AH1" s="87"/>
      <c r="AI1" s="87"/>
      <c r="AJ1" s="87"/>
      <c r="AK1" s="87"/>
      <c r="AL1" s="87"/>
    </row>
    <row r="2" spans="1:42" ht="4.5" customHeight="1" x14ac:dyDescent="0.25">
      <c r="A2" s="87"/>
      <c r="B2" s="87"/>
      <c r="C2" s="121"/>
      <c r="D2" s="121"/>
      <c r="E2" s="121"/>
      <c r="F2" s="121"/>
      <c r="G2" s="121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9"/>
      <c r="AB2" s="87"/>
      <c r="AC2" s="87"/>
      <c r="AD2" s="87"/>
      <c r="AE2" s="131"/>
      <c r="AF2" s="87"/>
      <c r="AG2" s="87"/>
      <c r="AH2" s="87"/>
      <c r="AI2" s="87"/>
      <c r="AJ2" s="87"/>
      <c r="AK2" s="87"/>
      <c r="AL2" s="87"/>
    </row>
    <row r="3" spans="1:42" ht="16.5" customHeight="1" x14ac:dyDescent="0.25">
      <c r="A3" s="87"/>
      <c r="B3" s="87"/>
      <c r="C3" s="91"/>
      <c r="D3" s="91"/>
      <c r="E3" s="91"/>
      <c r="F3" s="91"/>
      <c r="G3" s="382" t="s">
        <v>69</v>
      </c>
      <c r="H3" s="382"/>
      <c r="I3" s="92" t="s">
        <v>18</v>
      </c>
      <c r="J3" s="93"/>
      <c r="K3" s="87"/>
      <c r="L3" s="87"/>
      <c r="M3" s="94" t="s">
        <v>70</v>
      </c>
      <c r="N3" s="87"/>
      <c r="O3" s="87"/>
      <c r="P3" s="87"/>
      <c r="Q3" s="87"/>
      <c r="R3" s="87"/>
      <c r="S3" s="95">
        <v>2014</v>
      </c>
      <c r="T3" s="95"/>
      <c r="U3" s="95"/>
      <c r="V3" s="95"/>
      <c r="W3" s="87"/>
      <c r="X3" s="87"/>
      <c r="Y3" s="87"/>
      <c r="Z3" s="87"/>
      <c r="AA3" s="89"/>
      <c r="AB3" s="87"/>
      <c r="AC3" s="87"/>
      <c r="AD3" s="87"/>
      <c r="AE3" s="131"/>
      <c r="AF3" s="87"/>
      <c r="AG3" s="87"/>
      <c r="AH3" s="87"/>
      <c r="AI3" s="87"/>
      <c r="AJ3" s="87"/>
      <c r="AK3" s="87"/>
      <c r="AL3" s="87"/>
    </row>
    <row r="4" spans="1:42" ht="18.75" customHeight="1" thickBot="1" x14ac:dyDescent="0.3">
      <c r="A4" s="87"/>
      <c r="B4" s="87"/>
      <c r="C4" s="121"/>
      <c r="D4" s="121"/>
      <c r="E4" s="121"/>
      <c r="F4" s="121"/>
      <c r="G4" s="121"/>
      <c r="H4" s="96" t="s">
        <v>71</v>
      </c>
      <c r="I4" s="96"/>
      <c r="J4" s="96"/>
      <c r="K4" s="96"/>
      <c r="L4" s="96"/>
      <c r="M4" s="87"/>
      <c r="N4" s="96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9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</row>
    <row r="5" spans="1:42" ht="15.75" customHeight="1" x14ac:dyDescent="0.25">
      <c r="A5" s="87"/>
      <c r="B5" s="87"/>
      <c r="C5" s="98"/>
      <c r="D5" s="98"/>
      <c r="E5" s="98"/>
      <c r="F5" s="383" t="s">
        <v>72</v>
      </c>
      <c r="G5" s="384"/>
      <c r="H5" s="386" t="s">
        <v>73</v>
      </c>
      <c r="I5" s="387"/>
      <c r="J5" s="388"/>
      <c r="K5" s="392" t="s">
        <v>107</v>
      </c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4"/>
      <c r="X5" s="398" t="s">
        <v>108</v>
      </c>
      <c r="Y5" s="392" t="s">
        <v>109</v>
      </c>
      <c r="Z5" s="394"/>
      <c r="AA5" s="356" t="s">
        <v>110</v>
      </c>
      <c r="AB5" s="139"/>
      <c r="AC5" s="140"/>
      <c r="AD5" s="141"/>
      <c r="AE5" s="87"/>
      <c r="AF5" s="210"/>
      <c r="AG5" s="358" t="s">
        <v>111</v>
      </c>
      <c r="AH5" s="359"/>
      <c r="AI5" s="359"/>
      <c r="AJ5" s="360"/>
      <c r="AK5" s="210"/>
      <c r="AL5" s="210"/>
      <c r="AM5" s="210"/>
      <c r="AN5" s="210"/>
      <c r="AO5" s="210"/>
      <c r="AP5" s="210"/>
    </row>
    <row r="6" spans="1:42" ht="13.5" customHeight="1" thickBot="1" x14ac:dyDescent="0.3">
      <c r="A6" s="87"/>
      <c r="B6" s="87"/>
      <c r="C6" s="99"/>
      <c r="D6" s="99"/>
      <c r="E6" s="99"/>
      <c r="F6" s="385"/>
      <c r="G6" s="385"/>
      <c r="H6" s="389"/>
      <c r="I6" s="390"/>
      <c r="J6" s="391"/>
      <c r="K6" s="395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7"/>
      <c r="X6" s="399"/>
      <c r="Y6" s="395"/>
      <c r="Z6" s="397"/>
      <c r="AA6" s="357"/>
      <c r="AB6" s="142"/>
      <c r="AC6" s="143"/>
      <c r="AD6" s="144"/>
      <c r="AE6" s="87"/>
      <c r="AF6" s="210"/>
      <c r="AG6" s="361"/>
      <c r="AH6" s="362"/>
      <c r="AI6" s="362"/>
      <c r="AJ6" s="363"/>
      <c r="AK6" s="210"/>
      <c r="AL6" s="210"/>
      <c r="AM6" s="210"/>
      <c r="AN6" s="210"/>
      <c r="AO6" s="210"/>
      <c r="AP6" s="210"/>
    </row>
    <row r="7" spans="1:42" ht="21" customHeight="1" x14ac:dyDescent="0.25">
      <c r="A7" s="87"/>
      <c r="B7" s="87"/>
      <c r="C7" s="364" t="s">
        <v>74</v>
      </c>
      <c r="D7" s="366" t="s">
        <v>75</v>
      </c>
      <c r="E7" s="369" t="s">
        <v>76</v>
      </c>
      <c r="F7" s="369" t="s">
        <v>77</v>
      </c>
      <c r="G7" s="372" t="s">
        <v>78</v>
      </c>
      <c r="H7" s="375" t="s">
        <v>79</v>
      </c>
      <c r="I7" s="378" t="s">
        <v>80</v>
      </c>
      <c r="J7" s="381" t="s">
        <v>85</v>
      </c>
      <c r="K7" s="334" t="s">
        <v>86</v>
      </c>
      <c r="L7" s="334" t="s">
        <v>87</v>
      </c>
      <c r="M7" s="345" t="s">
        <v>88</v>
      </c>
      <c r="N7" s="347" t="s">
        <v>89</v>
      </c>
      <c r="O7" s="348"/>
      <c r="P7" s="349"/>
      <c r="Q7" s="347" t="s">
        <v>90</v>
      </c>
      <c r="R7" s="348"/>
      <c r="S7" s="349"/>
      <c r="T7" s="334" t="s">
        <v>91</v>
      </c>
      <c r="U7" s="334" t="s">
        <v>92</v>
      </c>
      <c r="V7" s="334" t="s">
        <v>93</v>
      </c>
      <c r="W7" s="334" t="s">
        <v>94</v>
      </c>
      <c r="X7" s="337" t="s">
        <v>95</v>
      </c>
      <c r="Y7" s="340" t="s">
        <v>96</v>
      </c>
      <c r="Z7" s="340" t="s">
        <v>97</v>
      </c>
      <c r="AA7" s="324" t="s">
        <v>98</v>
      </c>
      <c r="AB7" s="145"/>
      <c r="AC7" s="145"/>
      <c r="AD7" s="145"/>
      <c r="AE7" s="135"/>
      <c r="AF7" s="326" t="s">
        <v>74</v>
      </c>
      <c r="AG7" s="328" t="s">
        <v>99</v>
      </c>
      <c r="AH7" s="211"/>
      <c r="AI7" s="212" t="s">
        <v>100</v>
      </c>
      <c r="AJ7" s="328" t="s">
        <v>101</v>
      </c>
      <c r="AK7" s="210"/>
      <c r="AL7" s="210"/>
      <c r="AM7" s="210"/>
      <c r="AN7" s="210"/>
      <c r="AO7" s="210"/>
      <c r="AP7" s="210"/>
    </row>
    <row r="8" spans="1:42" ht="12.75" customHeight="1" x14ac:dyDescent="0.25">
      <c r="A8" s="87"/>
      <c r="B8" s="87"/>
      <c r="C8" s="365"/>
      <c r="D8" s="367"/>
      <c r="E8" s="370"/>
      <c r="F8" s="370"/>
      <c r="G8" s="373"/>
      <c r="H8" s="376"/>
      <c r="I8" s="379"/>
      <c r="J8" s="379"/>
      <c r="K8" s="335"/>
      <c r="L8" s="335"/>
      <c r="M8" s="346"/>
      <c r="N8" s="350"/>
      <c r="O8" s="351"/>
      <c r="P8" s="352"/>
      <c r="Q8" s="350"/>
      <c r="R8" s="351"/>
      <c r="S8" s="352"/>
      <c r="T8" s="335"/>
      <c r="U8" s="335"/>
      <c r="V8" s="335"/>
      <c r="W8" s="335"/>
      <c r="X8" s="338"/>
      <c r="Y8" s="341"/>
      <c r="Z8" s="341"/>
      <c r="AA8" s="325"/>
      <c r="AB8" s="146"/>
      <c r="AC8" s="146"/>
      <c r="AD8" s="146"/>
      <c r="AE8" s="135"/>
      <c r="AF8" s="327"/>
      <c r="AG8" s="329"/>
      <c r="AH8" s="213"/>
      <c r="AI8" s="214"/>
      <c r="AJ8" s="329"/>
      <c r="AK8" s="210"/>
      <c r="AL8" s="210"/>
      <c r="AM8" s="210"/>
      <c r="AN8" s="210"/>
      <c r="AO8" s="210"/>
      <c r="AP8" s="210"/>
    </row>
    <row r="9" spans="1:42" ht="12.75" customHeight="1" x14ac:dyDescent="0.25">
      <c r="A9" s="87"/>
      <c r="B9" s="87"/>
      <c r="C9" s="365"/>
      <c r="D9" s="367"/>
      <c r="E9" s="370"/>
      <c r="F9" s="370"/>
      <c r="G9" s="373"/>
      <c r="H9" s="376"/>
      <c r="I9" s="379"/>
      <c r="J9" s="379"/>
      <c r="K9" s="335"/>
      <c r="L9" s="335"/>
      <c r="M9" s="346"/>
      <c r="N9" s="350"/>
      <c r="O9" s="351"/>
      <c r="P9" s="352"/>
      <c r="Q9" s="350"/>
      <c r="R9" s="351"/>
      <c r="S9" s="352"/>
      <c r="T9" s="335"/>
      <c r="U9" s="335"/>
      <c r="V9" s="335"/>
      <c r="W9" s="335"/>
      <c r="X9" s="338"/>
      <c r="Y9" s="341"/>
      <c r="Z9" s="341"/>
      <c r="AA9" s="325"/>
      <c r="AB9" s="146"/>
      <c r="AC9" s="146"/>
      <c r="AD9" s="146"/>
      <c r="AE9" s="135"/>
      <c r="AF9" s="327"/>
      <c r="AG9" s="329"/>
      <c r="AH9" s="213"/>
      <c r="AI9" s="215">
        <v>0.4</v>
      </c>
      <c r="AJ9" s="329"/>
      <c r="AK9" s="210"/>
      <c r="AL9" s="210"/>
      <c r="AM9" s="210"/>
      <c r="AN9" s="210"/>
      <c r="AO9" s="210"/>
      <c r="AP9" s="210"/>
    </row>
    <row r="10" spans="1:42" ht="12.75" customHeight="1" x14ac:dyDescent="0.25">
      <c r="A10" s="87"/>
      <c r="B10" s="87"/>
      <c r="C10" s="365"/>
      <c r="D10" s="367"/>
      <c r="E10" s="370"/>
      <c r="F10" s="370"/>
      <c r="G10" s="373"/>
      <c r="H10" s="376"/>
      <c r="I10" s="379"/>
      <c r="J10" s="379"/>
      <c r="K10" s="335"/>
      <c r="L10" s="335"/>
      <c r="M10" s="346"/>
      <c r="N10" s="350"/>
      <c r="O10" s="351"/>
      <c r="P10" s="352"/>
      <c r="Q10" s="350"/>
      <c r="R10" s="351"/>
      <c r="S10" s="352"/>
      <c r="T10" s="335"/>
      <c r="U10" s="335"/>
      <c r="V10" s="335"/>
      <c r="W10" s="335"/>
      <c r="X10" s="338"/>
      <c r="Y10" s="341"/>
      <c r="Z10" s="341"/>
      <c r="AA10" s="325"/>
      <c r="AB10" s="146"/>
      <c r="AC10" s="146"/>
      <c r="AD10" s="146"/>
      <c r="AE10" s="135"/>
      <c r="AF10" s="327"/>
      <c r="AG10" s="329"/>
      <c r="AH10" s="213"/>
      <c r="AI10" s="214"/>
      <c r="AJ10" s="329"/>
      <c r="AK10" s="210"/>
      <c r="AL10" s="210"/>
      <c r="AM10" s="210"/>
      <c r="AN10" s="210"/>
      <c r="AO10" s="210"/>
      <c r="AP10" s="210"/>
    </row>
    <row r="11" spans="1:42" ht="13.5" customHeight="1" thickBot="1" x14ac:dyDescent="0.3">
      <c r="A11" s="87"/>
      <c r="B11" s="87"/>
      <c r="C11" s="365"/>
      <c r="D11" s="367"/>
      <c r="E11" s="370"/>
      <c r="F11" s="370"/>
      <c r="G11" s="373"/>
      <c r="H11" s="376"/>
      <c r="I11" s="379"/>
      <c r="J11" s="379"/>
      <c r="K11" s="335"/>
      <c r="L11" s="335"/>
      <c r="M11" s="346"/>
      <c r="N11" s="353"/>
      <c r="O11" s="354"/>
      <c r="P11" s="355"/>
      <c r="Q11" s="353"/>
      <c r="R11" s="354"/>
      <c r="S11" s="355"/>
      <c r="T11" s="335"/>
      <c r="U11" s="335"/>
      <c r="V11" s="335"/>
      <c r="W11" s="335"/>
      <c r="X11" s="338"/>
      <c r="Y11" s="341"/>
      <c r="Z11" s="341"/>
      <c r="AA11" s="325"/>
      <c r="AB11" s="146"/>
      <c r="AC11" s="146"/>
      <c r="AD11" s="146"/>
      <c r="AE11" s="135"/>
      <c r="AF11" s="327"/>
      <c r="AG11" s="329"/>
      <c r="AH11" s="213"/>
      <c r="AI11" s="216"/>
      <c r="AJ11" s="329"/>
      <c r="AK11" s="210"/>
      <c r="AL11" s="210"/>
      <c r="AM11" s="210"/>
      <c r="AN11" s="210"/>
      <c r="AO11" s="210"/>
      <c r="AP11" s="210"/>
    </row>
    <row r="12" spans="1:42" ht="12.75" customHeight="1" x14ac:dyDescent="0.25">
      <c r="A12" s="87"/>
      <c r="B12" s="87"/>
      <c r="C12" s="365"/>
      <c r="D12" s="367"/>
      <c r="E12" s="370"/>
      <c r="F12" s="370"/>
      <c r="G12" s="373"/>
      <c r="H12" s="376"/>
      <c r="I12" s="379"/>
      <c r="J12" s="379"/>
      <c r="K12" s="335"/>
      <c r="L12" s="335"/>
      <c r="M12" s="335"/>
      <c r="N12" s="330" t="s">
        <v>102</v>
      </c>
      <c r="O12" s="127"/>
      <c r="P12" s="128"/>
      <c r="Q12" s="330" t="s">
        <v>102</v>
      </c>
      <c r="R12" s="128"/>
      <c r="S12" s="127"/>
      <c r="T12" s="335"/>
      <c r="U12" s="335"/>
      <c r="V12" s="335"/>
      <c r="W12" s="335"/>
      <c r="X12" s="338"/>
      <c r="Y12" s="341"/>
      <c r="Z12" s="341"/>
      <c r="AA12" s="325"/>
      <c r="AB12" s="146"/>
      <c r="AC12" s="146"/>
      <c r="AD12" s="146"/>
      <c r="AE12" s="135"/>
      <c r="AF12" s="327"/>
      <c r="AG12" s="329"/>
      <c r="AH12" s="213"/>
      <c r="AI12" s="214" t="s">
        <v>103</v>
      </c>
      <c r="AJ12" s="329"/>
      <c r="AK12" s="210"/>
      <c r="AL12" s="210"/>
      <c r="AM12" s="210"/>
      <c r="AN12" s="210"/>
      <c r="AO12" s="210"/>
      <c r="AP12" s="210"/>
    </row>
    <row r="13" spans="1:42" ht="13.5" customHeight="1" thickBot="1" x14ac:dyDescent="0.3">
      <c r="A13" s="87"/>
      <c r="B13" s="87"/>
      <c r="C13" s="365"/>
      <c r="D13" s="367"/>
      <c r="E13" s="370"/>
      <c r="F13" s="370"/>
      <c r="G13" s="373"/>
      <c r="H13" s="376"/>
      <c r="I13" s="379"/>
      <c r="J13" s="379"/>
      <c r="K13" s="335"/>
      <c r="L13" s="335"/>
      <c r="M13" s="335"/>
      <c r="N13" s="330"/>
      <c r="O13" s="330" t="s">
        <v>104</v>
      </c>
      <c r="P13" s="330" t="s">
        <v>105</v>
      </c>
      <c r="Q13" s="330"/>
      <c r="R13" s="330" t="s">
        <v>104</v>
      </c>
      <c r="S13" s="332" t="s">
        <v>105</v>
      </c>
      <c r="T13" s="343">
        <v>0.25</v>
      </c>
      <c r="U13" s="343">
        <v>0.5</v>
      </c>
      <c r="V13" s="335"/>
      <c r="W13" s="335"/>
      <c r="X13" s="338"/>
      <c r="Y13" s="341"/>
      <c r="Z13" s="341"/>
      <c r="AA13" s="325"/>
      <c r="AB13" s="146"/>
      <c r="AC13" s="146"/>
      <c r="AD13" s="146"/>
      <c r="AE13" s="135"/>
      <c r="AF13" s="327"/>
      <c r="AG13" s="329"/>
      <c r="AH13" s="213"/>
      <c r="AI13" s="214"/>
      <c r="AJ13" s="329"/>
      <c r="AK13" s="210"/>
      <c r="AL13" s="210"/>
      <c r="AM13" s="210"/>
      <c r="AN13" s="210"/>
      <c r="AO13" s="210"/>
      <c r="AP13" s="210"/>
    </row>
    <row r="14" spans="1:42" ht="13.5" customHeight="1" x14ac:dyDescent="0.25">
      <c r="A14" s="87"/>
      <c r="B14" s="87"/>
      <c r="C14" s="365"/>
      <c r="D14" s="367"/>
      <c r="E14" s="370"/>
      <c r="F14" s="370"/>
      <c r="G14" s="373"/>
      <c r="H14" s="376"/>
      <c r="I14" s="379"/>
      <c r="J14" s="379"/>
      <c r="K14" s="335"/>
      <c r="L14" s="335"/>
      <c r="M14" s="335"/>
      <c r="N14" s="330"/>
      <c r="O14" s="330"/>
      <c r="P14" s="330"/>
      <c r="Q14" s="330"/>
      <c r="R14" s="330"/>
      <c r="S14" s="332"/>
      <c r="T14" s="343"/>
      <c r="U14" s="343"/>
      <c r="V14" s="335"/>
      <c r="W14" s="335"/>
      <c r="X14" s="338"/>
      <c r="Y14" s="341"/>
      <c r="Z14" s="341"/>
      <c r="AA14" s="129" t="s">
        <v>106</v>
      </c>
      <c r="AB14" s="146"/>
      <c r="AC14" s="146"/>
      <c r="AD14" s="146"/>
      <c r="AE14" s="135"/>
      <c r="AF14" s="327"/>
      <c r="AG14" s="216"/>
      <c r="AH14" s="216"/>
      <c r="AI14" s="215">
        <v>10</v>
      </c>
      <c r="AJ14" s="216"/>
      <c r="AK14" s="210"/>
      <c r="AL14" s="210"/>
      <c r="AM14" s="210"/>
      <c r="AN14" s="210"/>
      <c r="AO14" s="210"/>
      <c r="AP14" s="210"/>
    </row>
    <row r="15" spans="1:42" ht="15.75" thickBot="1" x14ac:dyDescent="0.3">
      <c r="A15" s="87"/>
      <c r="B15" s="87"/>
      <c r="C15" s="122"/>
      <c r="D15" s="368"/>
      <c r="E15" s="371"/>
      <c r="F15" s="371"/>
      <c r="G15" s="374"/>
      <c r="H15" s="377"/>
      <c r="I15" s="380"/>
      <c r="J15" s="380"/>
      <c r="K15" s="336"/>
      <c r="L15" s="336"/>
      <c r="M15" s="336"/>
      <c r="N15" s="331"/>
      <c r="O15" s="331"/>
      <c r="P15" s="331"/>
      <c r="Q15" s="331"/>
      <c r="R15" s="331"/>
      <c r="S15" s="333"/>
      <c r="T15" s="344"/>
      <c r="U15" s="344"/>
      <c r="V15" s="336"/>
      <c r="W15" s="336"/>
      <c r="X15" s="339"/>
      <c r="Y15" s="342"/>
      <c r="Z15" s="342"/>
      <c r="AA15" s="130">
        <v>0</v>
      </c>
      <c r="AB15" s="147"/>
      <c r="AC15" s="147"/>
      <c r="AD15" s="147"/>
      <c r="AE15" s="135"/>
      <c r="AF15" s="217"/>
      <c r="AG15" s="216"/>
      <c r="AH15" s="216"/>
      <c r="AI15" s="216"/>
      <c r="AJ15" s="216"/>
      <c r="AK15" s="210"/>
      <c r="AL15" s="210"/>
      <c r="AM15" s="210"/>
      <c r="AN15" s="210"/>
      <c r="AO15" s="210"/>
      <c r="AP15" s="210"/>
    </row>
    <row r="16" spans="1:42" ht="17.25" customHeight="1" x14ac:dyDescent="0.25">
      <c r="A16" s="87"/>
      <c r="B16" s="100"/>
      <c r="C16" s="101">
        <v>0</v>
      </c>
      <c r="D16" s="148"/>
      <c r="E16" s="148"/>
      <c r="F16" s="148"/>
      <c r="G16" s="208"/>
      <c r="H16" s="209"/>
      <c r="I16" s="149"/>
      <c r="J16" s="150">
        <f>H16-I16</f>
        <v>0</v>
      </c>
      <c r="K16" s="151">
        <f>IF(H16&gt;56,8,IF(H16&gt;48,H16-48,0))</f>
        <v>0</v>
      </c>
      <c r="L16" s="152">
        <f>IF(H16&gt;56,H16-56,0)</f>
        <v>0</v>
      </c>
      <c r="M16" s="153">
        <f>I16</f>
        <v>0</v>
      </c>
      <c r="N16" s="154">
        <f>K16</f>
        <v>0</v>
      </c>
      <c r="O16" s="155">
        <f>N16</f>
        <v>0</v>
      </c>
      <c r="P16" s="156">
        <f>N16-O16</f>
        <v>0</v>
      </c>
      <c r="Q16" s="157">
        <f t="shared" ref="Q16" si="0">IF(OR(L16="",M16=""),"",L16+M16)</f>
        <v>0</v>
      </c>
      <c r="R16" s="155"/>
      <c r="S16" s="156">
        <f>Q16-R16</f>
        <v>0</v>
      </c>
      <c r="T16" s="158">
        <f t="shared" ref="T16" si="1">IF(N16="",0,N16*0.25)</f>
        <v>0</v>
      </c>
      <c r="U16" s="159">
        <f t="shared" ref="U16" si="2">IF(Q16="",0,Q16*0.5)</f>
        <v>0</v>
      </c>
      <c r="V16" s="159">
        <f>IF(OR(T16="",U16=""),"",T16+U16)</f>
        <v>0</v>
      </c>
      <c r="W16" s="160">
        <f t="shared" ref="W16" si="3">K16+L16+M16+V16</f>
        <v>0</v>
      </c>
      <c r="X16" s="161">
        <f>H16-SUM(K16:L16)-I16</f>
        <v>0</v>
      </c>
      <c r="Y16" s="162">
        <f>D16*$D$74</f>
        <v>0</v>
      </c>
      <c r="Z16" s="163">
        <f>X16-Y16</f>
        <v>0</v>
      </c>
      <c r="AA16" s="164">
        <f>AA15+Z16</f>
        <v>0</v>
      </c>
      <c r="AB16" s="204" t="str">
        <f>IF(B16="","",X16)</f>
        <v/>
      </c>
      <c r="AC16" s="204">
        <f>IF(B16="",Z16,0)</f>
        <v>0</v>
      </c>
      <c r="AD16" s="204">
        <f>AC16</f>
        <v>0</v>
      </c>
      <c r="AE16" s="135"/>
      <c r="AF16" s="218">
        <v>0</v>
      </c>
      <c r="AG16" s="219"/>
      <c r="AH16" s="179">
        <f>AG16</f>
        <v>0</v>
      </c>
      <c r="AI16" s="179" t="str">
        <f t="shared" ref="AI16" si="4">IF(AG16="","",AG16*$AI$14/$AI$9)</f>
        <v/>
      </c>
      <c r="AJ16" s="179">
        <f>AA16-AH16</f>
        <v>0</v>
      </c>
      <c r="AK16" s="210"/>
      <c r="AL16" s="210"/>
      <c r="AM16" s="210"/>
      <c r="AN16" s="210"/>
      <c r="AO16" s="210"/>
      <c r="AP16" s="210"/>
    </row>
    <row r="17" spans="1:42" ht="17.25" customHeight="1" x14ac:dyDescent="0.25">
      <c r="A17" s="87"/>
      <c r="B17" s="102"/>
      <c r="C17" s="103">
        <v>1</v>
      </c>
      <c r="D17" s="148"/>
      <c r="E17" s="148"/>
      <c r="F17" s="148"/>
      <c r="G17" s="148"/>
      <c r="H17" s="165"/>
      <c r="I17" s="166"/>
      <c r="J17" s="165"/>
      <c r="K17" s="167"/>
      <c r="L17" s="168"/>
      <c r="M17" s="169"/>
      <c r="N17" s="170"/>
      <c r="O17" s="171"/>
      <c r="P17" s="172"/>
      <c r="Q17" s="173"/>
      <c r="R17" s="171"/>
      <c r="S17" s="172"/>
      <c r="T17" s="174"/>
      <c r="U17" s="175"/>
      <c r="V17" s="175"/>
      <c r="W17" s="176"/>
      <c r="X17" s="161"/>
      <c r="Y17" s="177"/>
      <c r="Z17" s="178"/>
      <c r="AA17" s="179"/>
      <c r="AB17" s="205"/>
      <c r="AC17" s="205"/>
      <c r="AD17" s="205"/>
      <c r="AE17" s="135"/>
      <c r="AF17" s="220">
        <v>1</v>
      </c>
      <c r="AG17" s="219"/>
      <c r="AH17" s="179"/>
      <c r="AI17" s="179"/>
      <c r="AJ17" s="179"/>
      <c r="AK17" s="210"/>
      <c r="AL17" s="210"/>
      <c r="AM17" s="210"/>
      <c r="AN17" s="210"/>
      <c r="AO17" s="210"/>
      <c r="AP17" s="210"/>
    </row>
    <row r="18" spans="1:42" ht="17.25" customHeight="1" x14ac:dyDescent="0.25">
      <c r="A18" s="87"/>
      <c r="B18" s="102"/>
      <c r="C18" s="103">
        <v>2</v>
      </c>
      <c r="D18" s="148"/>
      <c r="E18" s="148"/>
      <c r="F18" s="148"/>
      <c r="G18" s="148"/>
      <c r="H18" s="165"/>
      <c r="I18" s="166"/>
      <c r="J18" s="165"/>
      <c r="K18" s="167"/>
      <c r="L18" s="168"/>
      <c r="M18" s="169"/>
      <c r="N18" s="170"/>
      <c r="O18" s="171"/>
      <c r="P18" s="172"/>
      <c r="Q18" s="173"/>
      <c r="R18" s="171"/>
      <c r="S18" s="180"/>
      <c r="T18" s="174"/>
      <c r="U18" s="175"/>
      <c r="V18" s="175"/>
      <c r="W18" s="176"/>
      <c r="X18" s="161"/>
      <c r="Y18" s="177"/>
      <c r="Z18" s="178"/>
      <c r="AA18" s="179"/>
      <c r="AB18" s="205"/>
      <c r="AC18" s="205"/>
      <c r="AD18" s="205"/>
      <c r="AE18" s="135"/>
      <c r="AF18" s="220">
        <v>2</v>
      </c>
      <c r="AG18" s="219"/>
      <c r="AH18" s="179"/>
      <c r="AI18" s="179"/>
      <c r="AJ18" s="179"/>
      <c r="AK18" s="210"/>
      <c r="AL18" s="210"/>
      <c r="AM18" s="210"/>
      <c r="AN18" s="210"/>
      <c r="AO18" s="210"/>
      <c r="AP18" s="210"/>
    </row>
    <row r="19" spans="1:42" ht="17.25" customHeight="1" x14ac:dyDescent="0.25">
      <c r="A19" s="87"/>
      <c r="B19" s="102"/>
      <c r="C19" s="103">
        <v>3</v>
      </c>
      <c r="D19" s="148"/>
      <c r="E19" s="148"/>
      <c r="F19" s="148"/>
      <c r="G19" s="148"/>
      <c r="H19" s="165"/>
      <c r="I19" s="166"/>
      <c r="J19" s="165"/>
      <c r="K19" s="167"/>
      <c r="L19" s="168"/>
      <c r="M19" s="169"/>
      <c r="N19" s="170"/>
      <c r="O19" s="171"/>
      <c r="P19" s="172"/>
      <c r="Q19" s="173"/>
      <c r="R19" s="171"/>
      <c r="S19" s="180"/>
      <c r="T19" s="174"/>
      <c r="U19" s="175"/>
      <c r="V19" s="175"/>
      <c r="W19" s="176"/>
      <c r="X19" s="161"/>
      <c r="Y19" s="177"/>
      <c r="Z19" s="178"/>
      <c r="AA19" s="179"/>
      <c r="AB19" s="205"/>
      <c r="AC19" s="205"/>
      <c r="AD19" s="205"/>
      <c r="AE19" s="135"/>
      <c r="AF19" s="220">
        <v>3</v>
      </c>
      <c r="AG19" s="219"/>
      <c r="AH19" s="179"/>
      <c r="AI19" s="179"/>
      <c r="AJ19" s="179"/>
      <c r="AK19" s="210"/>
      <c r="AL19" s="210"/>
      <c r="AM19" s="210"/>
      <c r="AN19" s="210"/>
      <c r="AO19" s="210"/>
      <c r="AP19" s="210"/>
    </row>
    <row r="20" spans="1:42" ht="17.25" customHeight="1" x14ac:dyDescent="0.25">
      <c r="A20" s="87"/>
      <c r="B20" s="102"/>
      <c r="C20" s="103">
        <v>4</v>
      </c>
      <c r="D20" s="148"/>
      <c r="E20" s="148"/>
      <c r="F20" s="148"/>
      <c r="G20" s="148"/>
      <c r="H20" s="165"/>
      <c r="I20" s="166"/>
      <c r="J20" s="165"/>
      <c r="K20" s="167"/>
      <c r="L20" s="168"/>
      <c r="M20" s="169"/>
      <c r="N20" s="170"/>
      <c r="O20" s="171"/>
      <c r="P20" s="172"/>
      <c r="Q20" s="173"/>
      <c r="R20" s="171"/>
      <c r="S20" s="180"/>
      <c r="T20" s="174"/>
      <c r="U20" s="175"/>
      <c r="V20" s="175"/>
      <c r="W20" s="176"/>
      <c r="X20" s="161"/>
      <c r="Y20" s="177"/>
      <c r="Z20" s="178"/>
      <c r="AA20" s="179"/>
      <c r="AB20" s="205"/>
      <c r="AC20" s="205"/>
      <c r="AD20" s="205"/>
      <c r="AE20" s="135"/>
      <c r="AF20" s="220">
        <v>4</v>
      </c>
      <c r="AG20" s="219"/>
      <c r="AH20" s="179"/>
      <c r="AI20" s="179"/>
      <c r="AJ20" s="179"/>
      <c r="AK20" s="210"/>
      <c r="AL20" s="210"/>
      <c r="AM20" s="210"/>
      <c r="AN20" s="210"/>
      <c r="AO20" s="210"/>
      <c r="AP20" s="210"/>
    </row>
    <row r="21" spans="1:42" ht="17.25" customHeight="1" x14ac:dyDescent="0.25">
      <c r="A21" s="87"/>
      <c r="B21" s="102"/>
      <c r="C21" s="103">
        <v>5</v>
      </c>
      <c r="D21" s="148"/>
      <c r="E21" s="148"/>
      <c r="F21" s="148"/>
      <c r="G21" s="148"/>
      <c r="H21" s="165"/>
      <c r="I21" s="166"/>
      <c r="J21" s="165"/>
      <c r="K21" s="167"/>
      <c r="L21" s="168"/>
      <c r="M21" s="169"/>
      <c r="N21" s="170"/>
      <c r="O21" s="171"/>
      <c r="P21" s="172"/>
      <c r="Q21" s="173"/>
      <c r="R21" s="171"/>
      <c r="S21" s="180"/>
      <c r="T21" s="174"/>
      <c r="U21" s="175"/>
      <c r="V21" s="175"/>
      <c r="W21" s="176"/>
      <c r="X21" s="161"/>
      <c r="Y21" s="177"/>
      <c r="Z21" s="178"/>
      <c r="AA21" s="179"/>
      <c r="AB21" s="205"/>
      <c r="AC21" s="205"/>
      <c r="AD21" s="205"/>
      <c r="AE21" s="135"/>
      <c r="AF21" s="220">
        <v>5</v>
      </c>
      <c r="AG21" s="219"/>
      <c r="AH21" s="179"/>
      <c r="AI21" s="179"/>
      <c r="AJ21" s="179"/>
      <c r="AK21" s="210"/>
      <c r="AL21" s="210"/>
      <c r="AM21" s="210"/>
      <c r="AN21" s="210"/>
      <c r="AO21" s="210"/>
      <c r="AP21" s="210"/>
    </row>
    <row r="22" spans="1:42" ht="17.25" customHeight="1" x14ac:dyDescent="0.25">
      <c r="A22" s="87"/>
      <c r="B22" s="102"/>
      <c r="C22" s="103">
        <v>6</v>
      </c>
      <c r="D22" s="148"/>
      <c r="E22" s="148"/>
      <c r="F22" s="148"/>
      <c r="G22" s="148"/>
      <c r="H22" s="165"/>
      <c r="I22" s="166"/>
      <c r="J22" s="165"/>
      <c r="K22" s="167"/>
      <c r="L22" s="168"/>
      <c r="M22" s="169"/>
      <c r="N22" s="170"/>
      <c r="O22" s="171"/>
      <c r="P22" s="172"/>
      <c r="Q22" s="173"/>
      <c r="R22" s="171"/>
      <c r="S22" s="180"/>
      <c r="T22" s="174"/>
      <c r="U22" s="175"/>
      <c r="V22" s="175"/>
      <c r="W22" s="176"/>
      <c r="X22" s="161"/>
      <c r="Y22" s="177"/>
      <c r="Z22" s="178"/>
      <c r="AA22" s="179"/>
      <c r="AB22" s="205"/>
      <c r="AC22" s="205"/>
      <c r="AD22" s="205"/>
      <c r="AE22" s="135"/>
      <c r="AF22" s="220">
        <v>6</v>
      </c>
      <c r="AG22" s="219"/>
      <c r="AH22" s="179"/>
      <c r="AI22" s="179"/>
      <c r="AJ22" s="179"/>
      <c r="AK22" s="210"/>
      <c r="AL22" s="210"/>
      <c r="AM22" s="210"/>
      <c r="AN22" s="210"/>
      <c r="AO22" s="210"/>
      <c r="AP22" s="210"/>
    </row>
    <row r="23" spans="1:42" ht="17.25" customHeight="1" x14ac:dyDescent="0.25">
      <c r="A23" s="87"/>
      <c r="B23" s="102"/>
      <c r="C23" s="103">
        <v>7</v>
      </c>
      <c r="D23" s="148"/>
      <c r="E23" s="148"/>
      <c r="F23" s="148"/>
      <c r="G23" s="148"/>
      <c r="H23" s="165"/>
      <c r="I23" s="166"/>
      <c r="J23" s="165"/>
      <c r="K23" s="167"/>
      <c r="L23" s="168"/>
      <c r="M23" s="169"/>
      <c r="N23" s="170"/>
      <c r="O23" s="171"/>
      <c r="P23" s="172"/>
      <c r="Q23" s="173"/>
      <c r="R23" s="171"/>
      <c r="S23" s="180"/>
      <c r="T23" s="174"/>
      <c r="U23" s="175"/>
      <c r="V23" s="175"/>
      <c r="W23" s="176"/>
      <c r="X23" s="161"/>
      <c r="Y23" s="177"/>
      <c r="Z23" s="178"/>
      <c r="AA23" s="179"/>
      <c r="AB23" s="205"/>
      <c r="AC23" s="205"/>
      <c r="AD23" s="205"/>
      <c r="AE23" s="135"/>
      <c r="AF23" s="220">
        <v>7</v>
      </c>
      <c r="AG23" s="219"/>
      <c r="AH23" s="179"/>
      <c r="AI23" s="179"/>
      <c r="AJ23" s="179"/>
      <c r="AK23" s="210"/>
      <c r="AL23" s="210"/>
      <c r="AM23" s="210"/>
      <c r="AN23" s="210"/>
      <c r="AO23" s="210"/>
      <c r="AP23" s="210"/>
    </row>
    <row r="24" spans="1:42" ht="17.25" customHeight="1" x14ac:dyDescent="0.25">
      <c r="A24" s="87"/>
      <c r="B24" s="102"/>
      <c r="C24" s="103">
        <v>8</v>
      </c>
      <c r="D24" s="148"/>
      <c r="E24" s="148"/>
      <c r="F24" s="148"/>
      <c r="G24" s="148"/>
      <c r="H24" s="165"/>
      <c r="I24" s="166"/>
      <c r="J24" s="165"/>
      <c r="K24" s="167"/>
      <c r="L24" s="168"/>
      <c r="M24" s="169"/>
      <c r="N24" s="170"/>
      <c r="O24" s="171"/>
      <c r="P24" s="172"/>
      <c r="Q24" s="173"/>
      <c r="R24" s="171"/>
      <c r="S24" s="180"/>
      <c r="T24" s="174"/>
      <c r="U24" s="175"/>
      <c r="V24" s="175"/>
      <c r="W24" s="176"/>
      <c r="X24" s="161"/>
      <c r="Y24" s="177"/>
      <c r="Z24" s="178"/>
      <c r="AA24" s="179"/>
      <c r="AB24" s="205"/>
      <c r="AC24" s="205"/>
      <c r="AD24" s="205"/>
      <c r="AE24" s="135"/>
      <c r="AF24" s="220">
        <v>8</v>
      </c>
      <c r="AG24" s="219"/>
      <c r="AH24" s="179"/>
      <c r="AI24" s="179"/>
      <c r="AJ24" s="179"/>
      <c r="AK24" s="210"/>
      <c r="AL24" s="210"/>
      <c r="AM24" s="210"/>
      <c r="AN24" s="210"/>
      <c r="AO24" s="210"/>
      <c r="AP24" s="210"/>
    </row>
    <row r="25" spans="1:42" ht="17.25" customHeight="1" x14ac:dyDescent="0.25">
      <c r="A25" s="87"/>
      <c r="B25" s="102"/>
      <c r="C25" s="103">
        <v>9</v>
      </c>
      <c r="D25" s="148"/>
      <c r="E25" s="148"/>
      <c r="F25" s="148"/>
      <c r="G25" s="148"/>
      <c r="H25" s="165"/>
      <c r="I25" s="166"/>
      <c r="J25" s="165"/>
      <c r="K25" s="167"/>
      <c r="L25" s="168"/>
      <c r="M25" s="169"/>
      <c r="N25" s="170"/>
      <c r="O25" s="171"/>
      <c r="P25" s="172"/>
      <c r="Q25" s="173"/>
      <c r="R25" s="171"/>
      <c r="S25" s="180"/>
      <c r="T25" s="174"/>
      <c r="U25" s="175"/>
      <c r="V25" s="175"/>
      <c r="W25" s="176"/>
      <c r="X25" s="161"/>
      <c r="Y25" s="177"/>
      <c r="Z25" s="178"/>
      <c r="AA25" s="179"/>
      <c r="AB25" s="205"/>
      <c r="AC25" s="205"/>
      <c r="AD25" s="205"/>
      <c r="AE25" s="135"/>
      <c r="AF25" s="220">
        <v>9</v>
      </c>
      <c r="AG25" s="219"/>
      <c r="AH25" s="179"/>
      <c r="AI25" s="179"/>
      <c r="AJ25" s="179"/>
      <c r="AK25" s="210"/>
      <c r="AL25" s="210"/>
      <c r="AM25" s="210"/>
      <c r="AN25" s="210"/>
      <c r="AO25" s="210"/>
      <c r="AP25" s="210"/>
    </row>
    <row r="26" spans="1:42" ht="17.25" customHeight="1" x14ac:dyDescent="0.25">
      <c r="A26" s="87"/>
      <c r="B26" s="102"/>
      <c r="C26" s="103">
        <v>10</v>
      </c>
      <c r="D26" s="148"/>
      <c r="E26" s="148"/>
      <c r="F26" s="148"/>
      <c r="G26" s="148"/>
      <c r="H26" s="165"/>
      <c r="I26" s="166"/>
      <c r="J26" s="165"/>
      <c r="K26" s="167"/>
      <c r="L26" s="168"/>
      <c r="M26" s="169"/>
      <c r="N26" s="170"/>
      <c r="O26" s="171"/>
      <c r="P26" s="172"/>
      <c r="Q26" s="173"/>
      <c r="R26" s="171"/>
      <c r="S26" s="180"/>
      <c r="T26" s="174"/>
      <c r="U26" s="175"/>
      <c r="V26" s="175"/>
      <c r="W26" s="176"/>
      <c r="X26" s="161"/>
      <c r="Y26" s="177"/>
      <c r="Z26" s="178"/>
      <c r="AA26" s="179"/>
      <c r="AB26" s="205"/>
      <c r="AC26" s="205"/>
      <c r="AD26" s="205"/>
      <c r="AE26" s="135"/>
      <c r="AF26" s="220">
        <v>10</v>
      </c>
      <c r="AG26" s="219"/>
      <c r="AH26" s="179"/>
      <c r="AI26" s="179"/>
      <c r="AJ26" s="179"/>
      <c r="AK26" s="210"/>
      <c r="AL26" s="210"/>
      <c r="AM26" s="210"/>
      <c r="AN26" s="210"/>
      <c r="AO26" s="210"/>
      <c r="AP26" s="210"/>
    </row>
    <row r="27" spans="1:42" ht="17.25" customHeight="1" x14ac:dyDescent="0.25">
      <c r="A27" s="87"/>
      <c r="B27" s="102"/>
      <c r="C27" s="103">
        <v>11</v>
      </c>
      <c r="D27" s="148"/>
      <c r="E27" s="148"/>
      <c r="F27" s="148"/>
      <c r="G27" s="148"/>
      <c r="H27" s="165"/>
      <c r="I27" s="166"/>
      <c r="J27" s="165"/>
      <c r="K27" s="167"/>
      <c r="L27" s="168"/>
      <c r="M27" s="169"/>
      <c r="N27" s="170"/>
      <c r="O27" s="171"/>
      <c r="P27" s="172"/>
      <c r="Q27" s="173"/>
      <c r="R27" s="171"/>
      <c r="S27" s="180"/>
      <c r="T27" s="174"/>
      <c r="U27" s="175"/>
      <c r="V27" s="175"/>
      <c r="W27" s="176"/>
      <c r="X27" s="161"/>
      <c r="Y27" s="177"/>
      <c r="Z27" s="178"/>
      <c r="AA27" s="179"/>
      <c r="AB27" s="205"/>
      <c r="AC27" s="205"/>
      <c r="AD27" s="205"/>
      <c r="AE27" s="135"/>
      <c r="AF27" s="220">
        <v>11</v>
      </c>
      <c r="AG27" s="219"/>
      <c r="AH27" s="179"/>
      <c r="AI27" s="179"/>
      <c r="AJ27" s="179"/>
      <c r="AK27" s="210"/>
      <c r="AL27" s="210"/>
      <c r="AM27" s="210"/>
      <c r="AN27" s="210"/>
      <c r="AO27" s="210"/>
      <c r="AP27" s="210"/>
    </row>
    <row r="28" spans="1:42" ht="17.25" customHeight="1" x14ac:dyDescent="0.25">
      <c r="A28" s="87"/>
      <c r="B28" s="102"/>
      <c r="C28" s="103">
        <v>12</v>
      </c>
      <c r="D28" s="148"/>
      <c r="E28" s="148"/>
      <c r="F28" s="148"/>
      <c r="G28" s="148"/>
      <c r="H28" s="165"/>
      <c r="I28" s="166"/>
      <c r="J28" s="165"/>
      <c r="K28" s="167"/>
      <c r="L28" s="168"/>
      <c r="M28" s="169"/>
      <c r="N28" s="170"/>
      <c r="O28" s="171"/>
      <c r="P28" s="172"/>
      <c r="Q28" s="173"/>
      <c r="R28" s="171"/>
      <c r="S28" s="180"/>
      <c r="T28" s="174"/>
      <c r="U28" s="175"/>
      <c r="V28" s="175"/>
      <c r="W28" s="176"/>
      <c r="X28" s="161"/>
      <c r="Y28" s="177"/>
      <c r="Z28" s="178"/>
      <c r="AA28" s="179"/>
      <c r="AB28" s="205"/>
      <c r="AC28" s="205"/>
      <c r="AD28" s="205"/>
      <c r="AE28" s="135"/>
      <c r="AF28" s="220">
        <v>12</v>
      </c>
      <c r="AG28" s="219"/>
      <c r="AH28" s="179"/>
      <c r="AI28" s="179"/>
      <c r="AJ28" s="179"/>
      <c r="AK28" s="210"/>
      <c r="AL28" s="210"/>
      <c r="AM28" s="210"/>
      <c r="AN28" s="210"/>
      <c r="AO28" s="210"/>
      <c r="AP28" s="210"/>
    </row>
    <row r="29" spans="1:42" ht="17.25" customHeight="1" x14ac:dyDescent="0.25">
      <c r="A29" s="87"/>
      <c r="B29" s="102"/>
      <c r="C29" s="103">
        <v>13</v>
      </c>
      <c r="D29" s="148"/>
      <c r="E29" s="148"/>
      <c r="F29" s="148"/>
      <c r="G29" s="148"/>
      <c r="H29" s="165"/>
      <c r="I29" s="166"/>
      <c r="J29" s="165"/>
      <c r="K29" s="167"/>
      <c r="L29" s="168"/>
      <c r="M29" s="169"/>
      <c r="N29" s="170"/>
      <c r="O29" s="171"/>
      <c r="P29" s="172"/>
      <c r="Q29" s="173"/>
      <c r="R29" s="171"/>
      <c r="S29" s="180"/>
      <c r="T29" s="174"/>
      <c r="U29" s="175"/>
      <c r="V29" s="175"/>
      <c r="W29" s="176"/>
      <c r="X29" s="161"/>
      <c r="Y29" s="177"/>
      <c r="Z29" s="178"/>
      <c r="AA29" s="179"/>
      <c r="AB29" s="205"/>
      <c r="AC29" s="205"/>
      <c r="AD29" s="205"/>
      <c r="AE29" s="135"/>
      <c r="AF29" s="220">
        <v>13</v>
      </c>
      <c r="AG29" s="219"/>
      <c r="AH29" s="179"/>
      <c r="AI29" s="179"/>
      <c r="AJ29" s="179"/>
      <c r="AK29" s="210"/>
      <c r="AL29" s="210"/>
      <c r="AM29" s="210"/>
      <c r="AN29" s="210"/>
      <c r="AO29" s="210"/>
      <c r="AP29" s="210"/>
    </row>
    <row r="30" spans="1:42" ht="17.25" customHeight="1" x14ac:dyDescent="0.25">
      <c r="A30" s="87"/>
      <c r="B30" s="102"/>
      <c r="C30" s="103">
        <v>14</v>
      </c>
      <c r="D30" s="148"/>
      <c r="E30" s="148"/>
      <c r="F30" s="148"/>
      <c r="G30" s="148"/>
      <c r="H30" s="165"/>
      <c r="I30" s="166"/>
      <c r="J30" s="165"/>
      <c r="K30" s="167"/>
      <c r="L30" s="168"/>
      <c r="M30" s="169"/>
      <c r="N30" s="170"/>
      <c r="O30" s="171"/>
      <c r="P30" s="172"/>
      <c r="Q30" s="173"/>
      <c r="R30" s="171"/>
      <c r="S30" s="180"/>
      <c r="T30" s="174"/>
      <c r="U30" s="175"/>
      <c r="V30" s="175"/>
      <c r="W30" s="176"/>
      <c r="X30" s="161"/>
      <c r="Y30" s="177"/>
      <c r="Z30" s="178"/>
      <c r="AA30" s="179"/>
      <c r="AB30" s="205"/>
      <c r="AC30" s="205"/>
      <c r="AD30" s="205"/>
      <c r="AE30" s="135"/>
      <c r="AF30" s="220">
        <v>14</v>
      </c>
      <c r="AG30" s="219"/>
      <c r="AH30" s="179"/>
      <c r="AI30" s="179"/>
      <c r="AJ30" s="179"/>
      <c r="AK30" s="210"/>
      <c r="AL30" s="210"/>
      <c r="AM30" s="210"/>
      <c r="AN30" s="210"/>
      <c r="AO30" s="210"/>
      <c r="AP30" s="210"/>
    </row>
    <row r="31" spans="1:42" ht="17.25" customHeight="1" x14ac:dyDescent="0.25">
      <c r="A31" s="87"/>
      <c r="B31" s="102"/>
      <c r="C31" s="103">
        <v>15</v>
      </c>
      <c r="D31" s="148"/>
      <c r="E31" s="148"/>
      <c r="F31" s="148"/>
      <c r="G31" s="148"/>
      <c r="H31" s="165"/>
      <c r="I31" s="166"/>
      <c r="J31" s="165"/>
      <c r="K31" s="167"/>
      <c r="L31" s="168"/>
      <c r="M31" s="169"/>
      <c r="N31" s="170"/>
      <c r="O31" s="171"/>
      <c r="P31" s="172"/>
      <c r="Q31" s="173"/>
      <c r="R31" s="171"/>
      <c r="S31" s="180"/>
      <c r="T31" s="174"/>
      <c r="U31" s="175"/>
      <c r="V31" s="175"/>
      <c r="W31" s="176"/>
      <c r="X31" s="161"/>
      <c r="Y31" s="177"/>
      <c r="Z31" s="178"/>
      <c r="AA31" s="179"/>
      <c r="AB31" s="205"/>
      <c r="AC31" s="205"/>
      <c r="AD31" s="205"/>
      <c r="AE31" s="135"/>
      <c r="AF31" s="220">
        <v>15</v>
      </c>
      <c r="AG31" s="219"/>
      <c r="AH31" s="179"/>
      <c r="AI31" s="179"/>
      <c r="AJ31" s="179"/>
      <c r="AK31" s="210"/>
      <c r="AL31" s="210"/>
      <c r="AM31" s="210"/>
      <c r="AN31" s="210"/>
      <c r="AO31" s="210"/>
      <c r="AP31" s="210"/>
    </row>
    <row r="32" spans="1:42" ht="17.25" customHeight="1" x14ac:dyDescent="0.25">
      <c r="A32" s="87"/>
      <c r="B32" s="102"/>
      <c r="C32" s="103">
        <v>16</v>
      </c>
      <c r="D32" s="148"/>
      <c r="E32" s="148"/>
      <c r="F32" s="148"/>
      <c r="G32" s="148"/>
      <c r="H32" s="165"/>
      <c r="I32" s="166"/>
      <c r="J32" s="165"/>
      <c r="K32" s="167"/>
      <c r="L32" s="168"/>
      <c r="M32" s="169"/>
      <c r="N32" s="170"/>
      <c r="O32" s="171"/>
      <c r="P32" s="172"/>
      <c r="Q32" s="173"/>
      <c r="R32" s="171"/>
      <c r="S32" s="180"/>
      <c r="T32" s="174"/>
      <c r="U32" s="175"/>
      <c r="V32" s="175"/>
      <c r="W32" s="176"/>
      <c r="X32" s="161"/>
      <c r="Y32" s="177"/>
      <c r="Z32" s="178"/>
      <c r="AA32" s="179"/>
      <c r="AB32" s="205"/>
      <c r="AC32" s="205"/>
      <c r="AD32" s="205"/>
      <c r="AE32" s="135"/>
      <c r="AF32" s="220">
        <v>16</v>
      </c>
      <c r="AG32" s="219"/>
      <c r="AH32" s="179"/>
      <c r="AI32" s="179"/>
      <c r="AJ32" s="179"/>
      <c r="AK32" s="210"/>
      <c r="AL32" s="210"/>
      <c r="AM32" s="210"/>
      <c r="AN32" s="210"/>
      <c r="AO32" s="210"/>
      <c r="AP32" s="210"/>
    </row>
    <row r="33" spans="1:42" ht="17.25" customHeight="1" x14ac:dyDescent="0.25">
      <c r="A33" s="87"/>
      <c r="B33" s="102"/>
      <c r="C33" s="103">
        <v>17</v>
      </c>
      <c r="D33" s="148"/>
      <c r="E33" s="148"/>
      <c r="F33" s="148"/>
      <c r="G33" s="148"/>
      <c r="H33" s="165"/>
      <c r="I33" s="166"/>
      <c r="J33" s="165"/>
      <c r="K33" s="167"/>
      <c r="L33" s="168"/>
      <c r="M33" s="169"/>
      <c r="N33" s="170"/>
      <c r="O33" s="171"/>
      <c r="P33" s="172"/>
      <c r="Q33" s="173"/>
      <c r="R33" s="171"/>
      <c r="S33" s="180"/>
      <c r="T33" s="174"/>
      <c r="U33" s="175"/>
      <c r="V33" s="175"/>
      <c r="W33" s="176"/>
      <c r="X33" s="161"/>
      <c r="Y33" s="177"/>
      <c r="Z33" s="178"/>
      <c r="AA33" s="179"/>
      <c r="AB33" s="205"/>
      <c r="AC33" s="205"/>
      <c r="AD33" s="205"/>
      <c r="AE33" s="135"/>
      <c r="AF33" s="220">
        <v>17</v>
      </c>
      <c r="AG33" s="219"/>
      <c r="AH33" s="179"/>
      <c r="AI33" s="179"/>
      <c r="AJ33" s="179"/>
      <c r="AK33" s="210"/>
      <c r="AL33" s="210"/>
      <c r="AM33" s="210"/>
      <c r="AN33" s="210"/>
      <c r="AO33" s="210"/>
      <c r="AP33" s="210"/>
    </row>
    <row r="34" spans="1:42" ht="17.25" customHeight="1" x14ac:dyDescent="0.25">
      <c r="A34" s="87"/>
      <c r="B34" s="102"/>
      <c r="C34" s="103">
        <v>18</v>
      </c>
      <c r="D34" s="148"/>
      <c r="E34" s="148"/>
      <c r="F34" s="148"/>
      <c r="G34" s="148"/>
      <c r="H34" s="165"/>
      <c r="I34" s="166"/>
      <c r="J34" s="165"/>
      <c r="K34" s="167"/>
      <c r="L34" s="168"/>
      <c r="M34" s="169"/>
      <c r="N34" s="170"/>
      <c r="O34" s="171"/>
      <c r="P34" s="172"/>
      <c r="Q34" s="173"/>
      <c r="R34" s="171"/>
      <c r="S34" s="180"/>
      <c r="T34" s="174"/>
      <c r="U34" s="175"/>
      <c r="V34" s="175"/>
      <c r="W34" s="176"/>
      <c r="X34" s="161"/>
      <c r="Y34" s="177"/>
      <c r="Z34" s="178"/>
      <c r="AA34" s="179"/>
      <c r="AB34" s="205"/>
      <c r="AC34" s="205"/>
      <c r="AD34" s="205"/>
      <c r="AE34" s="135"/>
      <c r="AF34" s="220">
        <v>18</v>
      </c>
      <c r="AG34" s="219"/>
      <c r="AH34" s="179"/>
      <c r="AI34" s="179"/>
      <c r="AJ34" s="179"/>
      <c r="AK34" s="210"/>
      <c r="AL34" s="210"/>
      <c r="AM34" s="210"/>
      <c r="AN34" s="210"/>
      <c r="AO34" s="210"/>
      <c r="AP34" s="210"/>
    </row>
    <row r="35" spans="1:42" ht="17.25" customHeight="1" x14ac:dyDescent="0.25">
      <c r="A35" s="87"/>
      <c r="B35" s="102"/>
      <c r="C35" s="103">
        <v>19</v>
      </c>
      <c r="D35" s="148"/>
      <c r="E35" s="148"/>
      <c r="F35" s="148"/>
      <c r="G35" s="148"/>
      <c r="H35" s="165"/>
      <c r="I35" s="166"/>
      <c r="J35" s="165"/>
      <c r="K35" s="167"/>
      <c r="L35" s="168"/>
      <c r="M35" s="169"/>
      <c r="N35" s="170"/>
      <c r="O35" s="171"/>
      <c r="P35" s="172"/>
      <c r="Q35" s="173"/>
      <c r="R35" s="171"/>
      <c r="S35" s="180"/>
      <c r="T35" s="174"/>
      <c r="U35" s="175"/>
      <c r="V35" s="175"/>
      <c r="W35" s="176"/>
      <c r="X35" s="161"/>
      <c r="Y35" s="177"/>
      <c r="Z35" s="178"/>
      <c r="AA35" s="179"/>
      <c r="AB35" s="205"/>
      <c r="AC35" s="205"/>
      <c r="AD35" s="205"/>
      <c r="AE35" s="135"/>
      <c r="AF35" s="220">
        <v>19</v>
      </c>
      <c r="AG35" s="219"/>
      <c r="AH35" s="179"/>
      <c r="AI35" s="179"/>
      <c r="AJ35" s="179"/>
      <c r="AK35" s="210"/>
      <c r="AL35" s="210"/>
      <c r="AM35" s="210"/>
      <c r="AN35" s="210"/>
      <c r="AO35" s="210"/>
      <c r="AP35" s="210"/>
    </row>
    <row r="36" spans="1:42" ht="17.25" customHeight="1" x14ac:dyDescent="0.25">
      <c r="A36" s="87"/>
      <c r="B36" s="102"/>
      <c r="C36" s="103">
        <v>20</v>
      </c>
      <c r="D36" s="148"/>
      <c r="E36" s="148"/>
      <c r="F36" s="148"/>
      <c r="G36" s="148"/>
      <c r="H36" s="165"/>
      <c r="I36" s="166"/>
      <c r="J36" s="165"/>
      <c r="K36" s="167"/>
      <c r="L36" s="168"/>
      <c r="M36" s="169"/>
      <c r="N36" s="170"/>
      <c r="O36" s="171"/>
      <c r="P36" s="172"/>
      <c r="Q36" s="173"/>
      <c r="R36" s="171"/>
      <c r="S36" s="180"/>
      <c r="T36" s="174"/>
      <c r="U36" s="175"/>
      <c r="V36" s="175"/>
      <c r="W36" s="176"/>
      <c r="X36" s="161"/>
      <c r="Y36" s="177"/>
      <c r="Z36" s="178"/>
      <c r="AA36" s="179"/>
      <c r="AB36" s="205"/>
      <c r="AC36" s="205"/>
      <c r="AD36" s="205"/>
      <c r="AE36" s="135"/>
      <c r="AF36" s="220">
        <v>20</v>
      </c>
      <c r="AG36" s="219"/>
      <c r="AH36" s="179"/>
      <c r="AI36" s="179"/>
      <c r="AJ36" s="179"/>
      <c r="AK36" s="210"/>
      <c r="AL36" s="210"/>
      <c r="AM36" s="210"/>
      <c r="AN36" s="210"/>
      <c r="AO36" s="210"/>
      <c r="AP36" s="210"/>
    </row>
    <row r="37" spans="1:42" ht="17.25" customHeight="1" x14ac:dyDescent="0.25">
      <c r="A37" s="87"/>
      <c r="B37" s="102"/>
      <c r="C37" s="103">
        <v>21</v>
      </c>
      <c r="D37" s="148"/>
      <c r="E37" s="148"/>
      <c r="F37" s="148"/>
      <c r="G37" s="148"/>
      <c r="H37" s="165"/>
      <c r="I37" s="166"/>
      <c r="J37" s="165"/>
      <c r="K37" s="167"/>
      <c r="L37" s="168"/>
      <c r="M37" s="169"/>
      <c r="N37" s="170"/>
      <c r="O37" s="171"/>
      <c r="P37" s="172"/>
      <c r="Q37" s="173"/>
      <c r="R37" s="171"/>
      <c r="S37" s="180"/>
      <c r="T37" s="174"/>
      <c r="U37" s="175"/>
      <c r="V37" s="175"/>
      <c r="W37" s="176"/>
      <c r="X37" s="161"/>
      <c r="Y37" s="177"/>
      <c r="Z37" s="178"/>
      <c r="AA37" s="179"/>
      <c r="AB37" s="205"/>
      <c r="AC37" s="205"/>
      <c r="AD37" s="205"/>
      <c r="AE37" s="135"/>
      <c r="AF37" s="220">
        <v>21</v>
      </c>
      <c r="AG37" s="219"/>
      <c r="AH37" s="179"/>
      <c r="AI37" s="179"/>
      <c r="AJ37" s="179"/>
      <c r="AK37" s="210"/>
      <c r="AL37" s="210"/>
      <c r="AM37" s="210"/>
      <c r="AN37" s="210"/>
      <c r="AO37" s="210"/>
      <c r="AP37" s="210"/>
    </row>
    <row r="38" spans="1:42" ht="17.25" customHeight="1" x14ac:dyDescent="0.25">
      <c r="A38" s="87"/>
      <c r="B38" s="102"/>
      <c r="C38" s="103">
        <v>22</v>
      </c>
      <c r="D38" s="148"/>
      <c r="E38" s="148"/>
      <c r="F38" s="148"/>
      <c r="G38" s="148"/>
      <c r="H38" s="165"/>
      <c r="I38" s="166"/>
      <c r="J38" s="165"/>
      <c r="K38" s="167"/>
      <c r="L38" s="168"/>
      <c r="M38" s="169"/>
      <c r="N38" s="170"/>
      <c r="O38" s="171"/>
      <c r="P38" s="172"/>
      <c r="Q38" s="173"/>
      <c r="R38" s="171"/>
      <c r="S38" s="180"/>
      <c r="T38" s="174"/>
      <c r="U38" s="175"/>
      <c r="V38" s="175"/>
      <c r="W38" s="176"/>
      <c r="X38" s="161"/>
      <c r="Y38" s="177"/>
      <c r="Z38" s="178"/>
      <c r="AA38" s="179"/>
      <c r="AB38" s="205"/>
      <c r="AC38" s="205"/>
      <c r="AD38" s="205"/>
      <c r="AE38" s="135"/>
      <c r="AF38" s="220">
        <v>22</v>
      </c>
      <c r="AG38" s="219"/>
      <c r="AH38" s="179"/>
      <c r="AI38" s="179"/>
      <c r="AJ38" s="179"/>
      <c r="AK38" s="210"/>
      <c r="AL38" s="210"/>
      <c r="AM38" s="210"/>
      <c r="AN38" s="210"/>
      <c r="AO38" s="210"/>
      <c r="AP38" s="210"/>
    </row>
    <row r="39" spans="1:42" ht="17.25" customHeight="1" x14ac:dyDescent="0.25">
      <c r="A39" s="87"/>
      <c r="B39" s="102"/>
      <c r="C39" s="103">
        <v>23</v>
      </c>
      <c r="D39" s="148"/>
      <c r="E39" s="148"/>
      <c r="F39" s="148"/>
      <c r="G39" s="148"/>
      <c r="H39" s="165"/>
      <c r="I39" s="166"/>
      <c r="J39" s="165"/>
      <c r="K39" s="167"/>
      <c r="L39" s="168"/>
      <c r="M39" s="169"/>
      <c r="N39" s="170"/>
      <c r="O39" s="171"/>
      <c r="P39" s="172"/>
      <c r="Q39" s="173"/>
      <c r="R39" s="171"/>
      <c r="S39" s="180"/>
      <c r="T39" s="174"/>
      <c r="U39" s="175"/>
      <c r="V39" s="175"/>
      <c r="W39" s="176"/>
      <c r="X39" s="161"/>
      <c r="Y39" s="177"/>
      <c r="Z39" s="178"/>
      <c r="AA39" s="179"/>
      <c r="AB39" s="205"/>
      <c r="AC39" s="205"/>
      <c r="AD39" s="205"/>
      <c r="AE39" s="135"/>
      <c r="AF39" s="220">
        <v>23</v>
      </c>
      <c r="AG39" s="219"/>
      <c r="AH39" s="179"/>
      <c r="AI39" s="179"/>
      <c r="AJ39" s="179"/>
      <c r="AK39" s="210"/>
      <c r="AL39" s="210"/>
      <c r="AM39" s="210"/>
      <c r="AN39" s="210"/>
      <c r="AO39" s="210"/>
      <c r="AP39" s="210"/>
    </row>
    <row r="40" spans="1:42" ht="17.25" customHeight="1" x14ac:dyDescent="0.25">
      <c r="A40" s="87"/>
      <c r="B40" s="102"/>
      <c r="C40" s="103">
        <v>24</v>
      </c>
      <c r="D40" s="148"/>
      <c r="E40" s="148"/>
      <c r="F40" s="148"/>
      <c r="G40" s="148"/>
      <c r="H40" s="165"/>
      <c r="I40" s="166"/>
      <c r="J40" s="165"/>
      <c r="K40" s="167"/>
      <c r="L40" s="168"/>
      <c r="M40" s="169"/>
      <c r="N40" s="170"/>
      <c r="O40" s="171"/>
      <c r="P40" s="172"/>
      <c r="Q40" s="173"/>
      <c r="R40" s="171"/>
      <c r="S40" s="180"/>
      <c r="T40" s="174"/>
      <c r="U40" s="175"/>
      <c r="V40" s="175"/>
      <c r="W40" s="176"/>
      <c r="X40" s="161"/>
      <c r="Y40" s="177"/>
      <c r="Z40" s="178"/>
      <c r="AA40" s="179"/>
      <c r="AB40" s="205"/>
      <c r="AC40" s="205"/>
      <c r="AD40" s="205"/>
      <c r="AE40" s="135"/>
      <c r="AF40" s="220">
        <v>24</v>
      </c>
      <c r="AG40" s="219"/>
      <c r="AH40" s="179"/>
      <c r="AI40" s="179"/>
      <c r="AJ40" s="179"/>
      <c r="AK40" s="210"/>
      <c r="AL40" s="210"/>
      <c r="AM40" s="210"/>
      <c r="AN40" s="210"/>
      <c r="AO40" s="210"/>
      <c r="AP40" s="210"/>
    </row>
    <row r="41" spans="1:42" ht="17.25" customHeight="1" x14ac:dyDescent="0.25">
      <c r="A41" s="87"/>
      <c r="B41" s="102"/>
      <c r="C41" s="103">
        <v>25</v>
      </c>
      <c r="D41" s="148"/>
      <c r="E41" s="148"/>
      <c r="F41" s="148"/>
      <c r="G41" s="148"/>
      <c r="H41" s="165"/>
      <c r="I41" s="166"/>
      <c r="J41" s="165"/>
      <c r="K41" s="167"/>
      <c r="L41" s="168"/>
      <c r="M41" s="169"/>
      <c r="N41" s="170"/>
      <c r="O41" s="171"/>
      <c r="P41" s="172"/>
      <c r="Q41" s="173"/>
      <c r="R41" s="171"/>
      <c r="S41" s="180"/>
      <c r="T41" s="174"/>
      <c r="U41" s="175"/>
      <c r="V41" s="175"/>
      <c r="W41" s="176"/>
      <c r="X41" s="161"/>
      <c r="Y41" s="177"/>
      <c r="Z41" s="178"/>
      <c r="AA41" s="179"/>
      <c r="AB41" s="205"/>
      <c r="AC41" s="205"/>
      <c r="AD41" s="205"/>
      <c r="AE41" s="135"/>
      <c r="AF41" s="220">
        <v>25</v>
      </c>
      <c r="AG41" s="219"/>
      <c r="AH41" s="179"/>
      <c r="AI41" s="179"/>
      <c r="AJ41" s="179"/>
      <c r="AK41" s="210"/>
      <c r="AL41" s="210"/>
      <c r="AM41" s="210"/>
      <c r="AN41" s="210"/>
      <c r="AO41" s="210"/>
      <c r="AP41" s="210"/>
    </row>
    <row r="42" spans="1:42" ht="17.25" customHeight="1" x14ac:dyDescent="0.25">
      <c r="A42" s="87"/>
      <c r="B42" s="102"/>
      <c r="C42" s="103">
        <v>26</v>
      </c>
      <c r="D42" s="148"/>
      <c r="E42" s="148"/>
      <c r="F42" s="148"/>
      <c r="G42" s="148"/>
      <c r="H42" s="165"/>
      <c r="I42" s="166"/>
      <c r="J42" s="165"/>
      <c r="K42" s="167"/>
      <c r="L42" s="168"/>
      <c r="M42" s="169"/>
      <c r="N42" s="170"/>
      <c r="O42" s="171"/>
      <c r="P42" s="172"/>
      <c r="Q42" s="173"/>
      <c r="R42" s="171"/>
      <c r="S42" s="180"/>
      <c r="T42" s="174"/>
      <c r="U42" s="175"/>
      <c r="V42" s="175"/>
      <c r="W42" s="176"/>
      <c r="X42" s="161"/>
      <c r="Y42" s="177"/>
      <c r="Z42" s="178"/>
      <c r="AA42" s="179"/>
      <c r="AB42" s="205"/>
      <c r="AC42" s="205"/>
      <c r="AD42" s="205"/>
      <c r="AE42" s="135"/>
      <c r="AF42" s="220">
        <v>26</v>
      </c>
      <c r="AG42" s="219"/>
      <c r="AH42" s="179"/>
      <c r="AI42" s="179"/>
      <c r="AJ42" s="179"/>
      <c r="AK42" s="210"/>
      <c r="AL42" s="210"/>
      <c r="AM42" s="210"/>
      <c r="AN42" s="210"/>
      <c r="AO42" s="210"/>
      <c r="AP42" s="210"/>
    </row>
    <row r="43" spans="1:42" ht="17.25" customHeight="1" x14ac:dyDescent="0.25">
      <c r="A43" s="87"/>
      <c r="B43" s="102"/>
      <c r="C43" s="103">
        <v>27</v>
      </c>
      <c r="D43" s="148"/>
      <c r="E43" s="148"/>
      <c r="F43" s="148"/>
      <c r="G43" s="148"/>
      <c r="H43" s="165"/>
      <c r="I43" s="166"/>
      <c r="J43" s="165"/>
      <c r="K43" s="167"/>
      <c r="L43" s="168"/>
      <c r="M43" s="169"/>
      <c r="N43" s="170"/>
      <c r="O43" s="171"/>
      <c r="P43" s="172"/>
      <c r="Q43" s="173"/>
      <c r="R43" s="171"/>
      <c r="S43" s="180"/>
      <c r="T43" s="174"/>
      <c r="U43" s="175"/>
      <c r="V43" s="175"/>
      <c r="W43" s="176"/>
      <c r="X43" s="161"/>
      <c r="Y43" s="177"/>
      <c r="Z43" s="178"/>
      <c r="AA43" s="179"/>
      <c r="AB43" s="205"/>
      <c r="AC43" s="205"/>
      <c r="AD43" s="205"/>
      <c r="AE43" s="135"/>
      <c r="AF43" s="220">
        <v>27</v>
      </c>
      <c r="AG43" s="219"/>
      <c r="AH43" s="179"/>
      <c r="AI43" s="179"/>
      <c r="AJ43" s="179"/>
      <c r="AK43" s="210"/>
      <c r="AL43" s="210"/>
      <c r="AM43" s="210"/>
      <c r="AN43" s="210"/>
      <c r="AO43" s="210"/>
      <c r="AP43" s="210"/>
    </row>
    <row r="44" spans="1:42" ht="17.25" customHeight="1" x14ac:dyDescent="0.25">
      <c r="A44" s="87"/>
      <c r="B44" s="102"/>
      <c r="C44" s="103">
        <v>28</v>
      </c>
      <c r="D44" s="148"/>
      <c r="E44" s="148"/>
      <c r="F44" s="148"/>
      <c r="G44" s="148"/>
      <c r="H44" s="165"/>
      <c r="I44" s="166"/>
      <c r="J44" s="165"/>
      <c r="K44" s="167"/>
      <c r="L44" s="168"/>
      <c r="M44" s="169"/>
      <c r="N44" s="170"/>
      <c r="O44" s="171"/>
      <c r="P44" s="172"/>
      <c r="Q44" s="173"/>
      <c r="R44" s="171"/>
      <c r="S44" s="180"/>
      <c r="T44" s="174"/>
      <c r="U44" s="175"/>
      <c r="V44" s="175"/>
      <c r="W44" s="176"/>
      <c r="X44" s="161"/>
      <c r="Y44" s="177"/>
      <c r="Z44" s="178"/>
      <c r="AA44" s="179"/>
      <c r="AB44" s="205"/>
      <c r="AC44" s="205"/>
      <c r="AD44" s="205"/>
      <c r="AE44" s="135"/>
      <c r="AF44" s="220">
        <v>28</v>
      </c>
      <c r="AG44" s="219"/>
      <c r="AH44" s="179"/>
      <c r="AI44" s="179"/>
      <c r="AJ44" s="179"/>
      <c r="AK44" s="210"/>
      <c r="AL44" s="210"/>
      <c r="AM44" s="210"/>
      <c r="AN44" s="210"/>
      <c r="AO44" s="210"/>
      <c r="AP44" s="210"/>
    </row>
    <row r="45" spans="1:42" ht="17.25" customHeight="1" x14ac:dyDescent="0.25">
      <c r="A45" s="87"/>
      <c r="B45" s="102"/>
      <c r="C45" s="103">
        <v>29</v>
      </c>
      <c r="D45" s="148"/>
      <c r="E45" s="148"/>
      <c r="F45" s="148"/>
      <c r="G45" s="148"/>
      <c r="H45" s="165"/>
      <c r="I45" s="166"/>
      <c r="J45" s="165"/>
      <c r="K45" s="167"/>
      <c r="L45" s="168"/>
      <c r="M45" s="169"/>
      <c r="N45" s="170"/>
      <c r="O45" s="171"/>
      <c r="P45" s="172"/>
      <c r="Q45" s="173"/>
      <c r="R45" s="171"/>
      <c r="S45" s="180"/>
      <c r="T45" s="174"/>
      <c r="U45" s="175"/>
      <c r="V45" s="175"/>
      <c r="W45" s="176"/>
      <c r="X45" s="161"/>
      <c r="Y45" s="177"/>
      <c r="Z45" s="178"/>
      <c r="AA45" s="179"/>
      <c r="AB45" s="205"/>
      <c r="AC45" s="205"/>
      <c r="AD45" s="205"/>
      <c r="AE45" s="135"/>
      <c r="AF45" s="220">
        <v>29</v>
      </c>
      <c r="AG45" s="219"/>
      <c r="AH45" s="179"/>
      <c r="AI45" s="179"/>
      <c r="AJ45" s="179"/>
      <c r="AK45" s="210"/>
      <c r="AL45" s="210"/>
      <c r="AM45" s="210"/>
      <c r="AN45" s="210"/>
      <c r="AO45" s="210"/>
      <c r="AP45" s="210"/>
    </row>
    <row r="46" spans="1:42" ht="17.25" customHeight="1" x14ac:dyDescent="0.25">
      <c r="A46" s="87"/>
      <c r="B46" s="102"/>
      <c r="C46" s="103">
        <v>30</v>
      </c>
      <c r="D46" s="148"/>
      <c r="E46" s="148"/>
      <c r="F46" s="148"/>
      <c r="G46" s="148"/>
      <c r="H46" s="165"/>
      <c r="I46" s="166"/>
      <c r="J46" s="165"/>
      <c r="K46" s="167"/>
      <c r="L46" s="168"/>
      <c r="M46" s="169"/>
      <c r="N46" s="170"/>
      <c r="O46" s="171"/>
      <c r="P46" s="172"/>
      <c r="Q46" s="173"/>
      <c r="R46" s="171"/>
      <c r="S46" s="180"/>
      <c r="T46" s="174"/>
      <c r="U46" s="175"/>
      <c r="V46" s="175"/>
      <c r="W46" s="176"/>
      <c r="X46" s="161"/>
      <c r="Y46" s="177"/>
      <c r="Z46" s="178"/>
      <c r="AA46" s="179"/>
      <c r="AB46" s="205"/>
      <c r="AC46" s="205"/>
      <c r="AD46" s="205"/>
      <c r="AE46" s="135"/>
      <c r="AF46" s="220">
        <v>30</v>
      </c>
      <c r="AG46" s="219"/>
      <c r="AH46" s="179"/>
      <c r="AI46" s="179"/>
      <c r="AJ46" s="179"/>
      <c r="AK46" s="210"/>
      <c r="AL46" s="210"/>
      <c r="AM46" s="210"/>
      <c r="AN46" s="210"/>
      <c r="AO46" s="210"/>
      <c r="AP46" s="210"/>
    </row>
    <row r="47" spans="1:42" ht="17.25" customHeight="1" x14ac:dyDescent="0.25">
      <c r="A47" s="87"/>
      <c r="B47" s="102"/>
      <c r="C47" s="103">
        <v>31</v>
      </c>
      <c r="D47" s="148"/>
      <c r="E47" s="148"/>
      <c r="F47" s="148"/>
      <c r="G47" s="148"/>
      <c r="H47" s="165"/>
      <c r="I47" s="166"/>
      <c r="J47" s="165"/>
      <c r="K47" s="167"/>
      <c r="L47" s="168"/>
      <c r="M47" s="169"/>
      <c r="N47" s="170"/>
      <c r="O47" s="171"/>
      <c r="P47" s="172"/>
      <c r="Q47" s="173"/>
      <c r="R47" s="171"/>
      <c r="S47" s="180"/>
      <c r="T47" s="174"/>
      <c r="U47" s="175"/>
      <c r="V47" s="175"/>
      <c r="W47" s="176"/>
      <c r="X47" s="161"/>
      <c r="Y47" s="177"/>
      <c r="Z47" s="178"/>
      <c r="AA47" s="179"/>
      <c r="AB47" s="205"/>
      <c r="AC47" s="205"/>
      <c r="AD47" s="205"/>
      <c r="AE47" s="135"/>
      <c r="AF47" s="220">
        <v>31</v>
      </c>
      <c r="AG47" s="219"/>
      <c r="AH47" s="179"/>
      <c r="AI47" s="179"/>
      <c r="AJ47" s="179"/>
      <c r="AK47" s="210"/>
      <c r="AL47" s="210"/>
      <c r="AM47" s="210"/>
      <c r="AN47" s="210"/>
      <c r="AO47" s="210"/>
      <c r="AP47" s="210"/>
    </row>
    <row r="48" spans="1:42" ht="17.25" customHeight="1" x14ac:dyDescent="0.25">
      <c r="A48" s="87"/>
      <c r="B48" s="102"/>
      <c r="C48" s="103">
        <v>32</v>
      </c>
      <c r="D48" s="148"/>
      <c r="E48" s="148"/>
      <c r="F48" s="148"/>
      <c r="G48" s="148"/>
      <c r="H48" s="165"/>
      <c r="I48" s="166"/>
      <c r="J48" s="165"/>
      <c r="K48" s="167"/>
      <c r="L48" s="168"/>
      <c r="M48" s="169"/>
      <c r="N48" s="170"/>
      <c r="O48" s="171"/>
      <c r="P48" s="172"/>
      <c r="Q48" s="173"/>
      <c r="R48" s="171"/>
      <c r="S48" s="180"/>
      <c r="T48" s="174"/>
      <c r="U48" s="175"/>
      <c r="V48" s="175"/>
      <c r="W48" s="176"/>
      <c r="X48" s="161"/>
      <c r="Y48" s="177"/>
      <c r="Z48" s="178"/>
      <c r="AA48" s="179"/>
      <c r="AB48" s="205"/>
      <c r="AC48" s="205"/>
      <c r="AD48" s="205"/>
      <c r="AE48" s="135"/>
      <c r="AF48" s="220">
        <v>32</v>
      </c>
      <c r="AG48" s="219"/>
      <c r="AH48" s="179"/>
      <c r="AI48" s="179"/>
      <c r="AJ48" s="179"/>
      <c r="AK48" s="210"/>
      <c r="AL48" s="210"/>
      <c r="AM48" s="210"/>
      <c r="AN48" s="210"/>
      <c r="AO48" s="210"/>
      <c r="AP48" s="210"/>
    </row>
    <row r="49" spans="1:42" ht="17.25" customHeight="1" x14ac:dyDescent="0.25">
      <c r="A49" s="87"/>
      <c r="B49" s="102"/>
      <c r="C49" s="103">
        <v>33</v>
      </c>
      <c r="D49" s="148"/>
      <c r="E49" s="148"/>
      <c r="F49" s="148"/>
      <c r="G49" s="148"/>
      <c r="H49" s="165"/>
      <c r="I49" s="166"/>
      <c r="J49" s="165"/>
      <c r="K49" s="167"/>
      <c r="L49" s="168"/>
      <c r="M49" s="169"/>
      <c r="N49" s="170"/>
      <c r="O49" s="171"/>
      <c r="P49" s="172"/>
      <c r="Q49" s="173"/>
      <c r="R49" s="171"/>
      <c r="S49" s="180"/>
      <c r="T49" s="174"/>
      <c r="U49" s="175"/>
      <c r="V49" s="175"/>
      <c r="W49" s="176"/>
      <c r="X49" s="161"/>
      <c r="Y49" s="177"/>
      <c r="Z49" s="178"/>
      <c r="AA49" s="179"/>
      <c r="AB49" s="205"/>
      <c r="AC49" s="205"/>
      <c r="AD49" s="205"/>
      <c r="AE49" s="135"/>
      <c r="AF49" s="220">
        <v>33</v>
      </c>
      <c r="AG49" s="219"/>
      <c r="AH49" s="179"/>
      <c r="AI49" s="179"/>
      <c r="AJ49" s="179"/>
      <c r="AK49" s="210"/>
      <c r="AL49" s="210"/>
      <c r="AM49" s="210"/>
      <c r="AN49" s="210"/>
      <c r="AO49" s="210"/>
      <c r="AP49" s="210"/>
    </row>
    <row r="50" spans="1:42" ht="17.25" customHeight="1" x14ac:dyDescent="0.25">
      <c r="A50" s="87"/>
      <c r="B50" s="102"/>
      <c r="C50" s="103">
        <v>34</v>
      </c>
      <c r="D50" s="148"/>
      <c r="E50" s="148"/>
      <c r="F50" s="148"/>
      <c r="G50" s="148"/>
      <c r="H50" s="165"/>
      <c r="I50" s="166"/>
      <c r="J50" s="165"/>
      <c r="K50" s="167"/>
      <c r="L50" s="168"/>
      <c r="M50" s="169"/>
      <c r="N50" s="170"/>
      <c r="O50" s="171"/>
      <c r="P50" s="172"/>
      <c r="Q50" s="173"/>
      <c r="R50" s="171"/>
      <c r="S50" s="180"/>
      <c r="T50" s="174"/>
      <c r="U50" s="175"/>
      <c r="V50" s="175"/>
      <c r="W50" s="176"/>
      <c r="X50" s="161"/>
      <c r="Y50" s="177"/>
      <c r="Z50" s="178"/>
      <c r="AA50" s="179"/>
      <c r="AB50" s="205"/>
      <c r="AC50" s="205"/>
      <c r="AD50" s="205"/>
      <c r="AE50" s="135"/>
      <c r="AF50" s="220">
        <v>34</v>
      </c>
      <c r="AG50" s="219"/>
      <c r="AH50" s="179"/>
      <c r="AI50" s="179"/>
      <c r="AJ50" s="179"/>
      <c r="AK50" s="210"/>
      <c r="AL50" s="210"/>
      <c r="AM50" s="210"/>
      <c r="AN50" s="210"/>
      <c r="AO50" s="210"/>
      <c r="AP50" s="210"/>
    </row>
    <row r="51" spans="1:42" ht="17.25" customHeight="1" x14ac:dyDescent="0.25">
      <c r="A51" s="87"/>
      <c r="B51" s="102"/>
      <c r="C51" s="103">
        <v>35</v>
      </c>
      <c r="D51" s="148"/>
      <c r="E51" s="148"/>
      <c r="F51" s="148"/>
      <c r="G51" s="148"/>
      <c r="H51" s="165"/>
      <c r="I51" s="166"/>
      <c r="J51" s="165"/>
      <c r="K51" s="167"/>
      <c r="L51" s="168"/>
      <c r="M51" s="169"/>
      <c r="N51" s="170"/>
      <c r="O51" s="171"/>
      <c r="P51" s="172"/>
      <c r="Q51" s="173"/>
      <c r="R51" s="171"/>
      <c r="S51" s="180"/>
      <c r="T51" s="174"/>
      <c r="U51" s="175"/>
      <c r="V51" s="175"/>
      <c r="W51" s="176"/>
      <c r="X51" s="161"/>
      <c r="Y51" s="177"/>
      <c r="Z51" s="178"/>
      <c r="AA51" s="179"/>
      <c r="AB51" s="205"/>
      <c r="AC51" s="205"/>
      <c r="AD51" s="205"/>
      <c r="AE51" s="135"/>
      <c r="AF51" s="220">
        <v>35</v>
      </c>
      <c r="AG51" s="219"/>
      <c r="AH51" s="179"/>
      <c r="AI51" s="179"/>
      <c r="AJ51" s="179"/>
      <c r="AK51" s="210"/>
      <c r="AL51" s="210"/>
      <c r="AM51" s="210"/>
      <c r="AN51" s="210"/>
      <c r="AO51" s="210"/>
      <c r="AP51" s="210"/>
    </row>
    <row r="52" spans="1:42" ht="17.25" customHeight="1" x14ac:dyDescent="0.25">
      <c r="A52" s="87"/>
      <c r="B52" s="102"/>
      <c r="C52" s="103">
        <v>36</v>
      </c>
      <c r="D52" s="148"/>
      <c r="E52" s="148"/>
      <c r="F52" s="148"/>
      <c r="G52" s="148"/>
      <c r="H52" s="165"/>
      <c r="I52" s="166"/>
      <c r="J52" s="165"/>
      <c r="K52" s="167"/>
      <c r="L52" s="168"/>
      <c r="M52" s="169"/>
      <c r="N52" s="170"/>
      <c r="O52" s="171"/>
      <c r="P52" s="172"/>
      <c r="Q52" s="173"/>
      <c r="R52" s="171"/>
      <c r="S52" s="180"/>
      <c r="T52" s="174"/>
      <c r="U52" s="175"/>
      <c r="V52" s="175"/>
      <c r="W52" s="176"/>
      <c r="X52" s="161"/>
      <c r="Y52" s="177"/>
      <c r="Z52" s="178"/>
      <c r="AA52" s="179"/>
      <c r="AB52" s="205"/>
      <c r="AC52" s="205"/>
      <c r="AD52" s="205"/>
      <c r="AE52" s="135"/>
      <c r="AF52" s="220">
        <v>36</v>
      </c>
      <c r="AG52" s="219"/>
      <c r="AH52" s="179"/>
      <c r="AI52" s="179"/>
      <c r="AJ52" s="179"/>
      <c r="AK52" s="210"/>
      <c r="AL52" s="210"/>
      <c r="AM52" s="210"/>
      <c r="AN52" s="210"/>
      <c r="AO52" s="210"/>
      <c r="AP52" s="210"/>
    </row>
    <row r="53" spans="1:42" ht="17.25" customHeight="1" x14ac:dyDescent="0.25">
      <c r="A53" s="87"/>
      <c r="B53" s="102"/>
      <c r="C53" s="103">
        <v>37</v>
      </c>
      <c r="D53" s="148"/>
      <c r="E53" s="148"/>
      <c r="F53" s="148"/>
      <c r="G53" s="148"/>
      <c r="H53" s="165"/>
      <c r="I53" s="166"/>
      <c r="J53" s="165"/>
      <c r="K53" s="167"/>
      <c r="L53" s="168"/>
      <c r="M53" s="169"/>
      <c r="N53" s="170"/>
      <c r="O53" s="171"/>
      <c r="P53" s="172"/>
      <c r="Q53" s="173"/>
      <c r="R53" s="171"/>
      <c r="S53" s="180"/>
      <c r="T53" s="174"/>
      <c r="U53" s="175"/>
      <c r="V53" s="175"/>
      <c r="W53" s="176"/>
      <c r="X53" s="161"/>
      <c r="Y53" s="177"/>
      <c r="Z53" s="178"/>
      <c r="AA53" s="179"/>
      <c r="AB53" s="205"/>
      <c r="AC53" s="205"/>
      <c r="AD53" s="205"/>
      <c r="AE53" s="135"/>
      <c r="AF53" s="220">
        <v>37</v>
      </c>
      <c r="AG53" s="219"/>
      <c r="AH53" s="179"/>
      <c r="AI53" s="179"/>
      <c r="AJ53" s="179"/>
      <c r="AK53" s="210"/>
      <c r="AL53" s="210"/>
      <c r="AM53" s="210"/>
      <c r="AN53" s="210"/>
      <c r="AO53" s="210"/>
      <c r="AP53" s="210"/>
    </row>
    <row r="54" spans="1:42" ht="17.25" customHeight="1" x14ac:dyDescent="0.25">
      <c r="A54" s="87"/>
      <c r="B54" s="102"/>
      <c r="C54" s="103">
        <v>38</v>
      </c>
      <c r="D54" s="148"/>
      <c r="E54" s="148"/>
      <c r="F54" s="148"/>
      <c r="G54" s="148"/>
      <c r="H54" s="165"/>
      <c r="I54" s="166"/>
      <c r="J54" s="165"/>
      <c r="K54" s="167"/>
      <c r="L54" s="168"/>
      <c r="M54" s="169"/>
      <c r="N54" s="170"/>
      <c r="O54" s="171"/>
      <c r="P54" s="172"/>
      <c r="Q54" s="173"/>
      <c r="R54" s="171"/>
      <c r="S54" s="180"/>
      <c r="T54" s="174"/>
      <c r="U54" s="175"/>
      <c r="V54" s="175"/>
      <c r="W54" s="176"/>
      <c r="X54" s="161"/>
      <c r="Y54" s="177"/>
      <c r="Z54" s="178"/>
      <c r="AA54" s="179"/>
      <c r="AB54" s="205"/>
      <c r="AC54" s="205"/>
      <c r="AD54" s="205"/>
      <c r="AE54" s="135"/>
      <c r="AF54" s="220">
        <v>38</v>
      </c>
      <c r="AG54" s="219"/>
      <c r="AH54" s="179"/>
      <c r="AI54" s="179"/>
      <c r="AJ54" s="179"/>
      <c r="AK54" s="210"/>
      <c r="AL54" s="210"/>
      <c r="AM54" s="210"/>
      <c r="AN54" s="210"/>
      <c r="AO54" s="210"/>
      <c r="AP54" s="210"/>
    </row>
    <row r="55" spans="1:42" ht="17.25" customHeight="1" x14ac:dyDescent="0.25">
      <c r="A55" s="87"/>
      <c r="B55" s="102"/>
      <c r="C55" s="103">
        <v>39</v>
      </c>
      <c r="D55" s="148"/>
      <c r="E55" s="148"/>
      <c r="F55" s="148"/>
      <c r="G55" s="148"/>
      <c r="H55" s="165"/>
      <c r="I55" s="166"/>
      <c r="J55" s="165"/>
      <c r="K55" s="167"/>
      <c r="L55" s="168"/>
      <c r="M55" s="169"/>
      <c r="N55" s="170"/>
      <c r="O55" s="171"/>
      <c r="P55" s="172"/>
      <c r="Q55" s="173"/>
      <c r="R55" s="171"/>
      <c r="S55" s="180"/>
      <c r="T55" s="174"/>
      <c r="U55" s="175"/>
      <c r="V55" s="175"/>
      <c r="W55" s="176"/>
      <c r="X55" s="161"/>
      <c r="Y55" s="177"/>
      <c r="Z55" s="178"/>
      <c r="AA55" s="179"/>
      <c r="AB55" s="205"/>
      <c r="AC55" s="205"/>
      <c r="AD55" s="205"/>
      <c r="AE55" s="135"/>
      <c r="AF55" s="220">
        <v>39</v>
      </c>
      <c r="AG55" s="219"/>
      <c r="AH55" s="179"/>
      <c r="AI55" s="179"/>
      <c r="AJ55" s="179"/>
      <c r="AK55" s="210"/>
      <c r="AL55" s="210"/>
      <c r="AM55" s="210"/>
      <c r="AN55" s="210"/>
      <c r="AO55" s="210"/>
      <c r="AP55" s="210"/>
    </row>
    <row r="56" spans="1:42" ht="17.25" customHeight="1" x14ac:dyDescent="0.25">
      <c r="A56" s="87"/>
      <c r="B56" s="102"/>
      <c r="C56" s="103">
        <v>40</v>
      </c>
      <c r="D56" s="148"/>
      <c r="E56" s="148"/>
      <c r="F56" s="148"/>
      <c r="G56" s="148"/>
      <c r="H56" s="165"/>
      <c r="I56" s="166"/>
      <c r="J56" s="165"/>
      <c r="K56" s="167"/>
      <c r="L56" s="168"/>
      <c r="M56" s="169"/>
      <c r="N56" s="170"/>
      <c r="O56" s="171"/>
      <c r="P56" s="172"/>
      <c r="Q56" s="173"/>
      <c r="R56" s="171"/>
      <c r="S56" s="180"/>
      <c r="T56" s="174"/>
      <c r="U56" s="175"/>
      <c r="V56" s="175"/>
      <c r="W56" s="176"/>
      <c r="X56" s="161"/>
      <c r="Y56" s="177"/>
      <c r="Z56" s="178"/>
      <c r="AA56" s="179"/>
      <c r="AB56" s="205"/>
      <c r="AC56" s="205"/>
      <c r="AD56" s="205"/>
      <c r="AE56" s="135"/>
      <c r="AF56" s="220">
        <v>40</v>
      </c>
      <c r="AG56" s="219"/>
      <c r="AH56" s="179"/>
      <c r="AI56" s="179"/>
      <c r="AJ56" s="179"/>
      <c r="AK56" s="210"/>
      <c r="AL56" s="210"/>
      <c r="AM56" s="210"/>
      <c r="AN56" s="210"/>
      <c r="AO56" s="210"/>
      <c r="AP56" s="210"/>
    </row>
    <row r="57" spans="1:42" ht="17.25" customHeight="1" x14ac:dyDescent="0.25">
      <c r="A57" s="87"/>
      <c r="B57" s="102"/>
      <c r="C57" s="103">
        <v>41</v>
      </c>
      <c r="D57" s="148"/>
      <c r="E57" s="148"/>
      <c r="F57" s="148"/>
      <c r="G57" s="148"/>
      <c r="H57" s="165"/>
      <c r="I57" s="166"/>
      <c r="J57" s="165"/>
      <c r="K57" s="167"/>
      <c r="L57" s="168"/>
      <c r="M57" s="169"/>
      <c r="N57" s="170"/>
      <c r="O57" s="171"/>
      <c r="P57" s="172"/>
      <c r="Q57" s="173"/>
      <c r="R57" s="171"/>
      <c r="S57" s="180"/>
      <c r="T57" s="174"/>
      <c r="U57" s="175"/>
      <c r="V57" s="175"/>
      <c r="W57" s="176"/>
      <c r="X57" s="161"/>
      <c r="Y57" s="177"/>
      <c r="Z57" s="178"/>
      <c r="AA57" s="179"/>
      <c r="AB57" s="205"/>
      <c r="AC57" s="205"/>
      <c r="AD57" s="205"/>
      <c r="AE57" s="135"/>
      <c r="AF57" s="220">
        <v>41</v>
      </c>
      <c r="AG57" s="219"/>
      <c r="AH57" s="179"/>
      <c r="AI57" s="179"/>
      <c r="AJ57" s="179"/>
      <c r="AK57" s="210"/>
      <c r="AL57" s="210"/>
      <c r="AM57" s="210"/>
      <c r="AN57" s="210"/>
      <c r="AO57" s="210"/>
      <c r="AP57" s="210"/>
    </row>
    <row r="58" spans="1:42" ht="17.25" customHeight="1" x14ac:dyDescent="0.25">
      <c r="A58" s="87"/>
      <c r="B58" s="102"/>
      <c r="C58" s="103">
        <v>42</v>
      </c>
      <c r="D58" s="148"/>
      <c r="E58" s="148"/>
      <c r="F58" s="148"/>
      <c r="G58" s="148"/>
      <c r="H58" s="165"/>
      <c r="I58" s="166"/>
      <c r="J58" s="165"/>
      <c r="K58" s="167"/>
      <c r="L58" s="168"/>
      <c r="M58" s="169"/>
      <c r="N58" s="170"/>
      <c r="O58" s="171"/>
      <c r="P58" s="172"/>
      <c r="Q58" s="173"/>
      <c r="R58" s="171"/>
      <c r="S58" s="180"/>
      <c r="T58" s="174"/>
      <c r="U58" s="175"/>
      <c r="V58" s="175"/>
      <c r="W58" s="176"/>
      <c r="X58" s="161"/>
      <c r="Y58" s="177"/>
      <c r="Z58" s="178"/>
      <c r="AA58" s="179"/>
      <c r="AB58" s="205"/>
      <c r="AC58" s="205"/>
      <c r="AD58" s="205"/>
      <c r="AE58" s="135"/>
      <c r="AF58" s="220">
        <v>42</v>
      </c>
      <c r="AG58" s="219"/>
      <c r="AH58" s="179"/>
      <c r="AI58" s="179"/>
      <c r="AJ58" s="179"/>
      <c r="AK58" s="210"/>
      <c r="AL58" s="210"/>
      <c r="AM58" s="210"/>
      <c r="AN58" s="210"/>
      <c r="AO58" s="210"/>
      <c r="AP58" s="210"/>
    </row>
    <row r="59" spans="1:42" ht="17.25" customHeight="1" x14ac:dyDescent="0.25">
      <c r="A59" s="87"/>
      <c r="B59" s="102"/>
      <c r="C59" s="103">
        <v>43</v>
      </c>
      <c r="D59" s="148"/>
      <c r="E59" s="148"/>
      <c r="F59" s="148"/>
      <c r="G59" s="148"/>
      <c r="H59" s="165"/>
      <c r="I59" s="166"/>
      <c r="J59" s="165"/>
      <c r="K59" s="167"/>
      <c r="L59" s="168"/>
      <c r="M59" s="169"/>
      <c r="N59" s="170"/>
      <c r="O59" s="171"/>
      <c r="P59" s="172"/>
      <c r="Q59" s="173"/>
      <c r="R59" s="171"/>
      <c r="S59" s="180"/>
      <c r="T59" s="174"/>
      <c r="U59" s="175"/>
      <c r="V59" s="175"/>
      <c r="W59" s="176"/>
      <c r="X59" s="161"/>
      <c r="Y59" s="177"/>
      <c r="Z59" s="178"/>
      <c r="AA59" s="179"/>
      <c r="AB59" s="205"/>
      <c r="AC59" s="205"/>
      <c r="AD59" s="205"/>
      <c r="AE59" s="135"/>
      <c r="AF59" s="220">
        <v>43</v>
      </c>
      <c r="AG59" s="219"/>
      <c r="AH59" s="179"/>
      <c r="AI59" s="179"/>
      <c r="AJ59" s="179"/>
      <c r="AK59" s="210"/>
      <c r="AL59" s="210"/>
      <c r="AM59" s="210"/>
      <c r="AN59" s="210"/>
      <c r="AO59" s="210"/>
      <c r="AP59" s="210"/>
    </row>
    <row r="60" spans="1:42" ht="17.25" customHeight="1" x14ac:dyDescent="0.25">
      <c r="A60" s="87"/>
      <c r="B60" s="102"/>
      <c r="C60" s="103">
        <v>44</v>
      </c>
      <c r="D60" s="148"/>
      <c r="E60" s="148"/>
      <c r="F60" s="148"/>
      <c r="G60" s="148"/>
      <c r="H60" s="165"/>
      <c r="I60" s="166"/>
      <c r="J60" s="165"/>
      <c r="K60" s="167"/>
      <c r="L60" s="168"/>
      <c r="M60" s="169"/>
      <c r="N60" s="170"/>
      <c r="O60" s="171"/>
      <c r="P60" s="172"/>
      <c r="Q60" s="173"/>
      <c r="R60" s="171"/>
      <c r="S60" s="180"/>
      <c r="T60" s="174"/>
      <c r="U60" s="175"/>
      <c r="V60" s="175"/>
      <c r="W60" s="176"/>
      <c r="X60" s="161"/>
      <c r="Y60" s="177"/>
      <c r="Z60" s="178"/>
      <c r="AA60" s="181"/>
      <c r="AB60" s="205"/>
      <c r="AC60" s="205"/>
      <c r="AD60" s="205"/>
      <c r="AE60" s="135"/>
      <c r="AF60" s="220">
        <v>44</v>
      </c>
      <c r="AG60" s="219"/>
      <c r="AH60" s="179"/>
      <c r="AI60" s="179"/>
      <c r="AJ60" s="181"/>
      <c r="AK60" s="210"/>
      <c r="AL60" s="210"/>
      <c r="AM60" s="210"/>
      <c r="AN60" s="210"/>
      <c r="AO60" s="210"/>
      <c r="AP60" s="210"/>
    </row>
    <row r="61" spans="1:42" ht="17.25" customHeight="1" x14ac:dyDescent="0.25">
      <c r="A61" s="87"/>
      <c r="B61" s="102"/>
      <c r="C61" s="103">
        <v>45</v>
      </c>
      <c r="D61" s="148"/>
      <c r="E61" s="148"/>
      <c r="F61" s="148"/>
      <c r="G61" s="148"/>
      <c r="H61" s="165"/>
      <c r="I61" s="166"/>
      <c r="J61" s="165"/>
      <c r="K61" s="167"/>
      <c r="L61" s="168"/>
      <c r="M61" s="169"/>
      <c r="N61" s="170"/>
      <c r="O61" s="171"/>
      <c r="P61" s="172"/>
      <c r="Q61" s="173"/>
      <c r="R61" s="171"/>
      <c r="S61" s="180"/>
      <c r="T61" s="174"/>
      <c r="U61" s="175"/>
      <c r="V61" s="175"/>
      <c r="W61" s="176"/>
      <c r="X61" s="161"/>
      <c r="Y61" s="177"/>
      <c r="Z61" s="178"/>
      <c r="AA61" s="179"/>
      <c r="AB61" s="205"/>
      <c r="AC61" s="205"/>
      <c r="AD61" s="205"/>
      <c r="AE61" s="135"/>
      <c r="AF61" s="220">
        <v>45</v>
      </c>
      <c r="AG61" s="219"/>
      <c r="AH61" s="179"/>
      <c r="AI61" s="179"/>
      <c r="AJ61" s="179"/>
      <c r="AK61" s="210"/>
      <c r="AL61" s="210"/>
      <c r="AM61" s="210"/>
      <c r="AN61" s="210"/>
      <c r="AO61" s="210"/>
      <c r="AP61" s="210"/>
    </row>
    <row r="62" spans="1:42" ht="17.25" customHeight="1" x14ac:dyDescent="0.25">
      <c r="A62" s="87"/>
      <c r="B62" s="104"/>
      <c r="C62" s="103">
        <v>46</v>
      </c>
      <c r="D62" s="148"/>
      <c r="E62" s="148"/>
      <c r="F62" s="148"/>
      <c r="G62" s="148"/>
      <c r="H62" s="165"/>
      <c r="I62" s="166"/>
      <c r="J62" s="165"/>
      <c r="K62" s="167"/>
      <c r="L62" s="168"/>
      <c r="M62" s="169"/>
      <c r="N62" s="170"/>
      <c r="O62" s="171"/>
      <c r="P62" s="172"/>
      <c r="Q62" s="173"/>
      <c r="R62" s="171"/>
      <c r="S62" s="180"/>
      <c r="T62" s="174"/>
      <c r="U62" s="175"/>
      <c r="V62" s="175"/>
      <c r="W62" s="176"/>
      <c r="X62" s="161"/>
      <c r="Y62" s="177"/>
      <c r="Z62" s="178"/>
      <c r="AA62" s="179"/>
      <c r="AB62" s="205"/>
      <c r="AC62" s="205"/>
      <c r="AD62" s="205"/>
      <c r="AE62" s="135"/>
      <c r="AF62" s="220">
        <v>46</v>
      </c>
      <c r="AG62" s="219"/>
      <c r="AH62" s="179"/>
      <c r="AI62" s="179"/>
      <c r="AJ62" s="179"/>
      <c r="AK62" s="210"/>
      <c r="AL62" s="210"/>
      <c r="AM62" s="210"/>
      <c r="AN62" s="210"/>
      <c r="AO62" s="210"/>
      <c r="AP62" s="210"/>
    </row>
    <row r="63" spans="1:42" ht="17.25" customHeight="1" x14ac:dyDescent="0.25">
      <c r="A63" s="87"/>
      <c r="B63" s="104"/>
      <c r="C63" s="103">
        <v>47</v>
      </c>
      <c r="D63" s="148"/>
      <c r="E63" s="148"/>
      <c r="F63" s="148"/>
      <c r="G63" s="148"/>
      <c r="H63" s="165"/>
      <c r="I63" s="166"/>
      <c r="J63" s="165"/>
      <c r="K63" s="167"/>
      <c r="L63" s="168"/>
      <c r="M63" s="169"/>
      <c r="N63" s="170"/>
      <c r="O63" s="171"/>
      <c r="P63" s="172"/>
      <c r="Q63" s="173"/>
      <c r="R63" s="171"/>
      <c r="S63" s="180"/>
      <c r="T63" s="174"/>
      <c r="U63" s="175"/>
      <c r="V63" s="175"/>
      <c r="W63" s="176"/>
      <c r="X63" s="161"/>
      <c r="Y63" s="177"/>
      <c r="Z63" s="178"/>
      <c r="AA63" s="179"/>
      <c r="AB63" s="205"/>
      <c r="AC63" s="205"/>
      <c r="AD63" s="205"/>
      <c r="AE63" s="135"/>
      <c r="AF63" s="220">
        <v>47</v>
      </c>
      <c r="AG63" s="219"/>
      <c r="AH63" s="179"/>
      <c r="AI63" s="179"/>
      <c r="AJ63" s="179"/>
      <c r="AK63" s="210"/>
      <c r="AL63" s="210"/>
      <c r="AM63" s="210"/>
      <c r="AN63" s="210"/>
      <c r="AO63" s="210"/>
      <c r="AP63" s="210"/>
    </row>
    <row r="64" spans="1:42" ht="17.25" customHeight="1" x14ac:dyDescent="0.25">
      <c r="A64" s="87"/>
      <c r="B64" s="104"/>
      <c r="C64" s="103">
        <v>48</v>
      </c>
      <c r="D64" s="148"/>
      <c r="E64" s="148"/>
      <c r="F64" s="148"/>
      <c r="G64" s="148"/>
      <c r="H64" s="165"/>
      <c r="I64" s="166"/>
      <c r="J64" s="165"/>
      <c r="K64" s="167"/>
      <c r="L64" s="168"/>
      <c r="M64" s="169"/>
      <c r="N64" s="170"/>
      <c r="O64" s="171"/>
      <c r="P64" s="172"/>
      <c r="Q64" s="173"/>
      <c r="R64" s="171"/>
      <c r="S64" s="180"/>
      <c r="T64" s="174"/>
      <c r="U64" s="175"/>
      <c r="V64" s="175"/>
      <c r="W64" s="176"/>
      <c r="X64" s="161"/>
      <c r="Y64" s="177"/>
      <c r="Z64" s="178"/>
      <c r="AA64" s="179"/>
      <c r="AB64" s="205"/>
      <c r="AC64" s="205"/>
      <c r="AD64" s="205"/>
      <c r="AE64" s="135"/>
      <c r="AF64" s="220">
        <v>48</v>
      </c>
      <c r="AG64" s="219"/>
      <c r="AH64" s="179"/>
      <c r="AI64" s="179"/>
      <c r="AJ64" s="182"/>
      <c r="AK64" s="210"/>
      <c r="AL64" s="210"/>
      <c r="AM64" s="210"/>
      <c r="AN64" s="210"/>
      <c r="AO64" s="210"/>
      <c r="AP64" s="210"/>
    </row>
    <row r="65" spans="1:47" ht="17.25" customHeight="1" x14ac:dyDescent="0.25">
      <c r="A65" s="87"/>
      <c r="B65" s="104"/>
      <c r="C65" s="103">
        <v>49</v>
      </c>
      <c r="D65" s="148"/>
      <c r="E65" s="148"/>
      <c r="F65" s="148"/>
      <c r="G65" s="148"/>
      <c r="H65" s="165"/>
      <c r="I65" s="166"/>
      <c r="J65" s="165"/>
      <c r="K65" s="167"/>
      <c r="L65" s="168"/>
      <c r="M65" s="169"/>
      <c r="N65" s="170"/>
      <c r="O65" s="171"/>
      <c r="P65" s="172"/>
      <c r="Q65" s="173"/>
      <c r="R65" s="171"/>
      <c r="S65" s="180"/>
      <c r="T65" s="174"/>
      <c r="U65" s="175"/>
      <c r="V65" s="175"/>
      <c r="W65" s="176"/>
      <c r="X65" s="161"/>
      <c r="Y65" s="177"/>
      <c r="Z65" s="178"/>
      <c r="AA65" s="179"/>
      <c r="AB65" s="205"/>
      <c r="AC65" s="205"/>
      <c r="AD65" s="205"/>
      <c r="AE65" s="135"/>
      <c r="AF65" s="220">
        <v>49</v>
      </c>
      <c r="AG65" s="219"/>
      <c r="AH65" s="179"/>
      <c r="AI65" s="179"/>
      <c r="AJ65" s="179"/>
      <c r="AK65" s="210"/>
      <c r="AL65" s="210"/>
      <c r="AM65" s="210"/>
      <c r="AN65" s="210"/>
      <c r="AO65" s="210"/>
      <c r="AP65" s="210"/>
    </row>
    <row r="66" spans="1:47" ht="17.25" customHeight="1" x14ac:dyDescent="0.25">
      <c r="A66" s="87"/>
      <c r="B66" s="104"/>
      <c r="C66" s="103">
        <v>50</v>
      </c>
      <c r="D66" s="148"/>
      <c r="E66" s="148"/>
      <c r="F66" s="148"/>
      <c r="G66" s="148"/>
      <c r="H66" s="165"/>
      <c r="I66" s="166"/>
      <c r="J66" s="165"/>
      <c r="K66" s="167"/>
      <c r="L66" s="168"/>
      <c r="M66" s="169"/>
      <c r="N66" s="170"/>
      <c r="O66" s="171"/>
      <c r="P66" s="172"/>
      <c r="Q66" s="173"/>
      <c r="R66" s="171"/>
      <c r="S66" s="180"/>
      <c r="T66" s="174"/>
      <c r="U66" s="175"/>
      <c r="V66" s="175"/>
      <c r="W66" s="176"/>
      <c r="X66" s="161"/>
      <c r="Y66" s="177"/>
      <c r="Z66" s="178"/>
      <c r="AA66" s="179"/>
      <c r="AB66" s="205"/>
      <c r="AC66" s="205"/>
      <c r="AD66" s="205"/>
      <c r="AE66" s="135"/>
      <c r="AF66" s="220">
        <v>50</v>
      </c>
      <c r="AG66" s="219"/>
      <c r="AH66" s="179"/>
      <c r="AI66" s="179"/>
      <c r="AJ66" s="179"/>
      <c r="AK66" s="210"/>
      <c r="AL66" s="210"/>
      <c r="AM66" s="210"/>
      <c r="AN66" s="210"/>
      <c r="AO66" s="210"/>
      <c r="AP66" s="210"/>
    </row>
    <row r="67" spans="1:47" ht="17.25" customHeight="1" x14ac:dyDescent="0.25">
      <c r="A67" s="87"/>
      <c r="B67" s="104"/>
      <c r="C67" s="103">
        <v>51</v>
      </c>
      <c r="D67" s="148"/>
      <c r="E67" s="148"/>
      <c r="F67" s="148"/>
      <c r="G67" s="148"/>
      <c r="H67" s="165"/>
      <c r="I67" s="166"/>
      <c r="J67" s="165"/>
      <c r="K67" s="167"/>
      <c r="L67" s="168"/>
      <c r="M67" s="169"/>
      <c r="N67" s="170"/>
      <c r="O67" s="171"/>
      <c r="P67" s="172"/>
      <c r="Q67" s="173"/>
      <c r="R67" s="171"/>
      <c r="S67" s="180"/>
      <c r="T67" s="174"/>
      <c r="U67" s="175"/>
      <c r="V67" s="175"/>
      <c r="W67" s="176"/>
      <c r="X67" s="161"/>
      <c r="Y67" s="177"/>
      <c r="Z67" s="178"/>
      <c r="AA67" s="179"/>
      <c r="AB67" s="205"/>
      <c r="AC67" s="205"/>
      <c r="AD67" s="205"/>
      <c r="AE67" s="135"/>
      <c r="AF67" s="220">
        <v>51</v>
      </c>
      <c r="AG67" s="219"/>
      <c r="AH67" s="179"/>
      <c r="AI67" s="179"/>
      <c r="AJ67" s="179"/>
      <c r="AK67" s="210"/>
      <c r="AL67" s="210"/>
      <c r="AM67" s="210"/>
      <c r="AN67" s="210"/>
      <c r="AO67" s="210"/>
      <c r="AP67" s="210"/>
    </row>
    <row r="68" spans="1:47" ht="17.25" customHeight="1" x14ac:dyDescent="0.25">
      <c r="A68" s="87"/>
      <c r="B68" s="104"/>
      <c r="C68" s="103">
        <v>52</v>
      </c>
      <c r="D68" s="148"/>
      <c r="E68" s="148"/>
      <c r="F68" s="148"/>
      <c r="G68" s="148"/>
      <c r="H68" s="165"/>
      <c r="I68" s="166"/>
      <c r="J68" s="165"/>
      <c r="K68" s="167"/>
      <c r="L68" s="168"/>
      <c r="M68" s="169"/>
      <c r="N68" s="170"/>
      <c r="O68" s="171"/>
      <c r="P68" s="172"/>
      <c r="Q68" s="173"/>
      <c r="R68" s="171"/>
      <c r="S68" s="180"/>
      <c r="T68" s="174"/>
      <c r="U68" s="175"/>
      <c r="V68" s="175"/>
      <c r="W68" s="176"/>
      <c r="X68" s="161"/>
      <c r="Y68" s="177"/>
      <c r="Z68" s="178"/>
      <c r="AA68" s="179"/>
      <c r="AB68" s="205"/>
      <c r="AC68" s="205"/>
      <c r="AD68" s="205"/>
      <c r="AE68" s="135"/>
      <c r="AF68" s="220">
        <v>52</v>
      </c>
      <c r="AG68" s="219"/>
      <c r="AH68" s="179"/>
      <c r="AI68" s="179"/>
      <c r="AJ68" s="179"/>
      <c r="AK68" s="210"/>
      <c r="AL68" s="210"/>
      <c r="AM68" s="210"/>
      <c r="AN68" s="210"/>
      <c r="AO68" s="210"/>
      <c r="AP68" s="210"/>
    </row>
    <row r="69" spans="1:47" ht="17.25" customHeight="1" thickBot="1" x14ac:dyDescent="0.3">
      <c r="A69" s="87"/>
      <c r="B69" s="105"/>
      <c r="C69" s="106">
        <v>53</v>
      </c>
      <c r="D69" s="148"/>
      <c r="E69" s="148"/>
      <c r="F69" s="148"/>
      <c r="G69" s="148"/>
      <c r="H69" s="183"/>
      <c r="I69" s="184"/>
      <c r="J69" s="183"/>
      <c r="K69" s="185"/>
      <c r="L69" s="186"/>
      <c r="M69" s="187"/>
      <c r="N69" s="188"/>
      <c r="O69" s="189"/>
      <c r="P69" s="172"/>
      <c r="Q69" s="190"/>
      <c r="R69" s="189"/>
      <c r="S69" s="191"/>
      <c r="T69" s="192"/>
      <c r="U69" s="193"/>
      <c r="V69" s="193"/>
      <c r="W69" s="194"/>
      <c r="X69" s="161"/>
      <c r="Y69" s="195"/>
      <c r="Z69" s="196"/>
      <c r="AA69" s="179"/>
      <c r="AB69" s="206"/>
      <c r="AC69" s="206"/>
      <c r="AD69" s="206"/>
      <c r="AE69" s="135"/>
      <c r="AF69" s="221">
        <v>53</v>
      </c>
      <c r="AG69" s="222"/>
      <c r="AH69" s="179"/>
      <c r="AI69" s="179"/>
      <c r="AJ69" s="179"/>
      <c r="AK69" s="210"/>
      <c r="AL69" s="210"/>
      <c r="AM69" s="210"/>
      <c r="AN69" s="210"/>
      <c r="AO69" s="210"/>
      <c r="AP69" s="210"/>
    </row>
    <row r="70" spans="1:47" s="109" customFormat="1" ht="17.25" thickTop="1" thickBot="1" x14ac:dyDescent="0.3">
      <c r="A70" s="107"/>
      <c r="B70" s="107"/>
      <c r="C70" s="107"/>
      <c r="D70" s="108">
        <f t="shared" ref="D70:I70" si="5">SUM(D16:D69)</f>
        <v>0</v>
      </c>
      <c r="E70" s="108">
        <f t="shared" si="5"/>
        <v>0</v>
      </c>
      <c r="F70" s="108">
        <f t="shared" si="5"/>
        <v>0</v>
      </c>
      <c r="G70" s="108">
        <f t="shared" si="5"/>
        <v>0</v>
      </c>
      <c r="H70" s="197">
        <f t="shared" si="5"/>
        <v>0</v>
      </c>
      <c r="I70" s="198">
        <f t="shared" si="5"/>
        <v>0</v>
      </c>
      <c r="J70" s="198">
        <f t="shared" ref="J70:Y70" si="6">SUM(J16:J69)</f>
        <v>0</v>
      </c>
      <c r="K70" s="198">
        <f t="shared" si="6"/>
        <v>0</v>
      </c>
      <c r="L70" s="199">
        <f t="shared" si="6"/>
        <v>0</v>
      </c>
      <c r="M70" s="198">
        <f>SUM(M16:M69)</f>
        <v>0</v>
      </c>
      <c r="N70" s="200">
        <f>SUM(N16:N69)</f>
        <v>0</v>
      </c>
      <c r="O70" s="200">
        <f>SUM(O16:O69)</f>
        <v>0</v>
      </c>
      <c r="P70" s="198"/>
      <c r="Q70" s="198">
        <f>SUM(Q16:Q69)</f>
        <v>0</v>
      </c>
      <c r="R70" s="198">
        <f>SUM(R16:R69)</f>
        <v>0</v>
      </c>
      <c r="S70" s="201"/>
      <c r="T70" s="201">
        <f t="shared" si="6"/>
        <v>0</v>
      </c>
      <c r="U70" s="198">
        <f t="shared" si="6"/>
        <v>0</v>
      </c>
      <c r="V70" s="198">
        <f t="shared" si="6"/>
        <v>0</v>
      </c>
      <c r="W70" s="198">
        <f t="shared" si="6"/>
        <v>0</v>
      </c>
      <c r="X70" s="198">
        <f t="shared" si="6"/>
        <v>0</v>
      </c>
      <c r="Y70" s="198">
        <f t="shared" si="6"/>
        <v>0</v>
      </c>
      <c r="Z70" s="202">
        <f>SUM(Z16:Z69)</f>
        <v>0</v>
      </c>
      <c r="AA70" s="203">
        <f>AA69</f>
        <v>0</v>
      </c>
      <c r="AB70" s="203"/>
      <c r="AC70" s="203"/>
      <c r="AD70" s="203"/>
      <c r="AE70" s="135"/>
      <c r="AF70" s="223"/>
      <c r="AG70" s="198"/>
      <c r="AH70" s="198"/>
      <c r="AI70" s="198"/>
      <c r="AJ70" s="198"/>
      <c r="AK70" s="210"/>
      <c r="AL70" s="210"/>
      <c r="AM70" s="210"/>
      <c r="AN70" s="210"/>
      <c r="AO70" s="210"/>
      <c r="AP70" s="210"/>
      <c r="AQ70"/>
      <c r="AR70"/>
      <c r="AS70"/>
      <c r="AT70"/>
      <c r="AU70"/>
    </row>
    <row r="71" spans="1:47" ht="17.25" customHeight="1" thickTop="1" thickBot="1" x14ac:dyDescent="0.3">
      <c r="A71" s="107"/>
      <c r="B71" s="107"/>
      <c r="C71" s="107"/>
      <c r="D71" s="317">
        <f>SUM(D70:G70)</f>
        <v>0</v>
      </c>
      <c r="E71" s="318"/>
      <c r="F71" s="318" t="s">
        <v>81</v>
      </c>
      <c r="G71" s="319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107"/>
      <c r="AE71" s="107"/>
      <c r="AF71" s="210"/>
      <c r="AG71" s="210"/>
      <c r="AH71" s="210"/>
      <c r="AI71" s="210"/>
      <c r="AJ71" s="210"/>
      <c r="AK71" s="210"/>
      <c r="AL71" s="210"/>
      <c r="AM71" s="210"/>
      <c r="AN71" s="210"/>
      <c r="AO71" s="210"/>
      <c r="AP71" s="210"/>
    </row>
    <row r="72" spans="1:47" ht="16.5" thickTop="1" x14ac:dyDescent="0.25">
      <c r="A72" s="107"/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210"/>
      <c r="AG72" s="320"/>
      <c r="AH72" s="321"/>
      <c r="AI72" s="321"/>
      <c r="AJ72" s="322"/>
      <c r="AK72" s="224"/>
      <c r="AL72" s="225"/>
      <c r="AM72" s="226"/>
      <c r="AN72" s="320"/>
      <c r="AO72" s="321"/>
      <c r="AP72" s="322"/>
    </row>
    <row r="73" spans="1:47" ht="15.75" customHeight="1" x14ac:dyDescent="0.25">
      <c r="A73" s="107"/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210"/>
      <c r="AG73" s="227"/>
      <c r="AH73" s="228"/>
      <c r="AI73" s="228"/>
      <c r="AJ73" s="229"/>
      <c r="AK73" s="230"/>
      <c r="AL73" s="228"/>
      <c r="AM73" s="231"/>
      <c r="AN73" s="230"/>
      <c r="AO73" s="228"/>
      <c r="AP73" s="231"/>
    </row>
    <row r="74" spans="1:47" ht="15.75" customHeight="1" x14ac:dyDescent="0.25">
      <c r="A74" s="107"/>
      <c r="B74" s="107"/>
      <c r="C74" s="110"/>
      <c r="D74" s="323">
        <f>ACCUEIL!O25</f>
        <v>5.9080882352941178</v>
      </c>
      <c r="E74" s="323"/>
      <c r="F74" s="323"/>
      <c r="G74" s="111" t="s">
        <v>82</v>
      </c>
      <c r="H74" s="112"/>
      <c r="I74" s="112"/>
      <c r="J74" s="2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210"/>
      <c r="AG74" s="232"/>
      <c r="AH74" s="233"/>
      <c r="AI74" s="233"/>
      <c r="AJ74" s="234"/>
      <c r="AK74" s="235"/>
      <c r="AL74" s="233"/>
      <c r="AM74" s="236"/>
      <c r="AN74" s="237"/>
      <c r="AO74" s="238"/>
      <c r="AP74" s="239"/>
    </row>
    <row r="75" spans="1:47" ht="15.75" customHeight="1" x14ac:dyDescent="0.25">
      <c r="A75" s="107"/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210"/>
      <c r="AG75" s="232"/>
      <c r="AH75" s="233"/>
      <c r="AI75" s="233"/>
      <c r="AJ75" s="234"/>
      <c r="AK75" s="235"/>
      <c r="AL75" s="233"/>
      <c r="AM75" s="236"/>
      <c r="AN75" s="235"/>
      <c r="AO75" s="233"/>
      <c r="AP75" s="236"/>
    </row>
    <row r="76" spans="1:47" ht="15.75" customHeight="1" x14ac:dyDescent="0.25">
      <c r="A76" s="107"/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210"/>
      <c r="AG76" s="240"/>
      <c r="AH76" s="241"/>
      <c r="AI76" s="241"/>
      <c r="AJ76" s="242"/>
      <c r="AK76" s="243"/>
      <c r="AL76" s="241"/>
      <c r="AM76" s="244"/>
      <c r="AN76" s="243"/>
      <c r="AO76" s="241"/>
      <c r="AP76" s="244"/>
    </row>
    <row r="77" spans="1:47" ht="15.75" customHeight="1" x14ac:dyDescent="0.25">
      <c r="A77" s="107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210"/>
      <c r="AG77" s="232"/>
      <c r="AH77" s="233"/>
      <c r="AI77" s="233"/>
      <c r="AJ77" s="234"/>
      <c r="AK77" s="235"/>
      <c r="AL77" s="233"/>
      <c r="AM77" s="236"/>
      <c r="AN77" s="235"/>
      <c r="AO77" s="233"/>
      <c r="AP77" s="236"/>
    </row>
    <row r="78" spans="1:47" ht="15.75" customHeight="1" x14ac:dyDescent="0.25">
      <c r="A78" s="107"/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223"/>
      <c r="AG78" s="232"/>
      <c r="AH78" s="233"/>
      <c r="AI78" s="233"/>
      <c r="AJ78" s="234"/>
      <c r="AK78" s="235"/>
      <c r="AL78" s="233"/>
      <c r="AM78" s="236"/>
      <c r="AN78" s="235"/>
      <c r="AO78" s="233"/>
      <c r="AP78" s="236"/>
    </row>
    <row r="79" spans="1:47" ht="15.75" customHeight="1" x14ac:dyDescent="0.25">
      <c r="A79" s="107"/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33"/>
      <c r="AF79" s="223"/>
      <c r="AG79" s="232"/>
      <c r="AH79" s="233"/>
      <c r="AI79" s="233"/>
      <c r="AJ79" s="234"/>
      <c r="AK79" s="235"/>
      <c r="AL79" s="233"/>
      <c r="AM79" s="236"/>
      <c r="AN79" s="235"/>
      <c r="AO79" s="233"/>
      <c r="AP79" s="236"/>
    </row>
    <row r="80" spans="1:47" ht="15.75" customHeight="1" x14ac:dyDescent="0.25">
      <c r="A80" s="107"/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33"/>
      <c r="AF80" s="223"/>
      <c r="AG80" s="232"/>
      <c r="AH80" s="233"/>
      <c r="AI80" s="233"/>
      <c r="AJ80" s="234"/>
      <c r="AK80" s="235"/>
      <c r="AL80" s="233"/>
      <c r="AM80" s="236"/>
      <c r="AN80" s="245"/>
      <c r="AO80" s="246"/>
      <c r="AP80" s="247"/>
    </row>
    <row r="81" spans="1:42" ht="15.75" customHeight="1" x14ac:dyDescent="0.25">
      <c r="A81" s="107"/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33"/>
      <c r="AF81" s="223"/>
      <c r="AG81" s="232"/>
      <c r="AH81" s="233"/>
      <c r="AI81" s="233"/>
      <c r="AJ81" s="234"/>
      <c r="AK81" s="235"/>
      <c r="AL81" s="233"/>
      <c r="AM81" s="236"/>
      <c r="AN81" s="235"/>
      <c r="AO81" s="233"/>
      <c r="AP81" s="236"/>
    </row>
    <row r="82" spans="1:42" ht="15.75" customHeight="1" x14ac:dyDescent="0.25">
      <c r="A82" s="107"/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33"/>
      <c r="AF82" s="223"/>
      <c r="AG82" s="232"/>
      <c r="AH82" s="233"/>
      <c r="AI82" s="233"/>
      <c r="AJ82" s="234"/>
      <c r="AK82" s="235"/>
      <c r="AL82" s="233"/>
      <c r="AM82" s="236"/>
      <c r="AN82" s="235"/>
      <c r="AO82" s="233"/>
      <c r="AP82" s="236"/>
    </row>
    <row r="83" spans="1:42" ht="15.75" customHeight="1" x14ac:dyDescent="0.25">
      <c r="A83" s="107"/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33"/>
      <c r="AF83" s="223"/>
      <c r="AG83" s="248"/>
      <c r="AH83" s="249"/>
      <c r="AI83" s="249"/>
      <c r="AJ83" s="250"/>
      <c r="AK83" s="251"/>
      <c r="AL83" s="249"/>
      <c r="AM83" s="252"/>
      <c r="AN83" s="251"/>
      <c r="AO83" s="249"/>
      <c r="AP83" s="252"/>
    </row>
    <row r="84" spans="1:42" ht="15.75" customHeight="1" x14ac:dyDescent="0.25">
      <c r="A84" s="107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33"/>
      <c r="AF84" s="223"/>
      <c r="AG84" s="232"/>
      <c r="AH84" s="233"/>
      <c r="AI84" s="233"/>
      <c r="AJ84" s="234"/>
      <c r="AK84" s="235"/>
      <c r="AL84" s="233"/>
      <c r="AM84" s="236"/>
      <c r="AN84" s="235"/>
      <c r="AO84" s="233"/>
      <c r="AP84" s="236"/>
    </row>
    <row r="85" spans="1:42" ht="15.75" customHeight="1" x14ac:dyDescent="0.25">
      <c r="A85" s="107"/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33"/>
      <c r="AF85" s="223"/>
      <c r="AG85" s="248"/>
      <c r="AH85" s="249"/>
      <c r="AI85" s="249"/>
      <c r="AJ85" s="250"/>
      <c r="AK85" s="251"/>
      <c r="AL85" s="249"/>
      <c r="AM85" s="252"/>
      <c r="AN85" s="251"/>
      <c r="AO85" s="249"/>
      <c r="AP85" s="252"/>
    </row>
    <row r="86" spans="1:42" ht="15.75" customHeight="1" x14ac:dyDescent="0.25">
      <c r="A86" s="107"/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33"/>
      <c r="AF86" s="223"/>
      <c r="AG86" s="232"/>
      <c r="AH86" s="233"/>
      <c r="AI86" s="233"/>
      <c r="AJ86" s="234"/>
      <c r="AK86" s="253"/>
      <c r="AL86" s="233"/>
      <c r="AM86" s="236"/>
      <c r="AN86" s="253"/>
      <c r="AO86" s="233"/>
      <c r="AP86" s="236"/>
    </row>
    <row r="87" spans="1:42" ht="15.75" customHeight="1" x14ac:dyDescent="0.25">
      <c r="A87" s="107"/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33"/>
      <c r="AF87" s="223"/>
      <c r="AG87" s="232"/>
      <c r="AH87" s="233"/>
      <c r="AI87" s="233"/>
      <c r="AJ87" s="234"/>
      <c r="AK87" s="253"/>
      <c r="AL87" s="233"/>
      <c r="AM87" s="236"/>
      <c r="AN87" s="253"/>
      <c r="AO87" s="233"/>
      <c r="AP87" s="236"/>
    </row>
    <row r="88" spans="1:42" ht="15.75" customHeight="1" x14ac:dyDescent="0.25">
      <c r="A88" s="107"/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33"/>
      <c r="AF88" s="223"/>
      <c r="AG88" s="254"/>
      <c r="AH88" s="255"/>
      <c r="AI88" s="255"/>
      <c r="AJ88" s="256"/>
      <c r="AK88" s="257"/>
      <c r="AL88" s="255"/>
      <c r="AM88" s="258"/>
      <c r="AN88" s="257"/>
      <c r="AO88" s="255"/>
      <c r="AP88" s="258"/>
    </row>
    <row r="89" spans="1:42" ht="15.75" customHeight="1" x14ac:dyDescent="0.25">
      <c r="A89" s="107"/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33"/>
      <c r="AF89" s="107"/>
      <c r="AG89" s="107"/>
      <c r="AH89" s="107"/>
      <c r="AI89" s="107"/>
      <c r="AJ89" s="107"/>
      <c r="AK89" s="107"/>
      <c r="AL89" s="107"/>
    </row>
    <row r="90" spans="1:42" ht="15.75" customHeight="1" x14ac:dyDescent="0.25">
      <c r="A90" s="107"/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33"/>
      <c r="AF90" s="107"/>
      <c r="AG90" s="107"/>
      <c r="AH90" s="107"/>
      <c r="AI90" s="107"/>
      <c r="AJ90" s="107"/>
      <c r="AK90" s="107"/>
      <c r="AL90" s="107"/>
    </row>
    <row r="91" spans="1:42" ht="15.75" customHeight="1" x14ac:dyDescent="0.25">
      <c r="A91" s="107"/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33"/>
      <c r="AF91" s="107"/>
      <c r="AG91" s="107"/>
      <c r="AH91" s="107"/>
      <c r="AI91" s="107"/>
      <c r="AJ91" s="107"/>
      <c r="AK91" s="97"/>
      <c r="AL91" s="87"/>
    </row>
    <row r="92" spans="1:42" ht="15.75" customHeight="1" x14ac:dyDescent="0.25">
      <c r="A92" s="107"/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33"/>
      <c r="AF92" s="107"/>
      <c r="AG92" s="107"/>
      <c r="AH92" s="107"/>
      <c r="AI92" s="107"/>
      <c r="AJ92" s="107"/>
      <c r="AK92" s="107"/>
      <c r="AL92" s="107"/>
    </row>
    <row r="93" spans="1:42" ht="15.75" customHeight="1" x14ac:dyDescent="0.25">
      <c r="A93" s="107"/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33"/>
      <c r="AF93" s="107"/>
      <c r="AG93" s="107"/>
      <c r="AH93" s="107"/>
      <c r="AI93" s="107"/>
      <c r="AJ93" s="107"/>
      <c r="AK93" s="107"/>
      <c r="AL93" s="107"/>
    </row>
    <row r="94" spans="1:42" x14ac:dyDescent="0.25">
      <c r="A94" s="113"/>
      <c r="B94" s="113"/>
      <c r="C94" s="114"/>
      <c r="D94" s="114"/>
      <c r="E94" s="114"/>
      <c r="F94" s="114"/>
      <c r="G94" s="114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5"/>
      <c r="AB94" s="113"/>
      <c r="AC94" s="113"/>
      <c r="AD94" s="113"/>
      <c r="AE94" s="134"/>
      <c r="AF94" s="113"/>
      <c r="AG94" s="113"/>
      <c r="AH94" s="113"/>
      <c r="AI94" s="113"/>
      <c r="AJ94" s="113"/>
    </row>
    <row r="95" spans="1:42" x14ac:dyDescent="0.25">
      <c r="A95" s="113"/>
      <c r="B95" s="113"/>
      <c r="C95" s="114"/>
      <c r="D95" s="114"/>
      <c r="E95" s="114"/>
      <c r="F95" s="114"/>
      <c r="G95" s="114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5"/>
      <c r="AB95" s="113"/>
      <c r="AC95" s="113"/>
      <c r="AD95" s="113"/>
      <c r="AE95" s="134"/>
      <c r="AF95" s="113"/>
      <c r="AG95" s="113"/>
      <c r="AH95" s="113"/>
      <c r="AI95" s="113"/>
      <c r="AJ95" s="113"/>
    </row>
    <row r="96" spans="1:42" x14ac:dyDescent="0.25">
      <c r="A96" s="113"/>
      <c r="B96" s="113"/>
      <c r="C96" s="114"/>
      <c r="D96" s="114"/>
      <c r="E96" s="114"/>
      <c r="F96" s="114"/>
      <c r="G96" s="114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5"/>
      <c r="AB96" s="113"/>
      <c r="AC96" s="113"/>
      <c r="AD96" s="113"/>
      <c r="AE96" s="134"/>
      <c r="AF96" s="113"/>
      <c r="AG96" s="113"/>
      <c r="AH96" s="113"/>
      <c r="AI96" s="113"/>
      <c r="AJ96" s="113"/>
    </row>
    <row r="97" spans="1:36" x14ac:dyDescent="0.25">
      <c r="A97" s="113"/>
      <c r="B97" s="113"/>
      <c r="C97" s="114"/>
      <c r="D97" s="114"/>
      <c r="E97" s="114"/>
      <c r="F97" s="114"/>
      <c r="G97" s="114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5"/>
      <c r="AB97" s="113"/>
      <c r="AC97" s="113"/>
      <c r="AD97" s="113"/>
      <c r="AE97" s="134"/>
      <c r="AF97" s="113"/>
      <c r="AG97" s="113"/>
      <c r="AH97" s="113"/>
      <c r="AI97" s="113"/>
      <c r="AJ97" s="113"/>
    </row>
    <row r="98" spans="1:36" x14ac:dyDescent="0.25">
      <c r="A98" s="113"/>
      <c r="B98" s="113"/>
      <c r="C98" s="114"/>
      <c r="D98" s="114"/>
      <c r="E98" s="114"/>
      <c r="F98" s="114"/>
      <c r="G98" s="114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5"/>
      <c r="AB98" s="113"/>
      <c r="AC98" s="113"/>
      <c r="AD98" s="113"/>
      <c r="AE98" s="134"/>
      <c r="AF98" s="113"/>
      <c r="AG98" s="113"/>
      <c r="AH98" s="113"/>
      <c r="AI98" s="113"/>
      <c r="AJ98" s="113"/>
    </row>
    <row r="99" spans="1:36" x14ac:dyDescent="0.25">
      <c r="A99" s="113"/>
      <c r="B99" s="113"/>
      <c r="C99" s="114"/>
      <c r="D99" s="114"/>
      <c r="E99" s="114"/>
      <c r="F99" s="114"/>
      <c r="G99" s="114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5"/>
      <c r="AB99" s="113"/>
      <c r="AC99" s="113"/>
      <c r="AD99" s="113"/>
      <c r="AE99" s="134"/>
      <c r="AF99" s="113"/>
      <c r="AG99" s="113"/>
      <c r="AH99" s="113"/>
      <c r="AI99" s="113"/>
      <c r="AJ99" s="113"/>
    </row>
    <row r="100" spans="1:36" x14ac:dyDescent="0.25">
      <c r="A100" s="113"/>
      <c r="B100" s="113"/>
      <c r="C100" s="114"/>
      <c r="D100" s="114"/>
      <c r="E100" s="114"/>
      <c r="F100" s="114"/>
      <c r="G100" s="114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5"/>
      <c r="AB100" s="113"/>
      <c r="AC100" s="113"/>
      <c r="AD100" s="113"/>
      <c r="AE100" s="134"/>
      <c r="AF100" s="113"/>
      <c r="AG100" s="113"/>
      <c r="AH100" s="113"/>
      <c r="AI100" s="113"/>
      <c r="AJ100" s="113"/>
    </row>
    <row r="101" spans="1:36" x14ac:dyDescent="0.25">
      <c r="A101" s="113"/>
      <c r="B101" s="113"/>
      <c r="C101" s="114"/>
      <c r="D101" s="114"/>
      <c r="E101" s="114"/>
      <c r="F101" s="114"/>
      <c r="G101" s="114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5"/>
      <c r="AB101" s="113"/>
      <c r="AC101" s="113"/>
      <c r="AD101" s="113"/>
      <c r="AE101" s="134"/>
      <c r="AF101" s="113"/>
      <c r="AG101" s="113"/>
      <c r="AH101" s="113"/>
      <c r="AI101" s="113"/>
      <c r="AJ101" s="113"/>
    </row>
    <row r="102" spans="1:36" x14ac:dyDescent="0.25">
      <c r="A102" s="113"/>
      <c r="B102" s="113"/>
      <c r="C102" s="114"/>
      <c r="D102" s="114"/>
      <c r="E102" s="114"/>
      <c r="F102" s="114"/>
      <c r="G102" s="114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5"/>
      <c r="AB102" s="113"/>
      <c r="AC102" s="113"/>
      <c r="AD102" s="113"/>
      <c r="AE102" s="134"/>
      <c r="AF102" s="113"/>
      <c r="AG102" s="113"/>
      <c r="AH102" s="113"/>
      <c r="AI102" s="113"/>
      <c r="AJ102" s="113"/>
    </row>
    <row r="103" spans="1:36" x14ac:dyDescent="0.25">
      <c r="A103" s="113"/>
      <c r="B103" s="113"/>
      <c r="C103" s="114"/>
      <c r="D103" s="114"/>
      <c r="E103" s="114"/>
      <c r="F103" s="114"/>
      <c r="G103" s="114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5"/>
      <c r="AB103" s="113"/>
      <c r="AC103" s="113"/>
      <c r="AD103" s="113"/>
      <c r="AE103" s="134"/>
      <c r="AF103" s="113"/>
      <c r="AG103" s="113"/>
      <c r="AH103" s="113"/>
      <c r="AI103" s="113"/>
      <c r="AJ103" s="113"/>
    </row>
    <row r="104" spans="1:36" x14ac:dyDescent="0.25">
      <c r="A104" s="113"/>
      <c r="B104" s="113"/>
      <c r="C104" s="114"/>
      <c r="D104" s="114"/>
      <c r="E104" s="114"/>
      <c r="F104" s="114"/>
      <c r="G104" s="114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5"/>
      <c r="AB104" s="113"/>
      <c r="AC104" s="113"/>
      <c r="AD104" s="113"/>
      <c r="AE104" s="134"/>
      <c r="AF104" s="113"/>
      <c r="AG104" s="113"/>
      <c r="AH104" s="113"/>
      <c r="AI104" s="113"/>
      <c r="AJ104" s="113"/>
    </row>
    <row r="105" spans="1:36" x14ac:dyDescent="0.25">
      <c r="A105" s="113"/>
      <c r="B105" s="113"/>
      <c r="C105" s="114"/>
      <c r="D105" s="114"/>
      <c r="E105" s="114"/>
      <c r="F105" s="114"/>
      <c r="G105" s="114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5"/>
      <c r="AB105" s="113"/>
      <c r="AC105" s="113"/>
      <c r="AD105" s="113"/>
      <c r="AE105" s="134"/>
      <c r="AF105" s="113"/>
      <c r="AG105" s="113"/>
      <c r="AH105" s="113"/>
      <c r="AI105" s="113"/>
      <c r="AJ105" s="113"/>
    </row>
    <row r="106" spans="1:36" x14ac:dyDescent="0.25">
      <c r="A106" s="113"/>
      <c r="B106" s="113"/>
      <c r="C106" s="114"/>
      <c r="D106" s="114"/>
      <c r="E106" s="114"/>
      <c r="F106" s="114"/>
      <c r="G106" s="114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5"/>
      <c r="AB106" s="113"/>
      <c r="AC106" s="113"/>
      <c r="AD106" s="113"/>
      <c r="AE106" s="134"/>
      <c r="AF106" s="113"/>
      <c r="AG106" s="113"/>
      <c r="AH106" s="113"/>
      <c r="AI106" s="113"/>
      <c r="AJ106" s="113"/>
    </row>
    <row r="107" spans="1:36" x14ac:dyDescent="0.25">
      <c r="A107" s="113"/>
      <c r="B107" s="113"/>
      <c r="C107" s="114"/>
      <c r="D107" s="114"/>
      <c r="E107" s="114"/>
      <c r="F107" s="114"/>
      <c r="G107" s="114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5"/>
      <c r="AB107" s="113"/>
      <c r="AC107" s="113"/>
      <c r="AD107" s="113"/>
      <c r="AE107" s="134"/>
      <c r="AF107" s="113"/>
      <c r="AG107" s="113"/>
      <c r="AH107" s="113"/>
      <c r="AI107" s="113"/>
      <c r="AJ107" s="113"/>
    </row>
    <row r="108" spans="1:36" x14ac:dyDescent="0.25">
      <c r="A108" s="113"/>
      <c r="B108" s="113"/>
      <c r="C108" s="114"/>
      <c r="D108" s="114"/>
      <c r="E108" s="114"/>
      <c r="F108" s="114"/>
      <c r="G108" s="114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5"/>
      <c r="AB108" s="113"/>
      <c r="AC108" s="113"/>
      <c r="AD108" s="113"/>
      <c r="AE108" s="134"/>
      <c r="AF108" s="113"/>
      <c r="AG108" s="113"/>
      <c r="AH108" s="113"/>
      <c r="AI108" s="113"/>
      <c r="AJ108" s="113"/>
    </row>
    <row r="109" spans="1:36" x14ac:dyDescent="0.25">
      <c r="A109" s="113"/>
      <c r="B109" s="113"/>
      <c r="C109" s="114"/>
      <c r="D109" s="114"/>
      <c r="E109" s="114"/>
      <c r="F109" s="114"/>
      <c r="G109" s="114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5"/>
      <c r="AB109" s="113"/>
      <c r="AC109" s="113"/>
      <c r="AD109" s="113"/>
      <c r="AE109" s="134"/>
      <c r="AF109" s="113"/>
      <c r="AG109" s="113"/>
      <c r="AH109" s="113"/>
      <c r="AI109" s="113"/>
      <c r="AJ109" s="113"/>
    </row>
    <row r="110" spans="1:36" x14ac:dyDescent="0.25">
      <c r="AG110" s="113"/>
      <c r="AH110" s="113"/>
      <c r="AI110" s="113"/>
      <c r="AJ110" s="113"/>
    </row>
    <row r="111" spans="1:36" x14ac:dyDescent="0.25">
      <c r="AG111" s="113"/>
      <c r="AH111" s="113"/>
      <c r="AI111" s="113"/>
      <c r="AJ111" s="113"/>
    </row>
    <row r="112" spans="1:36" x14ac:dyDescent="0.25">
      <c r="AG112" s="113"/>
      <c r="AH112" s="113"/>
      <c r="AI112" s="113"/>
      <c r="AJ112" s="113"/>
    </row>
    <row r="113" spans="33:36" x14ac:dyDescent="0.25">
      <c r="AG113" s="113"/>
      <c r="AH113" s="113"/>
      <c r="AI113" s="113"/>
      <c r="AJ113" s="113"/>
    </row>
    <row r="114" spans="33:36" x14ac:dyDescent="0.25">
      <c r="AG114" s="113"/>
      <c r="AH114" s="113"/>
      <c r="AI114" s="113"/>
      <c r="AJ114" s="113"/>
    </row>
    <row r="115" spans="33:36" x14ac:dyDescent="0.25">
      <c r="AG115" s="113"/>
      <c r="AH115" s="113"/>
      <c r="AI115" s="113"/>
      <c r="AJ115" s="113"/>
    </row>
    <row r="116" spans="33:36" x14ac:dyDescent="0.25">
      <c r="AG116" s="113"/>
      <c r="AH116" s="113"/>
      <c r="AI116" s="113"/>
      <c r="AJ116" s="113"/>
    </row>
    <row r="117" spans="33:36" x14ac:dyDescent="0.25">
      <c r="AG117" s="113"/>
      <c r="AH117" s="113"/>
      <c r="AI117" s="113"/>
      <c r="AJ117" s="113"/>
    </row>
    <row r="118" spans="33:36" x14ac:dyDescent="0.25">
      <c r="AG118" s="113"/>
      <c r="AH118" s="113"/>
      <c r="AI118" s="113"/>
      <c r="AJ118" s="113"/>
    </row>
    <row r="119" spans="33:36" x14ac:dyDescent="0.25">
      <c r="AG119" s="113"/>
      <c r="AH119" s="113"/>
      <c r="AI119" s="113"/>
      <c r="AJ119" s="113"/>
    </row>
    <row r="120" spans="33:36" x14ac:dyDescent="0.25">
      <c r="AG120" s="113"/>
      <c r="AH120" s="113"/>
      <c r="AI120" s="113"/>
      <c r="AJ120" s="113"/>
    </row>
    <row r="121" spans="33:36" x14ac:dyDescent="0.25">
      <c r="AG121" s="113"/>
      <c r="AH121" s="113"/>
      <c r="AI121" s="113"/>
      <c r="AJ121" s="113"/>
    </row>
    <row r="122" spans="33:36" x14ac:dyDescent="0.25">
      <c r="AG122" s="113"/>
      <c r="AH122" s="113"/>
      <c r="AI122" s="113"/>
      <c r="AJ122" s="113"/>
    </row>
    <row r="123" spans="33:36" x14ac:dyDescent="0.25">
      <c r="AG123" s="113"/>
      <c r="AH123" s="113"/>
      <c r="AI123" s="113"/>
      <c r="AJ123" s="113"/>
    </row>
    <row r="124" spans="33:36" x14ac:dyDescent="0.25">
      <c r="AG124" s="113"/>
      <c r="AH124" s="113"/>
      <c r="AI124" s="113"/>
      <c r="AJ124" s="113"/>
    </row>
    <row r="185" spans="31:31" x14ac:dyDescent="0.25">
      <c r="AE185" s="132">
        <v>0</v>
      </c>
    </row>
  </sheetData>
  <sheetProtection selectLockedCells="1"/>
  <mergeCells count="45">
    <mergeCell ref="AG72:AJ72"/>
    <mergeCell ref="AN72:AP72"/>
    <mergeCell ref="Y5:Z6"/>
    <mergeCell ref="D71:E71"/>
    <mergeCell ref="F71:G71"/>
    <mergeCell ref="V7:V15"/>
    <mergeCell ref="W7:W15"/>
    <mergeCell ref="X7:X15"/>
    <mergeCell ref="K7:K15"/>
    <mergeCell ref="L7:L15"/>
    <mergeCell ref="M7:M15"/>
    <mergeCell ref="N7:P11"/>
    <mergeCell ref="Q7:S11"/>
    <mergeCell ref="AJ7:AJ13"/>
    <mergeCell ref="N12:N15"/>
    <mergeCell ref="Q12:Q15"/>
    <mergeCell ref="D74:F74"/>
    <mergeCell ref="G3:H3"/>
    <mergeCell ref="F5:G6"/>
    <mergeCell ref="H5:J6"/>
    <mergeCell ref="H7:H15"/>
    <mergeCell ref="I7:I15"/>
    <mergeCell ref="J7:J15"/>
    <mergeCell ref="T13:T15"/>
    <mergeCell ref="C7:C14"/>
    <mergeCell ref="D7:D15"/>
    <mergeCell ref="E7:E15"/>
    <mergeCell ref="F7:F15"/>
    <mergeCell ref="G7:G15"/>
    <mergeCell ref="AG7:AG13"/>
    <mergeCell ref="T7:T12"/>
    <mergeCell ref="U7:U12"/>
    <mergeCell ref="K5:W6"/>
    <mergeCell ref="X5:X6"/>
    <mergeCell ref="AA5:AA6"/>
    <mergeCell ref="AG5:AJ6"/>
    <mergeCell ref="U13:U15"/>
    <mergeCell ref="Y7:Y15"/>
    <mergeCell ref="Z7:Z15"/>
    <mergeCell ref="AA7:AA13"/>
    <mergeCell ref="AF7:AF14"/>
    <mergeCell ref="O13:O15"/>
    <mergeCell ref="P13:P15"/>
    <mergeCell ref="R13:R15"/>
    <mergeCell ref="S13:S15"/>
  </mergeCells>
  <hyperlinks>
    <hyperlink ref="F5:G6" location="ACCEUIL!A1" display="ACCEUIL"/>
  </hyperlinks>
  <pageMargins left="0.19685039370078741" right="0.19685039370078741" top="0.39370078740157483" bottom="0.39370078740157483" header="0.51181102362204722" footer="0.51181102362204722"/>
  <pageSetup paperSize="9" scale="51" orientation="portrait" horizontalDpi="4294967293" verticalDpi="0" r:id="rId1"/>
  <headerFooter alignWithMargins="0"/>
  <colBreaks count="1" manualBreakCount="1">
    <brk id="30" max="1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CODES</vt:lpstr>
      <vt:lpstr>Modèle</vt:lpstr>
      <vt:lpstr>BASE</vt:lpstr>
      <vt:lpstr>YOHAN</vt:lpstr>
      <vt:lpstr>YOHAN_BILAN</vt:lpstr>
      <vt:lpstr>ModèleBILAN</vt:lpstr>
      <vt:lpstr>ADHERENTS</vt:lpstr>
      <vt:lpstr>ANNEE</vt:lpstr>
      <vt:lpstr>MATOS</vt:lpstr>
      <vt:lpstr>SALARIE</vt:lpstr>
      <vt:lpstr>TRAVAIL</vt:lpstr>
      <vt:lpstr>ModèleBILAN!Zone_d_impression</vt:lpstr>
      <vt:lpstr>YOHAN_BILAN!Zone_d_impression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2013-12-31T20:49:55Z</dcterms:created>
  <dcterms:modified xsi:type="dcterms:W3CDTF">2014-01-06T07:54:52Z</dcterms:modified>
</cp:coreProperties>
</file>